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nguyen\Documents\Local Stata Folder\126 CA Agg DR\Final Table Generators\Public Versions\"/>
    </mc:Choice>
  </mc:AlternateContent>
  <bookViews>
    <workbookView xWindow="0" yWindow="0" windowWidth="22905" windowHeight="10530"/>
  </bookViews>
  <sheets>
    <sheet name="Table" sheetId="2" r:id="rId1"/>
    <sheet name="Temp" sheetId="5" state="hidden" r:id="rId2"/>
    <sheet name="Names" sheetId="3" state="hidden" r:id="rId3"/>
    <sheet name="CountData" sheetId="4" state="hidden" r:id="rId4"/>
    <sheet name="Data" sheetId="1" state="hidden" r:id="rId5"/>
  </sheets>
  <definedNames>
    <definedName name="_xlnm._FilterDatabase" localSheetId="3" hidden="1">CountData!$A$1:$K$1120</definedName>
    <definedName name="_xlnm._FilterDatabase" localSheetId="4" hidden="1">Data!$A$1:$DG$1110</definedName>
    <definedName name="_xlnm._FilterDatabase" localSheetId="1" hidden="1">Temp!#REF!</definedName>
    <definedName name="AutoDR">Table!$B$13</definedName>
    <definedName name="AutoDRs">Names!$N$2:$N$4</definedName>
    <definedName name="D_Dates">Names!$A$8:$A$28</definedName>
    <definedName name="Data">Data!$A$1:$CB$1</definedName>
    <definedName name="Date">Table!$B$6</definedName>
    <definedName name="DualDR">Table!$B$14</definedName>
    <definedName name="DualDRs">Names!$O$2:$O$4</definedName>
    <definedName name="E_Dates">Names!$B$8:$B$25</definedName>
    <definedName name="E_Window">Temp!$E$2</definedName>
    <definedName name="Event_Days">OFFSET(Temp!$A$1, 1, MATCH("Event Days ("&amp;IF(Product="Day-Ahead 1-4 Hours", "E)", "Other)"), Temp!$1:$1, 0)-1, COUNTA(OFFSET(Temp!$A:$A, 0, MATCH("Event Days ("&amp;IF(Product="Day-Ahead 1-4 Hours", "E)", "Other)"), Temp!$1:$1, 0)-1))-1, 1)</definedName>
    <definedName name="Event_Options">Names!$G$22:$G$25</definedName>
    <definedName name="EventWindow">Table!$B$7</definedName>
    <definedName name="F_Dates">Names!$C$8:$C$28</definedName>
    <definedName name="Industries">OFFSET(Temp!$A$1, 1, MATCH("Industries", Temp!$1:$1, 0)-1, IF(Table!$B$10="All", COUNTA(OFFSET(Temp!$A:$A, 0, MATCH("Industries", Temp!$1:$1, 0)-1))-1, 1), 1)</definedName>
    <definedName name="Industry">Table!$B$12</definedName>
    <definedName name="LCA">Table!$B$10</definedName>
    <definedName name="LCAs">OFFSET(Temp!$A$1, 1, MATCH("LCAs", Temp!$1:$1, 0)-1, IF(Table!$B$12="All", COUNTA(OFFSET(Temp!$A:$A, 0, MATCH("LCAs", Temp!$1:$1, 0)-1))-1, 1), 1)</definedName>
    <definedName name="Product">Table!$B$5</definedName>
    <definedName name="Products">Names!$B$2:$B$4</definedName>
    <definedName name="ResultType">Table!$B$4</definedName>
    <definedName name="SASize">Table!$B$11</definedName>
    <definedName name="SizeDesc">Names!$P$2:$P$5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D3" i="1" l="1"/>
  <c r="DE3" i="1"/>
  <c r="DD4" i="1"/>
  <c r="DE4" i="1"/>
  <c r="DD5" i="1"/>
  <c r="DE5" i="1"/>
  <c r="DD6" i="1"/>
  <c r="DE6" i="1"/>
  <c r="DD7" i="1"/>
  <c r="DE7" i="1"/>
  <c r="DD8" i="1"/>
  <c r="DE8" i="1"/>
  <c r="DD9" i="1"/>
  <c r="DE9" i="1"/>
  <c r="DD10" i="1"/>
  <c r="DE10" i="1"/>
  <c r="DD11" i="1"/>
  <c r="DE11" i="1"/>
  <c r="DD12" i="1"/>
  <c r="DE12" i="1"/>
  <c r="DD13" i="1"/>
  <c r="DE13" i="1"/>
  <c r="DD14" i="1"/>
  <c r="DE14" i="1"/>
  <c r="DD15" i="1"/>
  <c r="DE15" i="1"/>
  <c r="DD16" i="1"/>
  <c r="DE16" i="1"/>
  <c r="DD17" i="1"/>
  <c r="DE17" i="1"/>
  <c r="DD18" i="1"/>
  <c r="DE18" i="1"/>
  <c r="DD19" i="1"/>
  <c r="DE19" i="1"/>
  <c r="DD20" i="1"/>
  <c r="DE20" i="1"/>
  <c r="DD21" i="1"/>
  <c r="DE21" i="1"/>
  <c r="DD22" i="1"/>
  <c r="DE22" i="1"/>
  <c r="DD23" i="1"/>
  <c r="DE23" i="1"/>
  <c r="DD24" i="1"/>
  <c r="DE24" i="1"/>
  <c r="DD25" i="1"/>
  <c r="DE25" i="1"/>
  <c r="DD26" i="1"/>
  <c r="DE26" i="1"/>
  <c r="DD27" i="1"/>
  <c r="DE27" i="1"/>
  <c r="DD28" i="1"/>
  <c r="DE28" i="1"/>
  <c r="DD29" i="1"/>
  <c r="DE29" i="1"/>
  <c r="DD30" i="1"/>
  <c r="DE30" i="1"/>
  <c r="DD31" i="1"/>
  <c r="DE31" i="1"/>
  <c r="DD32" i="1"/>
  <c r="DE32" i="1"/>
  <c r="DD33" i="1"/>
  <c r="DE33" i="1"/>
  <c r="DD34" i="1"/>
  <c r="DE34" i="1"/>
  <c r="DD35" i="1"/>
  <c r="DE35" i="1"/>
  <c r="DD36" i="1"/>
  <c r="DE36" i="1"/>
  <c r="DD37" i="1"/>
  <c r="DE37" i="1"/>
  <c r="DD38" i="1"/>
  <c r="DE38" i="1"/>
  <c r="DD39" i="1"/>
  <c r="DE39" i="1"/>
  <c r="DD40" i="1"/>
  <c r="DE40" i="1"/>
  <c r="DD41" i="1"/>
  <c r="DE41" i="1"/>
  <c r="DD42" i="1"/>
  <c r="DE42" i="1"/>
  <c r="DD43" i="1"/>
  <c r="DE43" i="1"/>
  <c r="DD44" i="1"/>
  <c r="DE44" i="1"/>
  <c r="DD45" i="1"/>
  <c r="DE45" i="1"/>
  <c r="DD46" i="1"/>
  <c r="DE46" i="1"/>
  <c r="DD47" i="1"/>
  <c r="DE47" i="1"/>
  <c r="DD48" i="1"/>
  <c r="DE48" i="1"/>
  <c r="DD49" i="1"/>
  <c r="DE49" i="1"/>
  <c r="DD50" i="1"/>
  <c r="DE50" i="1"/>
  <c r="DD51" i="1"/>
  <c r="DE51" i="1"/>
  <c r="DD52" i="1"/>
  <c r="DE52" i="1"/>
  <c r="DD53" i="1"/>
  <c r="DE53" i="1"/>
  <c r="DD54" i="1"/>
  <c r="DE54" i="1"/>
  <c r="DD55" i="1"/>
  <c r="DE55" i="1"/>
  <c r="DD56" i="1"/>
  <c r="DE56" i="1"/>
  <c r="DD57" i="1"/>
  <c r="DE57" i="1"/>
  <c r="DD58" i="1"/>
  <c r="DE58" i="1"/>
  <c r="DD59" i="1"/>
  <c r="DE59" i="1"/>
  <c r="DD60" i="1"/>
  <c r="DE60" i="1"/>
  <c r="DD61" i="1"/>
  <c r="DE61" i="1"/>
  <c r="DD62" i="1"/>
  <c r="DE62" i="1"/>
  <c r="DD63" i="1"/>
  <c r="DE63" i="1"/>
  <c r="DD64" i="1"/>
  <c r="DE64" i="1"/>
  <c r="DD65" i="1"/>
  <c r="DE65" i="1"/>
  <c r="DD66" i="1"/>
  <c r="DE66" i="1"/>
  <c r="DD67" i="1"/>
  <c r="DE67" i="1"/>
  <c r="DD68" i="1"/>
  <c r="DE68" i="1"/>
  <c r="DD69" i="1"/>
  <c r="DE69" i="1"/>
  <c r="DD70" i="1"/>
  <c r="DE70" i="1"/>
  <c r="DD71" i="1"/>
  <c r="DE71" i="1"/>
  <c r="DD72" i="1"/>
  <c r="DE72" i="1"/>
  <c r="DD73" i="1"/>
  <c r="DE73" i="1"/>
  <c r="DD74" i="1"/>
  <c r="DE74" i="1"/>
  <c r="DD75" i="1"/>
  <c r="DE75" i="1"/>
  <c r="DD76" i="1"/>
  <c r="DE76" i="1"/>
  <c r="DD77" i="1"/>
  <c r="DE77" i="1"/>
  <c r="DD78" i="1"/>
  <c r="DE78" i="1"/>
  <c r="DD79" i="1"/>
  <c r="DE79" i="1"/>
  <c r="DD80" i="1"/>
  <c r="DE80" i="1"/>
  <c r="DD81" i="1"/>
  <c r="DE81" i="1"/>
  <c r="DD82" i="1"/>
  <c r="DE82" i="1"/>
  <c r="DD83" i="1"/>
  <c r="DE83" i="1"/>
  <c r="DD84" i="1"/>
  <c r="DE84" i="1"/>
  <c r="DD85" i="1"/>
  <c r="DE85" i="1"/>
  <c r="DD86" i="1"/>
  <c r="DE86" i="1"/>
  <c r="DD87" i="1"/>
  <c r="DE87" i="1"/>
  <c r="DD88" i="1"/>
  <c r="DE88" i="1"/>
  <c r="DD89" i="1"/>
  <c r="DE89" i="1"/>
  <c r="DD90" i="1"/>
  <c r="DE90" i="1"/>
  <c r="DD91" i="1"/>
  <c r="DE91" i="1"/>
  <c r="DD92" i="1"/>
  <c r="DE92" i="1"/>
  <c r="DD93" i="1"/>
  <c r="DE93" i="1"/>
  <c r="DD94" i="1"/>
  <c r="DE94" i="1"/>
  <c r="DD95" i="1"/>
  <c r="DE95" i="1"/>
  <c r="DD96" i="1"/>
  <c r="DE96" i="1"/>
  <c r="DD97" i="1"/>
  <c r="DE97" i="1"/>
  <c r="DD98" i="1"/>
  <c r="DE98" i="1"/>
  <c r="DD99" i="1"/>
  <c r="DE99" i="1"/>
  <c r="DD100" i="1"/>
  <c r="DE100" i="1"/>
  <c r="DD101" i="1"/>
  <c r="DE101" i="1"/>
  <c r="DD102" i="1"/>
  <c r="DE102" i="1"/>
  <c r="DD103" i="1"/>
  <c r="DE103" i="1"/>
  <c r="DD104" i="1"/>
  <c r="DE104" i="1"/>
  <c r="DD105" i="1"/>
  <c r="DE105" i="1"/>
  <c r="DD106" i="1"/>
  <c r="DE106" i="1"/>
  <c r="DD107" i="1"/>
  <c r="DE107" i="1"/>
  <c r="DD108" i="1"/>
  <c r="DE108" i="1"/>
  <c r="DD109" i="1"/>
  <c r="DE109" i="1"/>
  <c r="DD110" i="1"/>
  <c r="DE110" i="1"/>
  <c r="DD111" i="1"/>
  <c r="DE111" i="1"/>
  <c r="DD112" i="1"/>
  <c r="DE112" i="1"/>
  <c r="DD113" i="1"/>
  <c r="DE113" i="1"/>
  <c r="DD114" i="1"/>
  <c r="DE114" i="1"/>
  <c r="DD115" i="1"/>
  <c r="DE115" i="1"/>
  <c r="DD116" i="1"/>
  <c r="DE116" i="1"/>
  <c r="DD117" i="1"/>
  <c r="DE117" i="1"/>
  <c r="DD118" i="1"/>
  <c r="DE118" i="1"/>
  <c r="DD119" i="1"/>
  <c r="DE119" i="1"/>
  <c r="DD120" i="1"/>
  <c r="DE120" i="1"/>
  <c r="DD121" i="1"/>
  <c r="DE121" i="1"/>
  <c r="DD122" i="1"/>
  <c r="DE122" i="1"/>
  <c r="DD123" i="1"/>
  <c r="DE123" i="1"/>
  <c r="DD124" i="1"/>
  <c r="DE124" i="1"/>
  <c r="DD125" i="1"/>
  <c r="DE125" i="1"/>
  <c r="DD126" i="1"/>
  <c r="DE126" i="1"/>
  <c r="DD127" i="1"/>
  <c r="DE127" i="1"/>
  <c r="DD128" i="1"/>
  <c r="DE128" i="1"/>
  <c r="DD129" i="1"/>
  <c r="DE129" i="1"/>
  <c r="DD130" i="1"/>
  <c r="DE130" i="1"/>
  <c r="DD131" i="1"/>
  <c r="DE131" i="1"/>
  <c r="DD132" i="1"/>
  <c r="DE132" i="1"/>
  <c r="DD133" i="1"/>
  <c r="DE133" i="1"/>
  <c r="DD134" i="1"/>
  <c r="DE134" i="1"/>
  <c r="DD135" i="1"/>
  <c r="DE135" i="1"/>
  <c r="DD136" i="1"/>
  <c r="DE136" i="1"/>
  <c r="DD137" i="1"/>
  <c r="DE137" i="1"/>
  <c r="DD138" i="1"/>
  <c r="DE138" i="1"/>
  <c r="DD139" i="1"/>
  <c r="DE139" i="1"/>
  <c r="DD140" i="1"/>
  <c r="DE140" i="1"/>
  <c r="DD141" i="1"/>
  <c r="DE141" i="1"/>
  <c r="DD142" i="1"/>
  <c r="DE142" i="1"/>
  <c r="DD143" i="1"/>
  <c r="DE143" i="1"/>
  <c r="DD144" i="1"/>
  <c r="DE144" i="1"/>
  <c r="DD145" i="1"/>
  <c r="DE145" i="1"/>
  <c r="DD146" i="1"/>
  <c r="DE146" i="1"/>
  <c r="DD147" i="1"/>
  <c r="DE147" i="1"/>
  <c r="DD148" i="1"/>
  <c r="DE148" i="1"/>
  <c r="DD149" i="1"/>
  <c r="DE149" i="1"/>
  <c r="DD150" i="1"/>
  <c r="DE150" i="1"/>
  <c r="DD151" i="1"/>
  <c r="DE151" i="1"/>
  <c r="DD152" i="1"/>
  <c r="DE152" i="1"/>
  <c r="DD153" i="1"/>
  <c r="DE153" i="1"/>
  <c r="DD154" i="1"/>
  <c r="DE154" i="1"/>
  <c r="DD155" i="1"/>
  <c r="DE155" i="1"/>
  <c r="DD156" i="1"/>
  <c r="DE156" i="1"/>
  <c r="DD157" i="1"/>
  <c r="DE157" i="1"/>
  <c r="DD158" i="1"/>
  <c r="DE158" i="1"/>
  <c r="DD159" i="1"/>
  <c r="DE159" i="1"/>
  <c r="DD160" i="1"/>
  <c r="DE160" i="1"/>
  <c r="DD161" i="1"/>
  <c r="DE161" i="1"/>
  <c r="DD162" i="1"/>
  <c r="DE162" i="1"/>
  <c r="DD163" i="1"/>
  <c r="DE163" i="1"/>
  <c r="DD164" i="1"/>
  <c r="DE164" i="1"/>
  <c r="DD165" i="1"/>
  <c r="DE165" i="1"/>
  <c r="DD166" i="1"/>
  <c r="DE166" i="1"/>
  <c r="DD167" i="1"/>
  <c r="DE167" i="1"/>
  <c r="DD168" i="1"/>
  <c r="DE168" i="1"/>
  <c r="DD169" i="1"/>
  <c r="DE169" i="1"/>
  <c r="DD170" i="1"/>
  <c r="DE170" i="1"/>
  <c r="DD171" i="1"/>
  <c r="DE171" i="1"/>
  <c r="DD172" i="1"/>
  <c r="DE172" i="1"/>
  <c r="DD173" i="1"/>
  <c r="DE173" i="1"/>
  <c r="DD174" i="1"/>
  <c r="DE174" i="1"/>
  <c r="DD175" i="1"/>
  <c r="DE175" i="1"/>
  <c r="DD176" i="1"/>
  <c r="DE176" i="1"/>
  <c r="DD177" i="1"/>
  <c r="DE177" i="1"/>
  <c r="DD178" i="1"/>
  <c r="DE178" i="1"/>
  <c r="DD179" i="1"/>
  <c r="DE179" i="1"/>
  <c r="DD180" i="1"/>
  <c r="DE180" i="1"/>
  <c r="DD181" i="1"/>
  <c r="DE181" i="1"/>
  <c r="DD182" i="1"/>
  <c r="DE182" i="1"/>
  <c r="DD183" i="1"/>
  <c r="DE183" i="1"/>
  <c r="DD184" i="1"/>
  <c r="DE184" i="1"/>
  <c r="DD185" i="1"/>
  <c r="DE185" i="1"/>
  <c r="DD186" i="1"/>
  <c r="DE186" i="1"/>
  <c r="DD187" i="1"/>
  <c r="DE187" i="1"/>
  <c r="DD188" i="1"/>
  <c r="DE188" i="1"/>
  <c r="DD189" i="1"/>
  <c r="DE189" i="1"/>
  <c r="DD190" i="1"/>
  <c r="DE190" i="1"/>
  <c r="DD191" i="1"/>
  <c r="DE191" i="1"/>
  <c r="DD192" i="1"/>
  <c r="DE192" i="1"/>
  <c r="DD193" i="1"/>
  <c r="DE193" i="1"/>
  <c r="DD194" i="1"/>
  <c r="DE194" i="1"/>
  <c r="DD195" i="1"/>
  <c r="DE195" i="1"/>
  <c r="DD196" i="1"/>
  <c r="DE196" i="1"/>
  <c r="DD197" i="1"/>
  <c r="DE197" i="1"/>
  <c r="DD198" i="1"/>
  <c r="DE198" i="1"/>
  <c r="DD199" i="1"/>
  <c r="DE199" i="1"/>
  <c r="DD200" i="1"/>
  <c r="DE200" i="1"/>
  <c r="DD201" i="1"/>
  <c r="DE201" i="1"/>
  <c r="DD202" i="1"/>
  <c r="DE202" i="1"/>
  <c r="DD203" i="1"/>
  <c r="DE203" i="1"/>
  <c r="DD204" i="1"/>
  <c r="DE204" i="1"/>
  <c r="DD205" i="1"/>
  <c r="DE205" i="1"/>
  <c r="DD206" i="1"/>
  <c r="DE206" i="1"/>
  <c r="DD207" i="1"/>
  <c r="DE207" i="1"/>
  <c r="DD208" i="1"/>
  <c r="DE208" i="1"/>
  <c r="DD209" i="1"/>
  <c r="DE209" i="1"/>
  <c r="DD210" i="1"/>
  <c r="DE210" i="1"/>
  <c r="DD211" i="1"/>
  <c r="DE211" i="1"/>
  <c r="DD212" i="1"/>
  <c r="DE212" i="1"/>
  <c r="DD213" i="1"/>
  <c r="DE213" i="1"/>
  <c r="DD214" i="1"/>
  <c r="DE214" i="1"/>
  <c r="DD215" i="1"/>
  <c r="DE215" i="1"/>
  <c r="DD216" i="1"/>
  <c r="DE216" i="1"/>
  <c r="DD217" i="1"/>
  <c r="DE217" i="1"/>
  <c r="DD218" i="1"/>
  <c r="DE218" i="1"/>
  <c r="DD219" i="1"/>
  <c r="DE219" i="1"/>
  <c r="DD220" i="1"/>
  <c r="DE220" i="1"/>
  <c r="DD221" i="1"/>
  <c r="DE221" i="1"/>
  <c r="DD222" i="1"/>
  <c r="DE222" i="1"/>
  <c r="DD223" i="1"/>
  <c r="DE223" i="1"/>
  <c r="DD224" i="1"/>
  <c r="DE224" i="1"/>
  <c r="DD225" i="1"/>
  <c r="DE225" i="1"/>
  <c r="DD226" i="1"/>
  <c r="DE226" i="1"/>
  <c r="DD227" i="1"/>
  <c r="DE227" i="1"/>
  <c r="DD228" i="1"/>
  <c r="DE228" i="1"/>
  <c r="DD229" i="1"/>
  <c r="DE229" i="1"/>
  <c r="DD230" i="1"/>
  <c r="DE230" i="1"/>
  <c r="DD231" i="1"/>
  <c r="DE231" i="1"/>
  <c r="DD232" i="1"/>
  <c r="DE232" i="1"/>
  <c r="DD233" i="1"/>
  <c r="DE233" i="1"/>
  <c r="DD234" i="1"/>
  <c r="DE234" i="1"/>
  <c r="DD235" i="1"/>
  <c r="DE235" i="1"/>
  <c r="DD236" i="1"/>
  <c r="DE236" i="1"/>
  <c r="DD237" i="1"/>
  <c r="DE237" i="1"/>
  <c r="DD238" i="1"/>
  <c r="DE238" i="1"/>
  <c r="DD239" i="1"/>
  <c r="DE239" i="1"/>
  <c r="DD240" i="1"/>
  <c r="DE240" i="1"/>
  <c r="DD241" i="1"/>
  <c r="DE241" i="1"/>
  <c r="DD242" i="1"/>
  <c r="DE242" i="1"/>
  <c r="DD243" i="1"/>
  <c r="DE243" i="1"/>
  <c r="DD244" i="1"/>
  <c r="DE244" i="1"/>
  <c r="DD245" i="1"/>
  <c r="DE245" i="1"/>
  <c r="DD246" i="1"/>
  <c r="DE246" i="1"/>
  <c r="DD247" i="1"/>
  <c r="DE247" i="1"/>
  <c r="DD248" i="1"/>
  <c r="DE248" i="1"/>
  <c r="DD249" i="1"/>
  <c r="DE249" i="1"/>
  <c r="DD250" i="1"/>
  <c r="DE250" i="1"/>
  <c r="DD251" i="1"/>
  <c r="DE251" i="1"/>
  <c r="DD252" i="1"/>
  <c r="DE252" i="1"/>
  <c r="DD253" i="1"/>
  <c r="DE253" i="1"/>
  <c r="DD254" i="1"/>
  <c r="DE254" i="1"/>
  <c r="DD255" i="1"/>
  <c r="DE255" i="1"/>
  <c r="DD256" i="1"/>
  <c r="DE256" i="1"/>
  <c r="DD257" i="1"/>
  <c r="DE257" i="1"/>
  <c r="DD258" i="1"/>
  <c r="DE258" i="1"/>
  <c r="DD259" i="1"/>
  <c r="DE259" i="1"/>
  <c r="DD260" i="1"/>
  <c r="DE260" i="1"/>
  <c r="DD261" i="1"/>
  <c r="DE261" i="1"/>
  <c r="DD262" i="1"/>
  <c r="DE262" i="1"/>
  <c r="DD263" i="1"/>
  <c r="DE263" i="1"/>
  <c r="DD264" i="1"/>
  <c r="DE264" i="1"/>
  <c r="DD265" i="1"/>
  <c r="DE265" i="1"/>
  <c r="DD266" i="1"/>
  <c r="DE266" i="1"/>
  <c r="DD267" i="1"/>
  <c r="DE267" i="1"/>
  <c r="DD268" i="1"/>
  <c r="DE268" i="1"/>
  <c r="DD269" i="1"/>
  <c r="DE269" i="1"/>
  <c r="DD270" i="1"/>
  <c r="DE270" i="1"/>
  <c r="DD271" i="1"/>
  <c r="DE271" i="1"/>
  <c r="DD272" i="1"/>
  <c r="DE272" i="1"/>
  <c r="DD273" i="1"/>
  <c r="DE273" i="1"/>
  <c r="DD274" i="1"/>
  <c r="DE274" i="1"/>
  <c r="DD275" i="1"/>
  <c r="DE275" i="1"/>
  <c r="DD276" i="1"/>
  <c r="DE276" i="1"/>
  <c r="DD277" i="1"/>
  <c r="DE277" i="1"/>
  <c r="DD278" i="1"/>
  <c r="DE278" i="1"/>
  <c r="DD279" i="1"/>
  <c r="DE279" i="1"/>
  <c r="DD280" i="1"/>
  <c r="DE280" i="1"/>
  <c r="DD281" i="1"/>
  <c r="DE281" i="1"/>
  <c r="DD282" i="1"/>
  <c r="DE282" i="1"/>
  <c r="DD283" i="1"/>
  <c r="DE283" i="1"/>
  <c r="DD284" i="1"/>
  <c r="DE284" i="1"/>
  <c r="DD285" i="1"/>
  <c r="DE285" i="1"/>
  <c r="DD286" i="1"/>
  <c r="DE286" i="1"/>
  <c r="DD287" i="1"/>
  <c r="DE287" i="1"/>
  <c r="DD288" i="1"/>
  <c r="DE288" i="1"/>
  <c r="DD289" i="1"/>
  <c r="DE289" i="1"/>
  <c r="DD290" i="1"/>
  <c r="DE290" i="1"/>
  <c r="DD291" i="1"/>
  <c r="DE291" i="1"/>
  <c r="DD292" i="1"/>
  <c r="DE292" i="1"/>
  <c r="DD293" i="1"/>
  <c r="DE293" i="1"/>
  <c r="DD294" i="1"/>
  <c r="DE294" i="1"/>
  <c r="DD295" i="1"/>
  <c r="DE295" i="1"/>
  <c r="DD296" i="1"/>
  <c r="DE296" i="1"/>
  <c r="DD297" i="1"/>
  <c r="DE297" i="1"/>
  <c r="DD298" i="1"/>
  <c r="DE298" i="1"/>
  <c r="DD299" i="1"/>
  <c r="DE299" i="1"/>
  <c r="DD300" i="1"/>
  <c r="DE300" i="1"/>
  <c r="DD301" i="1"/>
  <c r="DE301" i="1"/>
  <c r="DD302" i="1"/>
  <c r="DE302" i="1"/>
  <c r="DD303" i="1"/>
  <c r="DE303" i="1"/>
  <c r="DD304" i="1"/>
  <c r="DE304" i="1"/>
  <c r="DD305" i="1"/>
  <c r="DE305" i="1"/>
  <c r="DD306" i="1"/>
  <c r="DE306" i="1"/>
  <c r="DD307" i="1"/>
  <c r="DE307" i="1"/>
  <c r="DD308" i="1"/>
  <c r="DE308" i="1"/>
  <c r="DD309" i="1"/>
  <c r="DE309" i="1"/>
  <c r="DD310" i="1"/>
  <c r="DE310" i="1"/>
  <c r="DD311" i="1"/>
  <c r="DE311" i="1"/>
  <c r="DD312" i="1"/>
  <c r="DE312" i="1"/>
  <c r="DD313" i="1"/>
  <c r="DE313" i="1"/>
  <c r="DD314" i="1"/>
  <c r="DE314" i="1"/>
  <c r="DD315" i="1"/>
  <c r="DE315" i="1"/>
  <c r="DD316" i="1"/>
  <c r="DE316" i="1"/>
  <c r="DD317" i="1"/>
  <c r="DE317" i="1"/>
  <c r="DD318" i="1"/>
  <c r="DE318" i="1"/>
  <c r="DD319" i="1"/>
  <c r="DE319" i="1"/>
  <c r="DD320" i="1"/>
  <c r="DE320" i="1"/>
  <c r="DD321" i="1"/>
  <c r="DE321" i="1"/>
  <c r="DD322" i="1"/>
  <c r="DE322" i="1"/>
  <c r="DD323" i="1"/>
  <c r="DE323" i="1"/>
  <c r="DD324" i="1"/>
  <c r="DE324" i="1"/>
  <c r="DD325" i="1"/>
  <c r="DE325" i="1"/>
  <c r="DD326" i="1"/>
  <c r="DE326" i="1"/>
  <c r="DD327" i="1"/>
  <c r="DE327" i="1"/>
  <c r="DD328" i="1"/>
  <c r="DE328" i="1"/>
  <c r="DD329" i="1"/>
  <c r="DE329" i="1"/>
  <c r="DD330" i="1"/>
  <c r="DE330" i="1"/>
  <c r="DD331" i="1"/>
  <c r="DE331" i="1"/>
  <c r="DD332" i="1"/>
  <c r="DE332" i="1"/>
  <c r="DD333" i="1"/>
  <c r="DE333" i="1"/>
  <c r="DD334" i="1"/>
  <c r="DE334" i="1"/>
  <c r="DD335" i="1"/>
  <c r="DE335" i="1"/>
  <c r="DD336" i="1"/>
  <c r="DE336" i="1"/>
  <c r="DD337" i="1"/>
  <c r="DE337" i="1"/>
  <c r="DD338" i="1"/>
  <c r="DE338" i="1"/>
  <c r="DD339" i="1"/>
  <c r="DE339" i="1"/>
  <c r="DD340" i="1"/>
  <c r="DE340" i="1"/>
  <c r="DD341" i="1"/>
  <c r="DE341" i="1"/>
  <c r="DD342" i="1"/>
  <c r="DE342" i="1"/>
  <c r="DD343" i="1"/>
  <c r="DE343" i="1"/>
  <c r="DD344" i="1"/>
  <c r="DE344" i="1"/>
  <c r="DD345" i="1"/>
  <c r="DE345" i="1"/>
  <c r="DD346" i="1"/>
  <c r="DE346" i="1"/>
  <c r="DD347" i="1"/>
  <c r="DE347" i="1"/>
  <c r="DD348" i="1"/>
  <c r="DE348" i="1"/>
  <c r="DD349" i="1"/>
  <c r="DE349" i="1"/>
  <c r="DD350" i="1"/>
  <c r="DE350" i="1"/>
  <c r="DD351" i="1"/>
  <c r="DE351" i="1"/>
  <c r="DD352" i="1"/>
  <c r="DE352" i="1"/>
  <c r="DD353" i="1"/>
  <c r="DE353" i="1"/>
  <c r="DD354" i="1"/>
  <c r="DE354" i="1"/>
  <c r="DD355" i="1"/>
  <c r="DE355" i="1"/>
  <c r="DD356" i="1"/>
  <c r="DE356" i="1"/>
  <c r="DD357" i="1"/>
  <c r="DE357" i="1"/>
  <c r="DD358" i="1"/>
  <c r="DE358" i="1"/>
  <c r="DD359" i="1"/>
  <c r="DE359" i="1"/>
  <c r="DD360" i="1"/>
  <c r="DE360" i="1"/>
  <c r="DD361" i="1"/>
  <c r="DE361" i="1"/>
  <c r="DD362" i="1"/>
  <c r="DE362" i="1"/>
  <c r="DD363" i="1"/>
  <c r="DE363" i="1"/>
  <c r="DD364" i="1"/>
  <c r="DE364" i="1"/>
  <c r="DD365" i="1"/>
  <c r="DE365" i="1"/>
  <c r="DD366" i="1"/>
  <c r="DE366" i="1"/>
  <c r="DD367" i="1"/>
  <c r="DE367" i="1"/>
  <c r="DD368" i="1"/>
  <c r="DE368" i="1"/>
  <c r="DD369" i="1"/>
  <c r="DE369" i="1"/>
  <c r="DD370" i="1"/>
  <c r="DE370" i="1"/>
  <c r="DD371" i="1"/>
  <c r="DE371" i="1"/>
  <c r="DD372" i="1"/>
  <c r="DE372" i="1"/>
  <c r="DD373" i="1"/>
  <c r="DE373" i="1"/>
  <c r="DD374" i="1"/>
  <c r="DE374" i="1"/>
  <c r="DD375" i="1"/>
  <c r="DE375" i="1"/>
  <c r="DD376" i="1"/>
  <c r="DE376" i="1"/>
  <c r="DD377" i="1"/>
  <c r="DE377" i="1"/>
  <c r="DD378" i="1"/>
  <c r="DE378" i="1"/>
  <c r="DD379" i="1"/>
  <c r="DE379" i="1"/>
  <c r="DD380" i="1"/>
  <c r="DE380" i="1"/>
  <c r="DD381" i="1"/>
  <c r="DE381" i="1"/>
  <c r="DD382" i="1"/>
  <c r="DE382" i="1"/>
  <c r="DD383" i="1"/>
  <c r="DE383" i="1"/>
  <c r="DD384" i="1"/>
  <c r="DE384" i="1"/>
  <c r="DD385" i="1"/>
  <c r="DE385" i="1"/>
  <c r="DD386" i="1"/>
  <c r="DE386" i="1"/>
  <c r="DD387" i="1"/>
  <c r="DE387" i="1"/>
  <c r="DD388" i="1"/>
  <c r="DE388" i="1"/>
  <c r="DD389" i="1"/>
  <c r="DE389" i="1"/>
  <c r="DD390" i="1"/>
  <c r="DE390" i="1"/>
  <c r="DD391" i="1"/>
  <c r="DE391" i="1"/>
  <c r="DD392" i="1"/>
  <c r="DE392" i="1"/>
  <c r="DD393" i="1"/>
  <c r="DE393" i="1"/>
  <c r="DD394" i="1"/>
  <c r="DE394" i="1"/>
  <c r="DD395" i="1"/>
  <c r="DE395" i="1"/>
  <c r="DD396" i="1"/>
  <c r="DE396" i="1"/>
  <c r="DD397" i="1"/>
  <c r="DE397" i="1"/>
  <c r="DD398" i="1"/>
  <c r="DE398" i="1"/>
  <c r="DD399" i="1"/>
  <c r="DE399" i="1"/>
  <c r="DD400" i="1"/>
  <c r="DE400" i="1"/>
  <c r="DD401" i="1"/>
  <c r="DE401" i="1"/>
  <c r="DD402" i="1"/>
  <c r="DE402" i="1"/>
  <c r="DD403" i="1"/>
  <c r="DE403" i="1"/>
  <c r="DD404" i="1"/>
  <c r="DE404" i="1"/>
  <c r="DD405" i="1"/>
  <c r="DE405" i="1"/>
  <c r="DD406" i="1"/>
  <c r="DE406" i="1"/>
  <c r="DD407" i="1"/>
  <c r="DE407" i="1"/>
  <c r="DD408" i="1"/>
  <c r="DE408" i="1"/>
  <c r="DD409" i="1"/>
  <c r="DE409" i="1"/>
  <c r="DD410" i="1"/>
  <c r="DE410" i="1"/>
  <c r="DD411" i="1"/>
  <c r="DE411" i="1"/>
  <c r="DD412" i="1"/>
  <c r="DE412" i="1"/>
  <c r="DD413" i="1"/>
  <c r="DE413" i="1"/>
  <c r="DD414" i="1"/>
  <c r="DE414" i="1"/>
  <c r="DD415" i="1"/>
  <c r="DE415" i="1"/>
  <c r="DD416" i="1"/>
  <c r="DE416" i="1"/>
  <c r="DD417" i="1"/>
  <c r="DE417" i="1"/>
  <c r="DD418" i="1"/>
  <c r="DE418" i="1"/>
  <c r="DD419" i="1"/>
  <c r="DE419" i="1"/>
  <c r="DD420" i="1"/>
  <c r="DE420" i="1"/>
  <c r="DD421" i="1"/>
  <c r="DE421" i="1"/>
  <c r="DD422" i="1"/>
  <c r="DE422" i="1"/>
  <c r="DD423" i="1"/>
  <c r="DE423" i="1"/>
  <c r="DD424" i="1"/>
  <c r="DE424" i="1"/>
  <c r="DD425" i="1"/>
  <c r="DE425" i="1"/>
  <c r="DD426" i="1"/>
  <c r="DE426" i="1"/>
  <c r="DD427" i="1"/>
  <c r="DE427" i="1"/>
  <c r="DD428" i="1"/>
  <c r="DE428" i="1"/>
  <c r="DD429" i="1"/>
  <c r="DE429" i="1"/>
  <c r="DD430" i="1"/>
  <c r="DE430" i="1"/>
  <c r="DD431" i="1"/>
  <c r="DE431" i="1"/>
  <c r="DD432" i="1"/>
  <c r="DE432" i="1"/>
  <c r="DD433" i="1"/>
  <c r="DE433" i="1"/>
  <c r="DD434" i="1"/>
  <c r="DE434" i="1"/>
  <c r="DD435" i="1"/>
  <c r="DE435" i="1"/>
  <c r="DD436" i="1"/>
  <c r="DE436" i="1"/>
  <c r="DD437" i="1"/>
  <c r="DE437" i="1"/>
  <c r="DD438" i="1"/>
  <c r="DE438" i="1"/>
  <c r="DD439" i="1"/>
  <c r="DE439" i="1"/>
  <c r="DD440" i="1"/>
  <c r="DE440" i="1"/>
  <c r="DD441" i="1"/>
  <c r="DE441" i="1"/>
  <c r="DD442" i="1"/>
  <c r="DE442" i="1"/>
  <c r="DD443" i="1"/>
  <c r="DE443" i="1"/>
  <c r="DD444" i="1"/>
  <c r="DE444" i="1"/>
  <c r="DD445" i="1"/>
  <c r="DE445" i="1"/>
  <c r="DD446" i="1"/>
  <c r="DE446" i="1"/>
  <c r="DD447" i="1"/>
  <c r="DE447" i="1"/>
  <c r="DD448" i="1"/>
  <c r="DE448" i="1"/>
  <c r="DD449" i="1"/>
  <c r="DE449" i="1"/>
  <c r="DD450" i="1"/>
  <c r="DE450" i="1"/>
  <c r="DD451" i="1"/>
  <c r="DE451" i="1"/>
  <c r="DD452" i="1"/>
  <c r="DE452" i="1"/>
  <c r="DD453" i="1"/>
  <c r="DE453" i="1"/>
  <c r="DD454" i="1"/>
  <c r="DE454" i="1"/>
  <c r="DD455" i="1"/>
  <c r="DE455" i="1"/>
  <c r="DD456" i="1"/>
  <c r="DE456" i="1"/>
  <c r="DD457" i="1"/>
  <c r="DE457" i="1"/>
  <c r="DD458" i="1"/>
  <c r="DE458" i="1"/>
  <c r="DD459" i="1"/>
  <c r="DE459" i="1"/>
  <c r="DD460" i="1"/>
  <c r="DE460" i="1"/>
  <c r="DD461" i="1"/>
  <c r="DE461" i="1"/>
  <c r="DD462" i="1"/>
  <c r="DE462" i="1"/>
  <c r="DD463" i="1"/>
  <c r="DE463" i="1"/>
  <c r="DD464" i="1"/>
  <c r="DE464" i="1"/>
  <c r="DD465" i="1"/>
  <c r="DE465" i="1"/>
  <c r="DD466" i="1"/>
  <c r="DE466" i="1"/>
  <c r="DD467" i="1"/>
  <c r="DE467" i="1"/>
  <c r="DD468" i="1"/>
  <c r="DE468" i="1"/>
  <c r="DD469" i="1"/>
  <c r="DE469" i="1"/>
  <c r="DD470" i="1"/>
  <c r="DE470" i="1"/>
  <c r="DD471" i="1"/>
  <c r="DE471" i="1"/>
  <c r="DD472" i="1"/>
  <c r="DE472" i="1"/>
  <c r="DD473" i="1"/>
  <c r="DE473" i="1"/>
  <c r="DD474" i="1"/>
  <c r="DE474" i="1"/>
  <c r="DD475" i="1"/>
  <c r="DE475" i="1"/>
  <c r="DD476" i="1"/>
  <c r="DE476" i="1"/>
  <c r="DD477" i="1"/>
  <c r="DE477" i="1"/>
  <c r="DD478" i="1"/>
  <c r="DE478" i="1"/>
  <c r="DD479" i="1"/>
  <c r="DE479" i="1"/>
  <c r="DD480" i="1"/>
  <c r="DE480" i="1"/>
  <c r="DD481" i="1"/>
  <c r="DE481" i="1"/>
  <c r="DD482" i="1"/>
  <c r="DE482" i="1"/>
  <c r="DD483" i="1"/>
  <c r="DE483" i="1"/>
  <c r="DD484" i="1"/>
  <c r="DE484" i="1"/>
  <c r="DD485" i="1"/>
  <c r="DE485" i="1"/>
  <c r="DD486" i="1"/>
  <c r="DE486" i="1"/>
  <c r="DD487" i="1"/>
  <c r="DE487" i="1"/>
  <c r="DD488" i="1"/>
  <c r="DE488" i="1"/>
  <c r="DD489" i="1"/>
  <c r="DE489" i="1"/>
  <c r="DD490" i="1"/>
  <c r="DE490" i="1"/>
  <c r="DD491" i="1"/>
  <c r="DE491" i="1"/>
  <c r="DD492" i="1"/>
  <c r="DE492" i="1"/>
  <c r="DD493" i="1"/>
  <c r="DE493" i="1"/>
  <c r="DD494" i="1"/>
  <c r="DE494" i="1"/>
  <c r="DD495" i="1"/>
  <c r="DE495" i="1"/>
  <c r="DD496" i="1"/>
  <c r="DE496" i="1"/>
  <c r="DD497" i="1"/>
  <c r="DE497" i="1"/>
  <c r="DD498" i="1"/>
  <c r="DE498" i="1"/>
  <c r="DD499" i="1"/>
  <c r="DE499" i="1"/>
  <c r="DD500" i="1"/>
  <c r="DE500" i="1"/>
  <c r="DD501" i="1"/>
  <c r="DE501" i="1"/>
  <c r="DD502" i="1"/>
  <c r="DE502" i="1"/>
  <c r="DD503" i="1"/>
  <c r="DE503" i="1"/>
  <c r="DD504" i="1"/>
  <c r="DE504" i="1"/>
  <c r="DD505" i="1"/>
  <c r="DE505" i="1"/>
  <c r="DD506" i="1"/>
  <c r="DE506" i="1"/>
  <c r="DD507" i="1"/>
  <c r="DE507" i="1"/>
  <c r="DD508" i="1"/>
  <c r="DE508" i="1"/>
  <c r="DD509" i="1"/>
  <c r="DE509" i="1"/>
  <c r="DD510" i="1"/>
  <c r="DE510" i="1"/>
  <c r="DD511" i="1"/>
  <c r="DE511" i="1"/>
  <c r="DD512" i="1"/>
  <c r="DE512" i="1"/>
  <c r="DD513" i="1"/>
  <c r="DE513" i="1"/>
  <c r="DD514" i="1"/>
  <c r="DE514" i="1"/>
  <c r="DD515" i="1"/>
  <c r="DE515" i="1"/>
  <c r="DD516" i="1"/>
  <c r="DE516" i="1"/>
  <c r="DD517" i="1"/>
  <c r="DE517" i="1"/>
  <c r="DD518" i="1"/>
  <c r="DE518" i="1"/>
  <c r="DD519" i="1"/>
  <c r="DE519" i="1"/>
  <c r="DD520" i="1"/>
  <c r="DE520" i="1"/>
  <c r="DD521" i="1"/>
  <c r="DE521" i="1"/>
  <c r="DD522" i="1"/>
  <c r="DE522" i="1"/>
  <c r="DD523" i="1"/>
  <c r="DE523" i="1"/>
  <c r="DD524" i="1"/>
  <c r="DE524" i="1"/>
  <c r="DD525" i="1"/>
  <c r="DE525" i="1"/>
  <c r="DD526" i="1"/>
  <c r="DE526" i="1"/>
  <c r="DD527" i="1"/>
  <c r="DE527" i="1"/>
  <c r="DD528" i="1"/>
  <c r="DE528" i="1"/>
  <c r="DD529" i="1"/>
  <c r="DE529" i="1"/>
  <c r="DD530" i="1"/>
  <c r="DE530" i="1"/>
  <c r="DD531" i="1"/>
  <c r="DE531" i="1"/>
  <c r="DD532" i="1"/>
  <c r="DE532" i="1"/>
  <c r="DD533" i="1"/>
  <c r="DE533" i="1"/>
  <c r="DD534" i="1"/>
  <c r="DE534" i="1"/>
  <c r="DD535" i="1"/>
  <c r="DE535" i="1"/>
  <c r="DD536" i="1"/>
  <c r="DE536" i="1"/>
  <c r="DD537" i="1"/>
  <c r="DE537" i="1"/>
  <c r="DD538" i="1"/>
  <c r="DE538" i="1"/>
  <c r="DD539" i="1"/>
  <c r="DE539" i="1"/>
  <c r="DD540" i="1"/>
  <c r="DE540" i="1"/>
  <c r="DD541" i="1"/>
  <c r="DE541" i="1"/>
  <c r="DD542" i="1"/>
  <c r="DE542" i="1"/>
  <c r="DD543" i="1"/>
  <c r="DE543" i="1"/>
  <c r="DD544" i="1"/>
  <c r="DE544" i="1"/>
  <c r="DD545" i="1"/>
  <c r="DE545" i="1"/>
  <c r="DD546" i="1"/>
  <c r="DE546" i="1"/>
  <c r="DD547" i="1"/>
  <c r="DE547" i="1"/>
  <c r="DD548" i="1"/>
  <c r="DE548" i="1"/>
  <c r="DD549" i="1"/>
  <c r="DE549" i="1"/>
  <c r="DD550" i="1"/>
  <c r="DE550" i="1"/>
  <c r="DD551" i="1"/>
  <c r="DE551" i="1"/>
  <c r="DD552" i="1"/>
  <c r="DE552" i="1"/>
  <c r="DD553" i="1"/>
  <c r="DE553" i="1"/>
  <c r="DD554" i="1"/>
  <c r="DE554" i="1"/>
  <c r="DD555" i="1"/>
  <c r="DE555" i="1"/>
  <c r="DD556" i="1"/>
  <c r="DE556" i="1"/>
  <c r="DD557" i="1"/>
  <c r="DE557" i="1"/>
  <c r="DD558" i="1"/>
  <c r="DE558" i="1"/>
  <c r="DD559" i="1"/>
  <c r="DE559" i="1"/>
  <c r="DD560" i="1"/>
  <c r="DE560" i="1"/>
  <c r="DD561" i="1"/>
  <c r="DE561" i="1"/>
  <c r="DD562" i="1"/>
  <c r="DE562" i="1"/>
  <c r="DD563" i="1"/>
  <c r="DE563" i="1"/>
  <c r="DD564" i="1"/>
  <c r="DE564" i="1"/>
  <c r="DD565" i="1"/>
  <c r="DE565" i="1"/>
  <c r="DD566" i="1"/>
  <c r="DE566" i="1"/>
  <c r="DD567" i="1"/>
  <c r="DE567" i="1"/>
  <c r="DD568" i="1"/>
  <c r="DE568" i="1"/>
  <c r="DD569" i="1"/>
  <c r="DE569" i="1"/>
  <c r="DD570" i="1"/>
  <c r="DE570" i="1"/>
  <c r="DD571" i="1"/>
  <c r="DE571" i="1"/>
  <c r="DD572" i="1"/>
  <c r="DE572" i="1"/>
  <c r="DD573" i="1"/>
  <c r="DE573" i="1"/>
  <c r="DD574" i="1"/>
  <c r="DE574" i="1"/>
  <c r="DD575" i="1"/>
  <c r="DE575" i="1"/>
  <c r="DD576" i="1"/>
  <c r="DE576" i="1"/>
  <c r="DD577" i="1"/>
  <c r="DE577" i="1"/>
  <c r="DD578" i="1"/>
  <c r="DE578" i="1"/>
  <c r="DD579" i="1"/>
  <c r="DE579" i="1"/>
  <c r="DD580" i="1"/>
  <c r="DE580" i="1"/>
  <c r="DD581" i="1"/>
  <c r="DE581" i="1"/>
  <c r="DD582" i="1"/>
  <c r="DE582" i="1"/>
  <c r="DD583" i="1"/>
  <c r="DE583" i="1"/>
  <c r="DD584" i="1"/>
  <c r="DE584" i="1"/>
  <c r="DD585" i="1"/>
  <c r="DE585" i="1"/>
  <c r="DD586" i="1"/>
  <c r="DE586" i="1"/>
  <c r="DD587" i="1"/>
  <c r="DE587" i="1"/>
  <c r="DD588" i="1"/>
  <c r="DE588" i="1"/>
  <c r="DD589" i="1"/>
  <c r="DE589" i="1"/>
  <c r="DD590" i="1"/>
  <c r="DE590" i="1"/>
  <c r="DD591" i="1"/>
  <c r="DE591" i="1"/>
  <c r="DD592" i="1"/>
  <c r="DE592" i="1"/>
  <c r="DD593" i="1"/>
  <c r="DE593" i="1"/>
  <c r="DD594" i="1"/>
  <c r="DE594" i="1"/>
  <c r="DD595" i="1"/>
  <c r="DE595" i="1"/>
  <c r="DD596" i="1"/>
  <c r="DE596" i="1"/>
  <c r="DD597" i="1"/>
  <c r="DE597" i="1"/>
  <c r="DD598" i="1"/>
  <c r="DE598" i="1"/>
  <c r="DD599" i="1"/>
  <c r="DE599" i="1"/>
  <c r="DD600" i="1"/>
  <c r="DE600" i="1"/>
  <c r="DD601" i="1"/>
  <c r="DE601" i="1"/>
  <c r="DD602" i="1"/>
  <c r="DE602" i="1"/>
  <c r="DD603" i="1"/>
  <c r="DE603" i="1"/>
  <c r="DD604" i="1"/>
  <c r="DE604" i="1"/>
  <c r="DD605" i="1"/>
  <c r="DE605" i="1"/>
  <c r="DD606" i="1"/>
  <c r="DE606" i="1"/>
  <c r="DD607" i="1"/>
  <c r="DE607" i="1"/>
  <c r="DD608" i="1"/>
  <c r="DE608" i="1"/>
  <c r="DD609" i="1"/>
  <c r="DE609" i="1"/>
  <c r="DD610" i="1"/>
  <c r="DE610" i="1"/>
  <c r="DD611" i="1"/>
  <c r="DE611" i="1"/>
  <c r="DD612" i="1"/>
  <c r="DE612" i="1"/>
  <c r="DD613" i="1"/>
  <c r="DE613" i="1"/>
  <c r="DD614" i="1"/>
  <c r="DE614" i="1"/>
  <c r="DD615" i="1"/>
  <c r="DE615" i="1"/>
  <c r="DD616" i="1"/>
  <c r="DE616" i="1"/>
  <c r="DD617" i="1"/>
  <c r="DE617" i="1"/>
  <c r="DD618" i="1"/>
  <c r="DE618" i="1"/>
  <c r="DD619" i="1"/>
  <c r="DE619" i="1"/>
  <c r="DD620" i="1"/>
  <c r="DE620" i="1"/>
  <c r="DD621" i="1"/>
  <c r="DE621" i="1"/>
  <c r="DD622" i="1"/>
  <c r="DE622" i="1"/>
  <c r="DD623" i="1"/>
  <c r="DE623" i="1"/>
  <c r="DD624" i="1"/>
  <c r="DE624" i="1"/>
  <c r="DD625" i="1"/>
  <c r="DE625" i="1"/>
  <c r="DD626" i="1"/>
  <c r="DE626" i="1"/>
  <c r="DD627" i="1"/>
  <c r="DE627" i="1"/>
  <c r="DD628" i="1"/>
  <c r="DE628" i="1"/>
  <c r="DD629" i="1"/>
  <c r="DE629" i="1"/>
  <c r="DD630" i="1"/>
  <c r="DE630" i="1"/>
  <c r="DD631" i="1"/>
  <c r="DE631" i="1"/>
  <c r="DD632" i="1"/>
  <c r="DE632" i="1"/>
  <c r="DD633" i="1"/>
  <c r="DE633" i="1"/>
  <c r="DD634" i="1"/>
  <c r="DE634" i="1"/>
  <c r="DD635" i="1"/>
  <c r="DE635" i="1"/>
  <c r="DD636" i="1"/>
  <c r="DE636" i="1"/>
  <c r="DD637" i="1"/>
  <c r="DE637" i="1"/>
  <c r="DD638" i="1"/>
  <c r="DE638" i="1"/>
  <c r="DD639" i="1"/>
  <c r="DE639" i="1"/>
  <c r="DD640" i="1"/>
  <c r="DE640" i="1"/>
  <c r="DD641" i="1"/>
  <c r="DE641" i="1"/>
  <c r="DD642" i="1"/>
  <c r="DE642" i="1"/>
  <c r="DD643" i="1"/>
  <c r="DE643" i="1"/>
  <c r="DD644" i="1"/>
  <c r="DE644" i="1"/>
  <c r="DD645" i="1"/>
  <c r="DE645" i="1"/>
  <c r="DD646" i="1"/>
  <c r="DE646" i="1"/>
  <c r="DD647" i="1"/>
  <c r="DE647" i="1"/>
  <c r="DD648" i="1"/>
  <c r="DE648" i="1"/>
  <c r="DD649" i="1"/>
  <c r="DE649" i="1"/>
  <c r="DD650" i="1"/>
  <c r="DE650" i="1"/>
  <c r="DD651" i="1"/>
  <c r="DE651" i="1"/>
  <c r="DD652" i="1"/>
  <c r="DE652" i="1"/>
  <c r="DD653" i="1"/>
  <c r="DE653" i="1"/>
  <c r="DD654" i="1"/>
  <c r="DE654" i="1"/>
  <c r="DD655" i="1"/>
  <c r="DE655" i="1"/>
  <c r="DD656" i="1"/>
  <c r="DE656" i="1"/>
  <c r="DD657" i="1"/>
  <c r="DE657" i="1"/>
  <c r="DD658" i="1"/>
  <c r="DE658" i="1"/>
  <c r="DD659" i="1"/>
  <c r="DE659" i="1"/>
  <c r="DD660" i="1"/>
  <c r="DE660" i="1"/>
  <c r="DD661" i="1"/>
  <c r="DE661" i="1"/>
  <c r="DD662" i="1"/>
  <c r="DE662" i="1"/>
  <c r="DD663" i="1"/>
  <c r="DE663" i="1"/>
  <c r="DD664" i="1"/>
  <c r="DE664" i="1"/>
  <c r="DD665" i="1"/>
  <c r="DE665" i="1"/>
  <c r="DD666" i="1"/>
  <c r="DE666" i="1"/>
  <c r="DD667" i="1"/>
  <c r="DE667" i="1"/>
  <c r="DD668" i="1"/>
  <c r="DE668" i="1"/>
  <c r="DD669" i="1"/>
  <c r="DE669" i="1"/>
  <c r="DD670" i="1"/>
  <c r="DE670" i="1"/>
  <c r="DD671" i="1"/>
  <c r="DE671" i="1"/>
  <c r="DD672" i="1"/>
  <c r="DE672" i="1"/>
  <c r="DD673" i="1"/>
  <c r="DE673" i="1"/>
  <c r="DD674" i="1"/>
  <c r="DE674" i="1"/>
  <c r="DD675" i="1"/>
  <c r="DE675" i="1"/>
  <c r="DD676" i="1"/>
  <c r="DE676" i="1"/>
  <c r="DD677" i="1"/>
  <c r="DE677" i="1"/>
  <c r="DD678" i="1"/>
  <c r="DE678" i="1"/>
  <c r="DD679" i="1"/>
  <c r="DE679" i="1"/>
  <c r="DD680" i="1"/>
  <c r="DE680" i="1"/>
  <c r="DD681" i="1"/>
  <c r="DE681" i="1"/>
  <c r="DD682" i="1"/>
  <c r="DE682" i="1"/>
  <c r="DD683" i="1"/>
  <c r="DE683" i="1"/>
  <c r="DD684" i="1"/>
  <c r="DE684" i="1"/>
  <c r="DD685" i="1"/>
  <c r="DE685" i="1"/>
  <c r="DD686" i="1"/>
  <c r="DE686" i="1"/>
  <c r="DD687" i="1"/>
  <c r="DE687" i="1"/>
  <c r="DD688" i="1"/>
  <c r="DE688" i="1"/>
  <c r="DD689" i="1"/>
  <c r="DE689" i="1"/>
  <c r="DD690" i="1"/>
  <c r="DE690" i="1"/>
  <c r="DD691" i="1"/>
  <c r="DE691" i="1"/>
  <c r="DD692" i="1"/>
  <c r="DE692" i="1"/>
  <c r="DD693" i="1"/>
  <c r="DE693" i="1"/>
  <c r="DD694" i="1"/>
  <c r="DE694" i="1"/>
  <c r="DD695" i="1"/>
  <c r="DE695" i="1"/>
  <c r="DD696" i="1"/>
  <c r="DE696" i="1"/>
  <c r="DD697" i="1"/>
  <c r="DE697" i="1"/>
  <c r="DD698" i="1"/>
  <c r="DE698" i="1"/>
  <c r="DD699" i="1"/>
  <c r="DE699" i="1"/>
  <c r="DD700" i="1"/>
  <c r="DE700" i="1"/>
  <c r="DD701" i="1"/>
  <c r="DE701" i="1"/>
  <c r="DD702" i="1"/>
  <c r="DE702" i="1"/>
  <c r="DD703" i="1"/>
  <c r="DE703" i="1"/>
  <c r="DD704" i="1"/>
  <c r="DE704" i="1"/>
  <c r="DD705" i="1"/>
  <c r="DE705" i="1"/>
  <c r="DD706" i="1"/>
  <c r="DE706" i="1"/>
  <c r="DD707" i="1"/>
  <c r="DE707" i="1"/>
  <c r="DD708" i="1"/>
  <c r="DE708" i="1"/>
  <c r="DD709" i="1"/>
  <c r="DE709" i="1"/>
  <c r="DD710" i="1"/>
  <c r="DE710" i="1"/>
  <c r="DD711" i="1"/>
  <c r="DE711" i="1"/>
  <c r="DD712" i="1"/>
  <c r="DE712" i="1"/>
  <c r="DD713" i="1"/>
  <c r="DE713" i="1"/>
  <c r="DD714" i="1"/>
  <c r="DE714" i="1"/>
  <c r="DD715" i="1"/>
  <c r="DE715" i="1"/>
  <c r="DD716" i="1"/>
  <c r="DE716" i="1"/>
  <c r="DD717" i="1"/>
  <c r="DE717" i="1"/>
  <c r="DD718" i="1"/>
  <c r="DE718" i="1"/>
  <c r="DD719" i="1"/>
  <c r="DE719" i="1"/>
  <c r="DD720" i="1"/>
  <c r="DE720" i="1"/>
  <c r="DD721" i="1"/>
  <c r="DE721" i="1"/>
  <c r="DD722" i="1"/>
  <c r="DE722" i="1"/>
  <c r="DD723" i="1"/>
  <c r="DE723" i="1"/>
  <c r="DD724" i="1"/>
  <c r="DE724" i="1"/>
  <c r="DD725" i="1"/>
  <c r="DE725" i="1"/>
  <c r="DD726" i="1"/>
  <c r="DE726" i="1"/>
  <c r="DD727" i="1"/>
  <c r="DE727" i="1"/>
  <c r="DD728" i="1"/>
  <c r="DE728" i="1"/>
  <c r="DD729" i="1"/>
  <c r="DE729" i="1"/>
  <c r="DD730" i="1"/>
  <c r="DE730" i="1"/>
  <c r="DD731" i="1"/>
  <c r="DE731" i="1"/>
  <c r="DD732" i="1"/>
  <c r="DE732" i="1"/>
  <c r="DD733" i="1"/>
  <c r="DE733" i="1"/>
  <c r="DD734" i="1"/>
  <c r="DE734" i="1"/>
  <c r="DD735" i="1"/>
  <c r="DE735" i="1"/>
  <c r="DD736" i="1"/>
  <c r="DE736" i="1"/>
  <c r="DD737" i="1"/>
  <c r="DE737" i="1"/>
  <c r="DD738" i="1"/>
  <c r="DE738" i="1"/>
  <c r="DD739" i="1"/>
  <c r="DE739" i="1"/>
  <c r="DD740" i="1"/>
  <c r="DE740" i="1"/>
  <c r="DD741" i="1"/>
  <c r="DE741" i="1"/>
  <c r="DD742" i="1"/>
  <c r="DE742" i="1"/>
  <c r="DD743" i="1"/>
  <c r="DE743" i="1"/>
  <c r="DD744" i="1"/>
  <c r="DE744" i="1"/>
  <c r="DD745" i="1"/>
  <c r="DE745" i="1"/>
  <c r="DD746" i="1"/>
  <c r="DE746" i="1"/>
  <c r="DD747" i="1"/>
  <c r="DE747" i="1"/>
  <c r="DD748" i="1"/>
  <c r="DE748" i="1"/>
  <c r="DD749" i="1"/>
  <c r="DE749" i="1"/>
  <c r="DD750" i="1"/>
  <c r="DE750" i="1"/>
  <c r="DD751" i="1"/>
  <c r="DE751" i="1"/>
  <c r="DD752" i="1"/>
  <c r="DE752" i="1"/>
  <c r="DD753" i="1"/>
  <c r="DE753" i="1"/>
  <c r="DD754" i="1"/>
  <c r="DE754" i="1"/>
  <c r="DD755" i="1"/>
  <c r="DE755" i="1"/>
  <c r="DD756" i="1"/>
  <c r="DE756" i="1"/>
  <c r="DD757" i="1"/>
  <c r="DE757" i="1"/>
  <c r="DD758" i="1"/>
  <c r="DE758" i="1"/>
  <c r="DD759" i="1"/>
  <c r="DE759" i="1"/>
  <c r="DD760" i="1"/>
  <c r="DE760" i="1"/>
  <c r="DD761" i="1"/>
  <c r="DE761" i="1"/>
  <c r="DD762" i="1"/>
  <c r="DE762" i="1"/>
  <c r="DD763" i="1"/>
  <c r="DE763" i="1"/>
  <c r="DD764" i="1"/>
  <c r="DE764" i="1"/>
  <c r="DD765" i="1"/>
  <c r="DE765" i="1"/>
  <c r="DD766" i="1"/>
  <c r="DE766" i="1"/>
  <c r="DD767" i="1"/>
  <c r="DE767" i="1"/>
  <c r="DD768" i="1"/>
  <c r="DE768" i="1"/>
  <c r="DD769" i="1"/>
  <c r="DE769" i="1"/>
  <c r="DD770" i="1"/>
  <c r="DE770" i="1"/>
  <c r="DD771" i="1"/>
  <c r="DE771" i="1"/>
  <c r="DD772" i="1"/>
  <c r="DE772" i="1"/>
  <c r="DD773" i="1"/>
  <c r="DE773" i="1"/>
  <c r="DD774" i="1"/>
  <c r="DE774" i="1"/>
  <c r="DD775" i="1"/>
  <c r="DE775" i="1"/>
  <c r="DD776" i="1"/>
  <c r="DE776" i="1"/>
  <c r="DD777" i="1"/>
  <c r="DE777" i="1"/>
  <c r="DD778" i="1"/>
  <c r="DE778" i="1"/>
  <c r="DD779" i="1"/>
  <c r="DE779" i="1"/>
  <c r="DD780" i="1"/>
  <c r="DE780" i="1"/>
  <c r="DD781" i="1"/>
  <c r="DE781" i="1"/>
  <c r="DD782" i="1"/>
  <c r="DE782" i="1"/>
  <c r="DD783" i="1"/>
  <c r="DE783" i="1"/>
  <c r="DD784" i="1"/>
  <c r="DE784" i="1"/>
  <c r="DD785" i="1"/>
  <c r="DE785" i="1"/>
  <c r="DD786" i="1"/>
  <c r="DE786" i="1"/>
  <c r="DD787" i="1"/>
  <c r="DE787" i="1"/>
  <c r="DD788" i="1"/>
  <c r="DE788" i="1"/>
  <c r="DD789" i="1"/>
  <c r="DE789" i="1"/>
  <c r="DD790" i="1"/>
  <c r="DE790" i="1"/>
  <c r="DD791" i="1"/>
  <c r="DE791" i="1"/>
  <c r="DD792" i="1"/>
  <c r="DE792" i="1"/>
  <c r="DD793" i="1"/>
  <c r="DE793" i="1"/>
  <c r="DD794" i="1"/>
  <c r="DE794" i="1"/>
  <c r="DD795" i="1"/>
  <c r="DE795" i="1"/>
  <c r="DD796" i="1"/>
  <c r="DE796" i="1"/>
  <c r="DD797" i="1"/>
  <c r="DE797" i="1"/>
  <c r="DD798" i="1"/>
  <c r="DE798" i="1"/>
  <c r="DD799" i="1"/>
  <c r="DE799" i="1"/>
  <c r="DD800" i="1"/>
  <c r="DE800" i="1"/>
  <c r="DD801" i="1"/>
  <c r="DE801" i="1"/>
  <c r="DD802" i="1"/>
  <c r="DE802" i="1"/>
  <c r="DD803" i="1"/>
  <c r="DE803" i="1"/>
  <c r="DD804" i="1"/>
  <c r="DE804" i="1"/>
  <c r="DD805" i="1"/>
  <c r="DE805" i="1"/>
  <c r="DD806" i="1"/>
  <c r="DE806" i="1"/>
  <c r="DD807" i="1"/>
  <c r="DE807" i="1"/>
  <c r="DD808" i="1"/>
  <c r="DE808" i="1"/>
  <c r="DD809" i="1"/>
  <c r="DE809" i="1"/>
  <c r="DD810" i="1"/>
  <c r="DE810" i="1"/>
  <c r="DD811" i="1"/>
  <c r="DE811" i="1"/>
  <c r="DD812" i="1"/>
  <c r="DE812" i="1"/>
  <c r="DD813" i="1"/>
  <c r="DE813" i="1"/>
  <c r="DD814" i="1"/>
  <c r="DE814" i="1"/>
  <c r="DD815" i="1"/>
  <c r="DE815" i="1"/>
  <c r="DD816" i="1"/>
  <c r="DE816" i="1"/>
  <c r="DD817" i="1"/>
  <c r="DE817" i="1"/>
  <c r="DD818" i="1"/>
  <c r="DE818" i="1"/>
  <c r="DD819" i="1"/>
  <c r="DE819" i="1"/>
  <c r="DD820" i="1"/>
  <c r="DE820" i="1"/>
  <c r="DD821" i="1"/>
  <c r="DE821" i="1"/>
  <c r="DD822" i="1"/>
  <c r="DE822" i="1"/>
  <c r="DD823" i="1"/>
  <c r="DE823" i="1"/>
  <c r="DD824" i="1"/>
  <c r="DE824" i="1"/>
  <c r="DD825" i="1"/>
  <c r="DE825" i="1"/>
  <c r="DD826" i="1"/>
  <c r="DE826" i="1"/>
  <c r="DD827" i="1"/>
  <c r="DE827" i="1"/>
  <c r="DD828" i="1"/>
  <c r="DE828" i="1"/>
  <c r="DD829" i="1"/>
  <c r="DE829" i="1"/>
  <c r="DD830" i="1"/>
  <c r="DE830" i="1"/>
  <c r="DD831" i="1"/>
  <c r="DE831" i="1"/>
  <c r="DD832" i="1"/>
  <c r="DE832" i="1"/>
  <c r="DD833" i="1"/>
  <c r="DE833" i="1"/>
  <c r="DD834" i="1"/>
  <c r="DE834" i="1"/>
  <c r="DD835" i="1"/>
  <c r="DE835" i="1"/>
  <c r="DD836" i="1"/>
  <c r="DE836" i="1"/>
  <c r="DD837" i="1"/>
  <c r="DE837" i="1"/>
  <c r="DD838" i="1"/>
  <c r="DE838" i="1"/>
  <c r="DD839" i="1"/>
  <c r="DE839" i="1"/>
  <c r="DD840" i="1"/>
  <c r="DE840" i="1"/>
  <c r="DD841" i="1"/>
  <c r="DE841" i="1"/>
  <c r="DD842" i="1"/>
  <c r="DE842" i="1"/>
  <c r="DD843" i="1"/>
  <c r="DE843" i="1"/>
  <c r="DD844" i="1"/>
  <c r="DE844" i="1"/>
  <c r="DD845" i="1"/>
  <c r="DE845" i="1"/>
  <c r="DD846" i="1"/>
  <c r="DE846" i="1"/>
  <c r="DD847" i="1"/>
  <c r="DE847" i="1"/>
  <c r="DD848" i="1"/>
  <c r="DE848" i="1"/>
  <c r="DD849" i="1"/>
  <c r="DE849" i="1"/>
  <c r="DD850" i="1"/>
  <c r="DE850" i="1"/>
  <c r="DD851" i="1"/>
  <c r="DE851" i="1"/>
  <c r="DD852" i="1"/>
  <c r="DE852" i="1"/>
  <c r="DD853" i="1"/>
  <c r="DE853" i="1"/>
  <c r="DD854" i="1"/>
  <c r="DE854" i="1"/>
  <c r="DD855" i="1"/>
  <c r="DE855" i="1"/>
  <c r="DD856" i="1"/>
  <c r="DE856" i="1"/>
  <c r="DD857" i="1"/>
  <c r="DE857" i="1"/>
  <c r="DD858" i="1"/>
  <c r="DE858" i="1"/>
  <c r="DD859" i="1"/>
  <c r="DE859" i="1"/>
  <c r="DD860" i="1"/>
  <c r="DE860" i="1"/>
  <c r="DD861" i="1"/>
  <c r="DE861" i="1"/>
  <c r="DD862" i="1"/>
  <c r="DE862" i="1"/>
  <c r="DD863" i="1"/>
  <c r="DE863" i="1"/>
  <c r="DD864" i="1"/>
  <c r="DE864" i="1"/>
  <c r="DD865" i="1"/>
  <c r="DE865" i="1"/>
  <c r="DD866" i="1"/>
  <c r="DE866" i="1"/>
  <c r="DD867" i="1"/>
  <c r="DE867" i="1"/>
  <c r="DD868" i="1"/>
  <c r="DE868" i="1"/>
  <c r="DD869" i="1"/>
  <c r="DE869" i="1"/>
  <c r="DD870" i="1"/>
  <c r="DE870" i="1"/>
  <c r="DD871" i="1"/>
  <c r="DE871" i="1"/>
  <c r="DD872" i="1"/>
  <c r="DE872" i="1"/>
  <c r="DD873" i="1"/>
  <c r="DE873" i="1"/>
  <c r="DD874" i="1"/>
  <c r="DE874" i="1"/>
  <c r="DD875" i="1"/>
  <c r="DE875" i="1"/>
  <c r="DD876" i="1"/>
  <c r="DE876" i="1"/>
  <c r="DD877" i="1"/>
  <c r="DE877" i="1"/>
  <c r="DD878" i="1"/>
  <c r="DE878" i="1"/>
  <c r="DD879" i="1"/>
  <c r="DE879" i="1"/>
  <c r="DD880" i="1"/>
  <c r="DE880" i="1"/>
  <c r="DD881" i="1"/>
  <c r="DE881" i="1"/>
  <c r="DD882" i="1"/>
  <c r="DE882" i="1"/>
  <c r="DD883" i="1"/>
  <c r="DE883" i="1"/>
  <c r="DD884" i="1"/>
  <c r="DE884" i="1"/>
  <c r="DD885" i="1"/>
  <c r="DE885" i="1"/>
  <c r="DD886" i="1"/>
  <c r="DE886" i="1"/>
  <c r="DD887" i="1"/>
  <c r="DE887" i="1"/>
  <c r="DD888" i="1"/>
  <c r="DE888" i="1"/>
  <c r="DD889" i="1"/>
  <c r="DE889" i="1"/>
  <c r="DD890" i="1"/>
  <c r="DE890" i="1"/>
  <c r="DD891" i="1"/>
  <c r="DE891" i="1"/>
  <c r="DD892" i="1"/>
  <c r="DE892" i="1"/>
  <c r="DD893" i="1"/>
  <c r="DE893" i="1"/>
  <c r="DD894" i="1"/>
  <c r="DE894" i="1"/>
  <c r="DD895" i="1"/>
  <c r="DE895" i="1"/>
  <c r="DD896" i="1"/>
  <c r="DE896" i="1"/>
  <c r="DD897" i="1"/>
  <c r="DE897" i="1"/>
  <c r="DD898" i="1"/>
  <c r="DE898" i="1"/>
  <c r="DD899" i="1"/>
  <c r="DE899" i="1"/>
  <c r="DD900" i="1"/>
  <c r="DE900" i="1"/>
  <c r="DD901" i="1"/>
  <c r="DE901" i="1"/>
  <c r="DD902" i="1"/>
  <c r="DE902" i="1"/>
  <c r="DD903" i="1"/>
  <c r="DE903" i="1"/>
  <c r="DD904" i="1"/>
  <c r="DE904" i="1"/>
  <c r="DD905" i="1"/>
  <c r="DE905" i="1"/>
  <c r="DD906" i="1"/>
  <c r="DE906" i="1"/>
  <c r="DD907" i="1"/>
  <c r="DE907" i="1"/>
  <c r="DD908" i="1"/>
  <c r="DE908" i="1"/>
  <c r="DD909" i="1"/>
  <c r="DE909" i="1"/>
  <c r="DD910" i="1"/>
  <c r="DE910" i="1"/>
  <c r="DD911" i="1"/>
  <c r="DE911" i="1"/>
  <c r="DD912" i="1"/>
  <c r="DE912" i="1"/>
  <c r="DD913" i="1"/>
  <c r="DE913" i="1"/>
  <c r="DD914" i="1"/>
  <c r="DE914" i="1"/>
  <c r="DD915" i="1"/>
  <c r="DE915" i="1"/>
  <c r="DD916" i="1"/>
  <c r="DE916" i="1"/>
  <c r="DD917" i="1"/>
  <c r="DE917" i="1"/>
  <c r="DD918" i="1"/>
  <c r="DE918" i="1"/>
  <c r="DD919" i="1"/>
  <c r="DE919" i="1"/>
  <c r="DD920" i="1"/>
  <c r="DE920" i="1"/>
  <c r="DD921" i="1"/>
  <c r="DE921" i="1"/>
  <c r="DD922" i="1"/>
  <c r="DE922" i="1"/>
  <c r="DD923" i="1"/>
  <c r="DE923" i="1"/>
  <c r="DD924" i="1"/>
  <c r="DE924" i="1"/>
  <c r="DD925" i="1"/>
  <c r="DE925" i="1"/>
  <c r="DD926" i="1"/>
  <c r="DE926" i="1"/>
  <c r="DD927" i="1"/>
  <c r="DE927" i="1"/>
  <c r="DD928" i="1"/>
  <c r="DE928" i="1"/>
  <c r="DD929" i="1"/>
  <c r="DE929" i="1"/>
  <c r="DD930" i="1"/>
  <c r="DE930" i="1"/>
  <c r="DD931" i="1"/>
  <c r="DE931" i="1"/>
  <c r="DD932" i="1"/>
  <c r="DE932" i="1"/>
  <c r="DD933" i="1"/>
  <c r="DE933" i="1"/>
  <c r="DD934" i="1"/>
  <c r="DE934" i="1"/>
  <c r="DD935" i="1"/>
  <c r="DE935" i="1"/>
  <c r="DD936" i="1"/>
  <c r="DE936" i="1"/>
  <c r="DD937" i="1"/>
  <c r="DE937" i="1"/>
  <c r="DD938" i="1"/>
  <c r="DE938" i="1"/>
  <c r="DD939" i="1"/>
  <c r="DE939" i="1"/>
  <c r="DD940" i="1"/>
  <c r="DE940" i="1"/>
  <c r="DD941" i="1"/>
  <c r="DE941" i="1"/>
  <c r="DD942" i="1"/>
  <c r="DE942" i="1"/>
  <c r="DD943" i="1"/>
  <c r="DE943" i="1"/>
  <c r="DD944" i="1"/>
  <c r="DE944" i="1"/>
  <c r="DD945" i="1"/>
  <c r="DE945" i="1"/>
  <c r="DD946" i="1"/>
  <c r="DE946" i="1"/>
  <c r="DD947" i="1"/>
  <c r="DE947" i="1"/>
  <c r="DD948" i="1"/>
  <c r="DE948" i="1"/>
  <c r="DD949" i="1"/>
  <c r="DE949" i="1"/>
  <c r="DD950" i="1"/>
  <c r="DE950" i="1"/>
  <c r="DD951" i="1"/>
  <c r="DE951" i="1"/>
  <c r="DD952" i="1"/>
  <c r="DE952" i="1"/>
  <c r="DD953" i="1"/>
  <c r="DE953" i="1"/>
  <c r="DD954" i="1"/>
  <c r="DE954" i="1"/>
  <c r="DD955" i="1"/>
  <c r="DE955" i="1"/>
  <c r="DD956" i="1"/>
  <c r="DE956" i="1"/>
  <c r="DD957" i="1"/>
  <c r="DE957" i="1"/>
  <c r="DD958" i="1"/>
  <c r="DE958" i="1"/>
  <c r="DD959" i="1"/>
  <c r="DE959" i="1"/>
  <c r="DD960" i="1"/>
  <c r="DE960" i="1"/>
  <c r="DD961" i="1"/>
  <c r="DE961" i="1"/>
  <c r="DD962" i="1"/>
  <c r="DE962" i="1"/>
  <c r="DD963" i="1"/>
  <c r="DE963" i="1"/>
  <c r="DD964" i="1"/>
  <c r="DE964" i="1"/>
  <c r="DD965" i="1"/>
  <c r="DE965" i="1"/>
  <c r="DD966" i="1"/>
  <c r="DE966" i="1"/>
  <c r="DD967" i="1"/>
  <c r="DE967" i="1"/>
  <c r="DD968" i="1"/>
  <c r="DE968" i="1"/>
  <c r="DD969" i="1"/>
  <c r="DE969" i="1"/>
  <c r="DD970" i="1"/>
  <c r="DE970" i="1"/>
  <c r="DD971" i="1"/>
  <c r="DE971" i="1"/>
  <c r="DD972" i="1"/>
  <c r="DE972" i="1"/>
  <c r="DD973" i="1"/>
  <c r="DE973" i="1"/>
  <c r="DD974" i="1"/>
  <c r="DE974" i="1"/>
  <c r="DD975" i="1"/>
  <c r="DE975" i="1"/>
  <c r="DD976" i="1"/>
  <c r="DE976" i="1"/>
  <c r="DD977" i="1"/>
  <c r="DE977" i="1"/>
  <c r="DD978" i="1"/>
  <c r="DE978" i="1"/>
  <c r="DD979" i="1"/>
  <c r="DE979" i="1"/>
  <c r="DD980" i="1"/>
  <c r="DE980" i="1"/>
  <c r="DD981" i="1"/>
  <c r="DE981" i="1"/>
  <c r="DD982" i="1"/>
  <c r="DE982" i="1"/>
  <c r="DD983" i="1"/>
  <c r="DE983" i="1"/>
  <c r="DD984" i="1"/>
  <c r="DE984" i="1"/>
  <c r="DD985" i="1"/>
  <c r="DE985" i="1"/>
  <c r="DD986" i="1"/>
  <c r="DE986" i="1"/>
  <c r="DD987" i="1"/>
  <c r="DE987" i="1"/>
  <c r="DD988" i="1"/>
  <c r="DE988" i="1"/>
  <c r="DD989" i="1"/>
  <c r="DE989" i="1"/>
  <c r="DD990" i="1"/>
  <c r="DE990" i="1"/>
  <c r="DD991" i="1"/>
  <c r="DE991" i="1"/>
  <c r="DD992" i="1"/>
  <c r="DE992" i="1"/>
  <c r="DD993" i="1"/>
  <c r="DE993" i="1"/>
  <c r="DD994" i="1"/>
  <c r="DE994" i="1"/>
  <c r="DD995" i="1"/>
  <c r="DE995" i="1"/>
  <c r="DD996" i="1"/>
  <c r="DE996" i="1"/>
  <c r="DD997" i="1"/>
  <c r="DE997" i="1"/>
  <c r="DD998" i="1"/>
  <c r="DE998" i="1"/>
  <c r="DD999" i="1"/>
  <c r="DE999" i="1"/>
  <c r="DD1000" i="1"/>
  <c r="DE1000" i="1"/>
  <c r="DD1001" i="1"/>
  <c r="DE1001" i="1"/>
  <c r="DD1002" i="1"/>
  <c r="DE1002" i="1"/>
  <c r="DD1003" i="1"/>
  <c r="DE1003" i="1"/>
  <c r="DD1004" i="1"/>
  <c r="DE1004" i="1"/>
  <c r="DD1005" i="1"/>
  <c r="DE1005" i="1"/>
  <c r="DD1006" i="1"/>
  <c r="DE1006" i="1"/>
  <c r="DD1007" i="1"/>
  <c r="DE1007" i="1"/>
  <c r="DD1008" i="1"/>
  <c r="DE1008" i="1"/>
  <c r="DD1009" i="1"/>
  <c r="DE1009" i="1"/>
  <c r="DD1010" i="1"/>
  <c r="DE1010" i="1"/>
  <c r="DD1011" i="1"/>
  <c r="DE1011" i="1"/>
  <c r="DD1012" i="1"/>
  <c r="DE1012" i="1"/>
  <c r="DD1013" i="1"/>
  <c r="DE1013" i="1"/>
  <c r="DD1014" i="1"/>
  <c r="DE1014" i="1"/>
  <c r="DD1015" i="1"/>
  <c r="DE1015" i="1"/>
  <c r="DD1016" i="1"/>
  <c r="DE1016" i="1"/>
  <c r="DD1017" i="1"/>
  <c r="DE1017" i="1"/>
  <c r="DD1018" i="1"/>
  <c r="DE1018" i="1"/>
  <c r="DD1019" i="1"/>
  <c r="DE1019" i="1"/>
  <c r="DD1020" i="1"/>
  <c r="DE1020" i="1"/>
  <c r="DD1021" i="1"/>
  <c r="DE1021" i="1"/>
  <c r="DD1022" i="1"/>
  <c r="DE1022" i="1"/>
  <c r="DD1023" i="1"/>
  <c r="DE1023" i="1"/>
  <c r="DD1024" i="1"/>
  <c r="DE1024" i="1"/>
  <c r="DD1025" i="1"/>
  <c r="DE1025" i="1"/>
  <c r="DD1026" i="1"/>
  <c r="DE1026" i="1"/>
  <c r="DD1027" i="1"/>
  <c r="DE1027" i="1"/>
  <c r="DD1028" i="1"/>
  <c r="DE1028" i="1"/>
  <c r="DD1029" i="1"/>
  <c r="DE1029" i="1"/>
  <c r="DD1030" i="1"/>
  <c r="DE1030" i="1"/>
  <c r="DD1031" i="1"/>
  <c r="DE1031" i="1"/>
  <c r="DD1032" i="1"/>
  <c r="DE1032" i="1"/>
  <c r="DD1033" i="1"/>
  <c r="DE1033" i="1"/>
  <c r="DD1034" i="1"/>
  <c r="DE1034" i="1"/>
  <c r="DD1035" i="1"/>
  <c r="DE1035" i="1"/>
  <c r="DD1036" i="1"/>
  <c r="DE1036" i="1"/>
  <c r="DD1037" i="1"/>
  <c r="DE1037" i="1"/>
  <c r="DD1038" i="1"/>
  <c r="DE1038" i="1"/>
  <c r="DD1039" i="1"/>
  <c r="DE1039" i="1"/>
  <c r="DD1040" i="1"/>
  <c r="DE1040" i="1"/>
  <c r="DD1041" i="1"/>
  <c r="DE1041" i="1"/>
  <c r="DD1042" i="1"/>
  <c r="DE1042" i="1"/>
  <c r="DD1043" i="1"/>
  <c r="DE1043" i="1"/>
  <c r="DD1044" i="1"/>
  <c r="DE1044" i="1"/>
  <c r="DD1045" i="1"/>
  <c r="DE1045" i="1"/>
  <c r="DD1046" i="1"/>
  <c r="DE1046" i="1"/>
  <c r="DD1047" i="1"/>
  <c r="DE1047" i="1"/>
  <c r="DD1048" i="1"/>
  <c r="DE1048" i="1"/>
  <c r="DD1049" i="1"/>
  <c r="DE1049" i="1"/>
  <c r="DD1050" i="1"/>
  <c r="DE1050" i="1"/>
  <c r="DD1051" i="1"/>
  <c r="DE1051" i="1"/>
  <c r="DD1052" i="1"/>
  <c r="DE1052" i="1"/>
  <c r="DD1053" i="1"/>
  <c r="DE1053" i="1"/>
  <c r="DD1054" i="1"/>
  <c r="DE1054" i="1"/>
  <c r="DD1055" i="1"/>
  <c r="DE1055" i="1"/>
  <c r="DD1056" i="1"/>
  <c r="DE1056" i="1"/>
  <c r="DD1057" i="1"/>
  <c r="DE1057" i="1"/>
  <c r="DD1058" i="1"/>
  <c r="DE1058" i="1"/>
  <c r="DD1059" i="1"/>
  <c r="DE1059" i="1"/>
  <c r="DD1060" i="1"/>
  <c r="DE1060" i="1"/>
  <c r="DD1061" i="1"/>
  <c r="DE1061" i="1"/>
  <c r="DD1062" i="1"/>
  <c r="DE1062" i="1"/>
  <c r="DD1063" i="1"/>
  <c r="DE1063" i="1"/>
  <c r="DD1064" i="1"/>
  <c r="DE1064" i="1"/>
  <c r="DD1065" i="1"/>
  <c r="DE1065" i="1"/>
  <c r="DD1066" i="1"/>
  <c r="DE1066" i="1"/>
  <c r="DD1067" i="1"/>
  <c r="DE1067" i="1"/>
  <c r="DD1068" i="1"/>
  <c r="DE1068" i="1"/>
  <c r="DD1069" i="1"/>
  <c r="DE1069" i="1"/>
  <c r="DD1070" i="1"/>
  <c r="DE1070" i="1"/>
  <c r="DD1071" i="1"/>
  <c r="DE1071" i="1"/>
  <c r="DD1072" i="1"/>
  <c r="DE1072" i="1"/>
  <c r="DD1073" i="1"/>
  <c r="DE1073" i="1"/>
  <c r="DD1074" i="1"/>
  <c r="DE1074" i="1"/>
  <c r="DD1075" i="1"/>
  <c r="DE1075" i="1"/>
  <c r="DD1076" i="1"/>
  <c r="DE1076" i="1"/>
  <c r="DD1077" i="1"/>
  <c r="DE1077" i="1"/>
  <c r="DD1078" i="1"/>
  <c r="DE1078" i="1"/>
  <c r="DD1079" i="1"/>
  <c r="DE1079" i="1"/>
  <c r="DD1080" i="1"/>
  <c r="DE1080" i="1"/>
  <c r="DD1081" i="1"/>
  <c r="DE1081" i="1"/>
  <c r="DD1082" i="1"/>
  <c r="DE1082" i="1"/>
  <c r="DD1083" i="1"/>
  <c r="DE1083" i="1"/>
  <c r="DD1084" i="1"/>
  <c r="DE1084" i="1"/>
  <c r="DD1085" i="1"/>
  <c r="DE1085" i="1"/>
  <c r="DD1086" i="1"/>
  <c r="DE1086" i="1"/>
  <c r="DD1087" i="1"/>
  <c r="DE1087" i="1"/>
  <c r="DD1088" i="1"/>
  <c r="DE1088" i="1"/>
  <c r="DD1089" i="1"/>
  <c r="DE1089" i="1"/>
  <c r="DD1090" i="1"/>
  <c r="DE1090" i="1"/>
  <c r="DD1091" i="1"/>
  <c r="DE1091" i="1"/>
  <c r="DD1092" i="1"/>
  <c r="DE1092" i="1"/>
  <c r="DD1093" i="1"/>
  <c r="DE1093" i="1"/>
  <c r="DD1094" i="1"/>
  <c r="DE1094" i="1"/>
  <c r="DD1095" i="1"/>
  <c r="DE1095" i="1"/>
  <c r="DD1096" i="1"/>
  <c r="DE1096" i="1"/>
  <c r="DD1097" i="1"/>
  <c r="DE1097" i="1"/>
  <c r="DD1098" i="1"/>
  <c r="DE1098" i="1"/>
  <c r="DD1099" i="1"/>
  <c r="DE1099" i="1"/>
  <c r="DD1100" i="1"/>
  <c r="DE1100" i="1"/>
  <c r="DD1101" i="1"/>
  <c r="DE1101" i="1"/>
  <c r="DD1102" i="1"/>
  <c r="DE1102" i="1"/>
  <c r="DD1103" i="1"/>
  <c r="DE1103" i="1"/>
  <c r="DD1104" i="1"/>
  <c r="DE1104" i="1"/>
  <c r="DD1105" i="1"/>
  <c r="DE1105" i="1"/>
  <c r="DD1106" i="1"/>
  <c r="DE1106" i="1"/>
  <c r="DD1107" i="1"/>
  <c r="DE1107" i="1"/>
  <c r="DD1108" i="1"/>
  <c r="DE1108" i="1"/>
  <c r="DD1109" i="1"/>
  <c r="DE1109" i="1"/>
  <c r="DD1110" i="1"/>
  <c r="DE1110" i="1"/>
  <c r="DE2" i="1"/>
  <c r="DD2" i="1"/>
  <c r="DF301" i="1" l="1"/>
  <c r="DF283" i="1"/>
  <c r="DF277" i="1"/>
  <c r="DF267" i="1"/>
  <c r="DF532" i="1"/>
  <c r="DF963" i="1"/>
  <c r="DF669" i="1"/>
  <c r="DF617" i="1"/>
  <c r="DF549" i="1"/>
  <c r="DF547" i="1"/>
  <c r="DF25" i="1"/>
  <c r="DF942" i="1"/>
  <c r="DF906" i="1"/>
  <c r="DF902" i="1"/>
  <c r="DF894" i="1"/>
  <c r="DF890" i="1"/>
  <c r="DF774" i="1"/>
  <c r="DF762" i="1"/>
  <c r="DF754" i="1"/>
  <c r="DF750" i="1"/>
  <c r="DF722" i="1"/>
  <c r="DF714" i="1"/>
  <c r="DF538" i="1"/>
  <c r="DF70" i="1"/>
  <c r="DF38" i="1"/>
  <c r="DF10" i="1"/>
  <c r="DF6" i="1"/>
  <c r="DF185" i="1"/>
  <c r="DF173" i="1"/>
  <c r="DF1002" i="1"/>
  <c r="DF274" i="1"/>
  <c r="DF270" i="1"/>
  <c r="DF266" i="1"/>
  <c r="DF262" i="1"/>
  <c r="DF226" i="1"/>
  <c r="DF222" i="1"/>
  <c r="DF214" i="1"/>
  <c r="DF210" i="1"/>
  <c r="DF206" i="1"/>
  <c r="DF202" i="1"/>
  <c r="DF194" i="1"/>
  <c r="DF178" i="1"/>
  <c r="DF170" i="1"/>
  <c r="DF162" i="1"/>
  <c r="DF1075" i="1"/>
  <c r="DF1063" i="1"/>
  <c r="DF973" i="1"/>
  <c r="DF954" i="1"/>
  <c r="DF1010" i="1"/>
  <c r="DF1006" i="1"/>
  <c r="DF995" i="1"/>
  <c r="DF761" i="1"/>
  <c r="DF755" i="1"/>
  <c r="DF5" i="1"/>
  <c r="DF634" i="1"/>
  <c r="DF1053" i="1"/>
  <c r="DF1011" i="1"/>
  <c r="DF1009" i="1"/>
  <c r="DF1007" i="1"/>
  <c r="DF1005" i="1"/>
  <c r="DF1003" i="1"/>
  <c r="DF999" i="1"/>
  <c r="DF980" i="1"/>
  <c r="DF978" i="1"/>
  <c r="DF972" i="1"/>
  <c r="DF951" i="1"/>
  <c r="DF947" i="1"/>
  <c r="DF945" i="1"/>
  <c r="DF943" i="1"/>
  <c r="DF931" i="1"/>
  <c r="DF903" i="1"/>
  <c r="DF901" i="1"/>
  <c r="DF899" i="1"/>
  <c r="DF871" i="1"/>
  <c r="DF861" i="1"/>
  <c r="DF629" i="1"/>
  <c r="DF474" i="1"/>
  <c r="DF470" i="1"/>
  <c r="DF464" i="1"/>
  <c r="DF462" i="1"/>
  <c r="DF460" i="1"/>
  <c r="DF448" i="1"/>
  <c r="DF442" i="1"/>
  <c r="DF436" i="1"/>
  <c r="DF432" i="1"/>
  <c r="DF416" i="1"/>
  <c r="DF340" i="1"/>
  <c r="DF328" i="1"/>
  <c r="DF160" i="1"/>
  <c r="DF128" i="1"/>
  <c r="DF114" i="1"/>
  <c r="DF1082" i="1"/>
  <c r="DF447" i="1"/>
  <c r="DF445" i="1"/>
  <c r="DF439" i="1"/>
  <c r="DF437" i="1"/>
  <c r="DF435" i="1"/>
  <c r="DF429" i="1"/>
  <c r="DF421" i="1"/>
  <c r="DF419" i="1"/>
  <c r="DF405" i="1"/>
  <c r="DF401" i="1"/>
  <c r="DF397" i="1"/>
  <c r="DF395" i="1"/>
  <c r="DF393" i="1"/>
  <c r="DF369" i="1"/>
  <c r="DF343" i="1"/>
  <c r="DF337" i="1"/>
  <c r="DF317" i="1"/>
  <c r="DF161" i="1"/>
  <c r="DF159" i="1"/>
  <c r="DF153" i="1"/>
  <c r="DF129" i="1"/>
  <c r="DF127" i="1"/>
  <c r="DF845" i="1"/>
  <c r="DF815" i="1"/>
  <c r="DF803" i="1"/>
  <c r="DF797" i="1"/>
  <c r="DF1099" i="1"/>
  <c r="DF1095" i="1"/>
  <c r="DF1089" i="1"/>
  <c r="DF1085" i="1"/>
  <c r="DF1083" i="1"/>
  <c r="DF1042" i="1"/>
  <c r="DF866" i="1"/>
  <c r="DF637" i="1"/>
  <c r="DF602" i="1"/>
  <c r="DF578" i="1"/>
  <c r="DF570" i="1"/>
  <c r="DF819" i="1"/>
  <c r="DF705" i="1"/>
  <c r="DF701" i="1"/>
  <c r="DF693" i="1"/>
  <c r="DF1101" i="1"/>
  <c r="DF1097" i="1"/>
  <c r="DF1052" i="1"/>
  <c r="DF1050" i="1"/>
  <c r="DF641" i="1"/>
  <c r="DF635" i="1"/>
  <c r="DF606" i="1"/>
  <c r="DF586" i="1"/>
  <c r="DF562" i="1"/>
  <c r="DF554" i="1"/>
  <c r="DF1104" i="1"/>
  <c r="DF1096" i="1"/>
  <c r="DF1015" i="1"/>
  <c r="DF850" i="1"/>
  <c r="DF702" i="1"/>
  <c r="DF674" i="1"/>
  <c r="DF670" i="1"/>
  <c r="DF658" i="1"/>
  <c r="DF650" i="1"/>
  <c r="DF605" i="1"/>
  <c r="DF585" i="1"/>
  <c r="DF518" i="1"/>
  <c r="DF516" i="1"/>
  <c r="DF502" i="1"/>
  <c r="DF500" i="1"/>
  <c r="DF251" i="1"/>
  <c r="DF89" i="1"/>
  <c r="DF73" i="1"/>
  <c r="DF66" i="1"/>
  <c r="DF62" i="1"/>
  <c r="DF54" i="1"/>
  <c r="DF50" i="1"/>
  <c r="DF817" i="1"/>
  <c r="DF699" i="1"/>
  <c r="DF499" i="1"/>
  <c r="DF491" i="1"/>
  <c r="DF379" i="1"/>
  <c r="DF371" i="1"/>
  <c r="DF236" i="1"/>
  <c r="DF78" i="1"/>
  <c r="DF53" i="1"/>
  <c r="DF1020" i="1"/>
  <c r="DF810" i="1"/>
  <c r="DF1051" i="1"/>
  <c r="DF1045" i="1"/>
  <c r="DF993" i="1"/>
  <c r="DF989" i="1"/>
  <c r="DF981" i="1"/>
  <c r="DF938" i="1"/>
  <c r="DF698" i="1"/>
  <c r="DF613" i="1"/>
  <c r="DF609" i="1"/>
  <c r="DF601" i="1"/>
  <c r="DF597" i="1"/>
  <c r="DF591" i="1"/>
  <c r="DF589" i="1"/>
  <c r="DF484" i="1"/>
  <c r="DF307" i="1"/>
  <c r="DF102" i="1"/>
  <c r="DF1034" i="1"/>
  <c r="DF842" i="1"/>
  <c r="DF1047" i="1"/>
  <c r="DF991" i="1"/>
  <c r="DF983" i="1"/>
  <c r="DF948" i="1"/>
  <c r="DF638" i="1"/>
  <c r="DF611" i="1"/>
  <c r="DF595" i="1"/>
  <c r="DF593" i="1"/>
  <c r="DF587" i="1"/>
  <c r="DF2" i="1"/>
  <c r="DF1105" i="1"/>
  <c r="DF1076" i="1"/>
  <c r="DF1066" i="1"/>
  <c r="DF1046" i="1"/>
  <c r="DF1041" i="1"/>
  <c r="DF1039" i="1"/>
  <c r="DF921" i="1"/>
  <c r="DF909" i="1"/>
  <c r="DF889" i="1"/>
  <c r="DF883" i="1"/>
  <c r="DF873" i="1"/>
  <c r="DF854" i="1"/>
  <c r="DF771" i="1"/>
  <c r="DF765" i="1"/>
  <c r="DF763" i="1"/>
  <c r="DF759" i="1"/>
  <c r="DF743" i="1"/>
  <c r="DF739" i="1"/>
  <c r="DF725" i="1"/>
  <c r="DF723" i="1"/>
  <c r="DF721" i="1"/>
  <c r="DF719" i="1"/>
  <c r="DF717" i="1"/>
  <c r="DF715" i="1"/>
  <c r="DF692" i="1"/>
  <c r="DF684" i="1"/>
  <c r="DF545" i="1"/>
  <c r="DF523" i="1"/>
  <c r="DF507" i="1"/>
  <c r="DF235" i="1"/>
  <c r="DF1012" i="1"/>
  <c r="DF962" i="1"/>
  <c r="DF867" i="1"/>
  <c r="DF844" i="1"/>
  <c r="DF681" i="1"/>
  <c r="DF677" i="1"/>
  <c r="DF675" i="1"/>
  <c r="DF666" i="1"/>
  <c r="DF642" i="1"/>
  <c r="DF633" i="1"/>
  <c r="DF546" i="1"/>
  <c r="DF459" i="1"/>
  <c r="DF1031" i="1"/>
  <c r="DF1029" i="1"/>
  <c r="DF1021" i="1"/>
  <c r="DF1019" i="1"/>
  <c r="DF996" i="1"/>
  <c r="DF994" i="1"/>
  <c r="DF990" i="1"/>
  <c r="DF957" i="1"/>
  <c r="DF935" i="1"/>
  <c r="DF924" i="1"/>
  <c r="DF922" i="1"/>
  <c r="DF914" i="1"/>
  <c r="DF855" i="1"/>
  <c r="DF853" i="1"/>
  <c r="DF851" i="1"/>
  <c r="DF823" i="1"/>
  <c r="DF791" i="1"/>
  <c r="DF781" i="1"/>
  <c r="DF756" i="1"/>
  <c r="DF746" i="1"/>
  <c r="DF734" i="1"/>
  <c r="DF706" i="1"/>
  <c r="DF665" i="1"/>
  <c r="DF661" i="1"/>
  <c r="DF659" i="1"/>
  <c r="DF657" i="1"/>
  <c r="DF655" i="1"/>
  <c r="DF653" i="1"/>
  <c r="DF651" i="1"/>
  <c r="DF649" i="1"/>
  <c r="DF645" i="1"/>
  <c r="DF643" i="1"/>
  <c r="DF628" i="1"/>
  <c r="DF620" i="1"/>
  <c r="DF610" i="1"/>
  <c r="DF594" i="1"/>
  <c r="DF565" i="1"/>
  <c r="DF563" i="1"/>
  <c r="DF561" i="1"/>
  <c r="DF557" i="1"/>
  <c r="DF555" i="1"/>
  <c r="DF542" i="1"/>
  <c r="DF496" i="1"/>
  <c r="DF483" i="1"/>
  <c r="DF475" i="1"/>
  <c r="DF471" i="1"/>
  <c r="DF463" i="1"/>
  <c r="DF458" i="1"/>
  <c r="DF408" i="1"/>
  <c r="DF392" i="1"/>
  <c r="DF375" i="1"/>
  <c r="DF373" i="1"/>
  <c r="DF353" i="1"/>
  <c r="DF323" i="1"/>
  <c r="DF306" i="1"/>
  <c r="DF304" i="1"/>
  <c r="DF296" i="1"/>
  <c r="DF292" i="1"/>
  <c r="DF288" i="1"/>
  <c r="DF261" i="1"/>
  <c r="DF237" i="1"/>
  <c r="DF192" i="1"/>
  <c r="DF146" i="1"/>
  <c r="DF138" i="1"/>
  <c r="DF130" i="1"/>
  <c r="DF110" i="1"/>
  <c r="DF85" i="1"/>
  <c r="DF57" i="1"/>
  <c r="DF41" i="1"/>
  <c r="DF34" i="1"/>
  <c r="DF30" i="1"/>
  <c r="DF22" i="1"/>
  <c r="DF18" i="1"/>
  <c r="DF16" i="1"/>
  <c r="DF487" i="1"/>
  <c r="DF413" i="1"/>
  <c r="DF391" i="1"/>
  <c r="DF378" i="1"/>
  <c r="DF372" i="1"/>
  <c r="DF370" i="1"/>
  <c r="DF368" i="1"/>
  <c r="DF356" i="1"/>
  <c r="DF348" i="1"/>
  <c r="DF332" i="1"/>
  <c r="DF312" i="1"/>
  <c r="DF305" i="1"/>
  <c r="DF260" i="1"/>
  <c r="DF219" i="1"/>
  <c r="DF213" i="1"/>
  <c r="DF205" i="1"/>
  <c r="DF201" i="1"/>
  <c r="DF193" i="1"/>
  <c r="DF191" i="1"/>
  <c r="DF141" i="1"/>
  <c r="DF121" i="1"/>
  <c r="DF105" i="1"/>
  <c r="DF98" i="1"/>
  <c r="DF94" i="1"/>
  <c r="DF86" i="1"/>
  <c r="DF82" i="1"/>
  <c r="DF46" i="1"/>
  <c r="DF21" i="1"/>
  <c r="DF15" i="1"/>
  <c r="DF1098" i="1"/>
  <c r="DF673" i="1"/>
  <c r="DF1090" i="1"/>
  <c r="DF1109" i="1"/>
  <c r="DF1107" i="1"/>
  <c r="DF1093" i="1"/>
  <c r="DF1086" i="1"/>
  <c r="DF1073" i="1"/>
  <c r="DF1071" i="1"/>
  <c r="DF1059" i="1"/>
  <c r="DF1049" i="1"/>
  <c r="DF1030" i="1"/>
  <c r="DF1022" i="1"/>
  <c r="DF1018" i="1"/>
  <c r="DF988" i="1"/>
  <c r="DF862" i="1"/>
  <c r="DF826" i="1"/>
  <c r="DF820" i="1"/>
  <c r="DF818" i="1"/>
  <c r="DF814" i="1"/>
  <c r="DF806" i="1"/>
  <c r="DF802" i="1"/>
  <c r="DF798" i="1"/>
  <c r="DF789" i="1"/>
  <c r="DF730" i="1"/>
  <c r="DF728" i="1"/>
  <c r="DF726" i="1"/>
  <c r="DF697" i="1"/>
  <c r="DF1074" i="1"/>
  <c r="DF1070" i="1"/>
  <c r="DF1062" i="1"/>
  <c r="DF1058" i="1"/>
  <c r="DF1054" i="1"/>
  <c r="DF985" i="1"/>
  <c r="DF970" i="1"/>
  <c r="DF966" i="1"/>
  <c r="DF1106" i="1"/>
  <c r="DF1079" i="1"/>
  <c r="DF1037" i="1"/>
  <c r="DF1027" i="1"/>
  <c r="DF1017" i="1"/>
  <c r="DF1001" i="1"/>
  <c r="DF930" i="1"/>
  <c r="DF926" i="1"/>
  <c r="DF918" i="1"/>
  <c r="DF893" i="1"/>
  <c r="DF891" i="1"/>
  <c r="DF887" i="1"/>
  <c r="DF885" i="1"/>
  <c r="DF881" i="1"/>
  <c r="DF879" i="1"/>
  <c r="DF860" i="1"/>
  <c r="DF835" i="1"/>
  <c r="DF829" i="1"/>
  <c r="DF827" i="1"/>
  <c r="DF793" i="1"/>
  <c r="DF786" i="1"/>
  <c r="DF778" i="1"/>
  <c r="DF766" i="1"/>
  <c r="DF713" i="1"/>
  <c r="DF711" i="1"/>
  <c r="DF709" i="1"/>
  <c r="DF707" i="1"/>
  <c r="DF690" i="1"/>
  <c r="DF682" i="1"/>
  <c r="DF626" i="1"/>
  <c r="DF618" i="1"/>
  <c r="DF253" i="1"/>
  <c r="DF220" i="1"/>
  <c r="DF553" i="1"/>
  <c r="DF527" i="1"/>
  <c r="DF512" i="1"/>
  <c r="DF479" i="1"/>
  <c r="DF451" i="1"/>
  <c r="DF449" i="1"/>
  <c r="DF443" i="1"/>
  <c r="DF434" i="1"/>
  <c r="DF359" i="1"/>
  <c r="DF357" i="1"/>
  <c r="DF355" i="1"/>
  <c r="DF351" i="1"/>
  <c r="DF336" i="1"/>
  <c r="DF299" i="1"/>
  <c r="DF293" i="1"/>
  <c r="DF291" i="1"/>
  <c r="DF289" i="1"/>
  <c r="DF287" i="1"/>
  <c r="DF268" i="1"/>
  <c r="DF258" i="1"/>
  <c r="DF254" i="1"/>
  <c r="DF245" i="1"/>
  <c r="DF243" i="1"/>
  <c r="DF241" i="1"/>
  <c r="DF239" i="1"/>
  <c r="DF955" i="1"/>
  <c r="DF946" i="1"/>
  <c r="DF934" i="1"/>
  <c r="DF925" i="1"/>
  <c r="DF923" i="1"/>
  <c r="DF919" i="1"/>
  <c r="DF917" i="1"/>
  <c r="DF913" i="1"/>
  <c r="DF911" i="1"/>
  <c r="DF892" i="1"/>
  <c r="DF884" i="1"/>
  <c r="DF882" i="1"/>
  <c r="DF874" i="1"/>
  <c r="DF870" i="1"/>
  <c r="DF857" i="1"/>
  <c r="DF838" i="1"/>
  <c r="DF830" i="1"/>
  <c r="DF807" i="1"/>
  <c r="DF796" i="1"/>
  <c r="DF794" i="1"/>
  <c r="DF790" i="1"/>
  <c r="DF785" i="1"/>
  <c r="DF783" i="1"/>
  <c r="DF749" i="1"/>
  <c r="DF747" i="1"/>
  <c r="DF745" i="1"/>
  <c r="DF738" i="1"/>
  <c r="DF733" i="1"/>
  <c r="DF731" i="1"/>
  <c r="DF729" i="1"/>
  <c r="DF724" i="1"/>
  <c r="DF716" i="1"/>
  <c r="DF691" i="1"/>
  <c r="DF689" i="1"/>
  <c r="DF687" i="1"/>
  <c r="DF685" i="1"/>
  <c r="DF683" i="1"/>
  <c r="DF667" i="1"/>
  <c r="DF660" i="1"/>
  <c r="DF652" i="1"/>
  <c r="DF627" i="1"/>
  <c r="DF577" i="1"/>
  <c r="DF573" i="1"/>
  <c r="DF571" i="1"/>
  <c r="DF569" i="1"/>
  <c r="DF558" i="1"/>
  <c r="DF515" i="1"/>
  <c r="DF486" i="1"/>
  <c r="DF452" i="1"/>
  <c r="DF433" i="1"/>
  <c r="DF427" i="1"/>
  <c r="DF423" i="1"/>
  <c r="DF400" i="1"/>
  <c r="DF396" i="1"/>
  <c r="DF387" i="1"/>
  <c r="DF333" i="1"/>
  <c r="DF331" i="1"/>
  <c r="DF329" i="1"/>
  <c r="DF322" i="1"/>
  <c r="DF320" i="1"/>
  <c r="DF316" i="1"/>
  <c r="DF311" i="1"/>
  <c r="DF309" i="1"/>
  <c r="DF625" i="1"/>
  <c r="DF623" i="1"/>
  <c r="DF621" i="1"/>
  <c r="DF619" i="1"/>
  <c r="DF603" i="1"/>
  <c r="DF596" i="1"/>
  <c r="DF581" i="1"/>
  <c r="DF579" i="1"/>
  <c r="DF574" i="1"/>
  <c r="DF541" i="1"/>
  <c r="DF539" i="1"/>
  <c r="DF535" i="1"/>
  <c r="DF528" i="1"/>
  <c r="DF526" i="1"/>
  <c r="DF524" i="1"/>
  <c r="DF522" i="1"/>
  <c r="DF503" i="1"/>
  <c r="DF490" i="1"/>
  <c r="DF488" i="1"/>
  <c r="DF485" i="1"/>
  <c r="DF468" i="1"/>
  <c r="DF450" i="1"/>
  <c r="DF444" i="1"/>
  <c r="DF428" i="1"/>
  <c r="DF420" i="1"/>
  <c r="DF388" i="1"/>
  <c r="DF384" i="1"/>
  <c r="DF376" i="1"/>
  <c r="DF354" i="1"/>
  <c r="DF352" i="1"/>
  <c r="DF344" i="1"/>
  <c r="DF308" i="1"/>
  <c r="DF269" i="1"/>
  <c r="DF252" i="1"/>
  <c r="DF250" i="1"/>
  <c r="DF246" i="1"/>
  <c r="DF242" i="1"/>
  <c r="DF238" i="1"/>
  <c r="DF229" i="1"/>
  <c r="DF227" i="1"/>
  <c r="DF225" i="1"/>
  <c r="DF223" i="1"/>
  <c r="DF221" i="1"/>
  <c r="DF212" i="1"/>
  <c r="DF204" i="1"/>
  <c r="DF186" i="1"/>
  <c r="DF183" i="1"/>
  <c r="DF177" i="1"/>
  <c r="DF175" i="1"/>
  <c r="DF169" i="1"/>
  <c r="DF167" i="1"/>
  <c r="DF157" i="1"/>
  <c r="DF144" i="1"/>
  <c r="DF122" i="1"/>
  <c r="DF119" i="1"/>
  <c r="DF113" i="1"/>
  <c r="DF106" i="1"/>
  <c r="DF81" i="1"/>
  <c r="DF74" i="1"/>
  <c r="DF49" i="1"/>
  <c r="DF42" i="1"/>
  <c r="DF13" i="1"/>
  <c r="DF8" i="1"/>
  <c r="DF203" i="1"/>
  <c r="DF199" i="1"/>
  <c r="DF189" i="1"/>
  <c r="DF176" i="1"/>
  <c r="DF154" i="1"/>
  <c r="DF151" i="1"/>
  <c r="DF145" i="1"/>
  <c r="DF143" i="1"/>
  <c r="DF137" i="1"/>
  <c r="DF135" i="1"/>
  <c r="DF125" i="1"/>
  <c r="DF97" i="1"/>
  <c r="DF90" i="1"/>
  <c r="DF65" i="1"/>
  <c r="DF58" i="1"/>
  <c r="DF33" i="1"/>
  <c r="DF26" i="1"/>
  <c r="DF7" i="1"/>
  <c r="DF1013" i="1"/>
  <c r="DF979" i="1"/>
  <c r="DF877" i="1"/>
  <c r="DF875" i="1"/>
  <c r="DF868" i="1"/>
  <c r="DF865" i="1"/>
  <c r="DF863" i="1"/>
  <c r="DF852" i="1"/>
  <c r="DF834" i="1"/>
  <c r="DF795" i="1"/>
  <c r="DF775" i="1"/>
  <c r="DF773" i="1"/>
  <c r="DF764" i="1"/>
  <c r="DF757" i="1"/>
  <c r="DF748" i="1"/>
  <c r="DF741" i="1"/>
  <c r="DF718" i="1"/>
  <c r="DF708" i="1"/>
  <c r="DF703" i="1"/>
  <c r="DF686" i="1"/>
  <c r="DF676" i="1"/>
  <c r="DF671" i="1"/>
  <c r="DF654" i="1"/>
  <c r="DF644" i="1"/>
  <c r="DF639" i="1"/>
  <c r="DF622" i="1"/>
  <c r="DF612" i="1"/>
  <c r="DF607" i="1"/>
  <c r="DF590" i="1"/>
  <c r="DF580" i="1"/>
  <c r="DF566" i="1"/>
  <c r="DF550" i="1"/>
  <c r="DF534" i="1"/>
  <c r="DF501" i="1"/>
  <c r="DF480" i="1"/>
  <c r="DF478" i="1"/>
  <c r="DF476" i="1"/>
  <c r="DF440" i="1"/>
  <c r="DF404" i="1"/>
  <c r="DF402" i="1"/>
  <c r="DF385" i="1"/>
  <c r="DF327" i="1"/>
  <c r="DF325" i="1"/>
  <c r="DF1102" i="1"/>
  <c r="DF1100" i="1"/>
  <c r="DF1091" i="1"/>
  <c r="DF1084" i="1"/>
  <c r="DF1077" i="1"/>
  <c r="DF1043" i="1"/>
  <c r="DF1036" i="1"/>
  <c r="DF998" i="1"/>
  <c r="DF986" i="1"/>
  <c r="DF982" i="1"/>
  <c r="DF977" i="1"/>
  <c r="DF975" i="1"/>
  <c r="DF958" i="1"/>
  <c r="DF953" i="1"/>
  <c r="DF941" i="1"/>
  <c r="DF939" i="1"/>
  <c r="DF937" i="1"/>
  <c r="DF932" i="1"/>
  <c r="DF929" i="1"/>
  <c r="DF927" i="1"/>
  <c r="DF916" i="1"/>
  <c r="DF898" i="1"/>
  <c r="DF878" i="1"/>
  <c r="DF859" i="1"/>
  <c r="DF839" i="1"/>
  <c r="DF837" i="1"/>
  <c r="DF828" i="1"/>
  <c r="DF821" i="1"/>
  <c r="DF787" i="1"/>
  <c r="DF780" i="1"/>
  <c r="DF694" i="1"/>
  <c r="DF679" i="1"/>
  <c r="DF662" i="1"/>
  <c r="DF647" i="1"/>
  <c r="DF630" i="1"/>
  <c r="DF615" i="1"/>
  <c r="DF598" i="1"/>
  <c r="DF588" i="1"/>
  <c r="DF583" i="1"/>
  <c r="DF519" i="1"/>
  <c r="DF511" i="1"/>
  <c r="DF506" i="1"/>
  <c r="DF504" i="1"/>
  <c r="DF467" i="1"/>
  <c r="DF424" i="1"/>
  <c r="DF412" i="1"/>
  <c r="DF407" i="1"/>
  <c r="DF339" i="1"/>
  <c r="DF365" i="1"/>
  <c r="DF363" i="1"/>
  <c r="DF361" i="1"/>
  <c r="DF1088" i="1"/>
  <c r="DF1081" i="1"/>
  <c r="DF1069" i="1"/>
  <c r="DF1067" i="1"/>
  <c r="DF1065" i="1"/>
  <c r="DF1060" i="1"/>
  <c r="DF1057" i="1"/>
  <c r="DF1055" i="1"/>
  <c r="DF1044" i="1"/>
  <c r="DF1026" i="1"/>
  <c r="DF987" i="1"/>
  <c r="DF967" i="1"/>
  <c r="DF965" i="1"/>
  <c r="DF956" i="1"/>
  <c r="DF949" i="1"/>
  <c r="DF915" i="1"/>
  <c r="DF908" i="1"/>
  <c r="DF858" i="1"/>
  <c r="DF849" i="1"/>
  <c r="DF847" i="1"/>
  <c r="DF825" i="1"/>
  <c r="DF813" i="1"/>
  <c r="DF811" i="1"/>
  <c r="DF809" i="1"/>
  <c r="DF804" i="1"/>
  <c r="DF801" i="1"/>
  <c r="DF799" i="1"/>
  <c r="DF788" i="1"/>
  <c r="DF770" i="1"/>
  <c r="DF727" i="1"/>
  <c r="DF710" i="1"/>
  <c r="DF700" i="1"/>
  <c r="DF695" i="1"/>
  <c r="DF678" i="1"/>
  <c r="DF668" i="1"/>
  <c r="DF663" i="1"/>
  <c r="DF646" i="1"/>
  <c r="DF636" i="1"/>
  <c r="DF631" i="1"/>
  <c r="DF614" i="1"/>
  <c r="DF604" i="1"/>
  <c r="DF599" i="1"/>
  <c r="DF582" i="1"/>
  <c r="DF531" i="1"/>
  <c r="DF455" i="1"/>
  <c r="DF453" i="1"/>
  <c r="DF417" i="1"/>
  <c r="DF285" i="1"/>
  <c r="DF575" i="1"/>
  <c r="DF572" i="1"/>
  <c r="DF567" i="1"/>
  <c r="DF564" i="1"/>
  <c r="DF559" i="1"/>
  <c r="DF556" i="1"/>
  <c r="DF551" i="1"/>
  <c r="DF548" i="1"/>
  <c r="DF543" i="1"/>
  <c r="DF540" i="1"/>
  <c r="DF520" i="1"/>
  <c r="DF517" i="1"/>
  <c r="DF514" i="1"/>
  <c r="DF494" i="1"/>
  <c r="DF492" i="1"/>
  <c r="DF456" i="1"/>
  <c r="DF441" i="1"/>
  <c r="DF425" i="1"/>
  <c r="DF418" i="1"/>
  <c r="DF389" i="1"/>
  <c r="DF386" i="1"/>
  <c r="DF383" i="1"/>
  <c r="DF381" i="1"/>
  <c r="DF349" i="1"/>
  <c r="DF347" i="1"/>
  <c r="DF345" i="1"/>
  <c r="DF321" i="1"/>
  <c r="DF259" i="1"/>
  <c r="DF257" i="1"/>
  <c r="DF255" i="1"/>
  <c r="DF228" i="1"/>
  <c r="DF101" i="1"/>
  <c r="DF69" i="1"/>
  <c r="DF37" i="1"/>
  <c r="DF14" i="1"/>
  <c r="DF1110" i="1"/>
  <c r="DF1108" i="1"/>
  <c r="DF1103" i="1"/>
  <c r="DF1094" i="1"/>
  <c r="DF1092" i="1"/>
  <c r="DF1087" i="1"/>
  <c r="DF1078" i="1"/>
  <c r="DF1068" i="1"/>
  <c r="DF1061" i="1"/>
  <c r="DF1038" i="1"/>
  <c r="DF1035" i="1"/>
  <c r="DF1033" i="1"/>
  <c r="DF1028" i="1"/>
  <c r="DF1025" i="1"/>
  <c r="DF1023" i="1"/>
  <c r="DF1014" i="1"/>
  <c r="DF1004" i="1"/>
  <c r="DF997" i="1"/>
  <c r="DF974" i="1"/>
  <c r="DF971" i="1"/>
  <c r="DF969" i="1"/>
  <c r="DF964" i="1"/>
  <c r="DF961" i="1"/>
  <c r="DF959" i="1"/>
  <c r="DF950" i="1"/>
  <c r="DF940" i="1"/>
  <c r="DF933" i="1"/>
  <c r="DF910" i="1"/>
  <c r="DF907" i="1"/>
  <c r="DF905" i="1"/>
  <c r="DF900" i="1"/>
  <c r="DF897" i="1"/>
  <c r="DF895" i="1"/>
  <c r="DF886" i="1"/>
  <c r="DF876" i="1"/>
  <c r="DF869" i="1"/>
  <c r="DF846" i="1"/>
  <c r="DF843" i="1"/>
  <c r="DF841" i="1"/>
  <c r="DF836" i="1"/>
  <c r="DF833" i="1"/>
  <c r="DF831" i="1"/>
  <c r="DF822" i="1"/>
  <c r="DF812" i="1"/>
  <c r="DF805" i="1"/>
  <c r="DF782" i="1"/>
  <c r="DF779" i="1"/>
  <c r="DF777" i="1"/>
  <c r="DF772" i="1"/>
  <c r="DF769" i="1"/>
  <c r="DF767" i="1"/>
  <c r="DF760" i="1"/>
  <c r="DF758" i="1"/>
  <c r="DF753" i="1"/>
  <c r="DF751" i="1"/>
  <c r="DF744" i="1"/>
  <c r="DF742" i="1"/>
  <c r="DF737" i="1"/>
  <c r="DF735" i="1"/>
  <c r="DF732" i="1"/>
  <c r="DF536" i="1"/>
  <c r="DF533" i="1"/>
  <c r="DF510" i="1"/>
  <c r="DF508" i="1"/>
  <c r="DF495" i="1"/>
  <c r="DF472" i="1"/>
  <c r="DF469" i="1"/>
  <c r="DF466" i="1"/>
  <c r="DF411" i="1"/>
  <c r="DF409" i="1"/>
  <c r="DF406" i="1"/>
  <c r="DF403" i="1"/>
  <c r="DF360" i="1"/>
  <c r="DF324" i="1"/>
  <c r="DF282" i="1"/>
  <c r="DF278" i="1"/>
  <c r="DF275" i="1"/>
  <c r="DF273" i="1"/>
  <c r="DF271" i="1"/>
  <c r="DF244" i="1"/>
  <c r="DF218" i="1"/>
  <c r="DF211" i="1"/>
  <c r="DF181" i="1"/>
  <c r="DF149" i="1"/>
  <c r="DF117" i="1"/>
  <c r="DF93" i="1"/>
  <c r="DF61" i="1"/>
  <c r="DF29" i="1"/>
  <c r="DF234" i="1"/>
  <c r="DF230" i="1"/>
  <c r="DF303" i="1"/>
  <c r="DF276" i="1"/>
  <c r="DF197" i="1"/>
  <c r="DF165" i="1"/>
  <c r="DF133" i="1"/>
  <c r="DF109" i="1"/>
  <c r="DF77" i="1"/>
  <c r="DF45" i="1"/>
  <c r="DF380" i="1"/>
  <c r="DF377" i="1"/>
  <c r="DF364" i="1"/>
  <c r="DF341" i="1"/>
  <c r="DF338" i="1"/>
  <c r="DF315" i="1"/>
  <c r="DF313" i="1"/>
  <c r="DF300" i="1"/>
  <c r="DF297" i="1"/>
  <c r="DF295" i="1"/>
  <c r="DF284" i="1"/>
  <c r="DF281" i="1"/>
  <c r="DF279" i="1"/>
  <c r="DF265" i="1"/>
  <c r="DF263" i="1"/>
  <c r="DF249" i="1"/>
  <c r="DF247" i="1"/>
  <c r="DF233" i="1"/>
  <c r="DF231" i="1"/>
  <c r="DF217" i="1"/>
  <c r="DF215" i="1"/>
  <c r="DF190" i="1"/>
  <c r="DF187" i="1"/>
  <c r="DF174" i="1"/>
  <c r="DF171" i="1"/>
  <c r="DF158" i="1"/>
  <c r="DF155" i="1"/>
  <c r="DF142" i="1"/>
  <c r="DF139" i="1"/>
  <c r="DF126" i="1"/>
  <c r="DF123" i="1"/>
  <c r="DF111" i="1"/>
  <c r="DF103" i="1"/>
  <c r="DF95" i="1"/>
  <c r="DF87" i="1"/>
  <c r="DF79" i="1"/>
  <c r="DF71" i="1"/>
  <c r="DF63" i="1"/>
  <c r="DF60" i="1"/>
  <c r="DF55" i="1"/>
  <c r="DF52" i="1"/>
  <c r="DF47" i="1"/>
  <c r="DF44" i="1"/>
  <c r="DF39" i="1"/>
  <c r="DF36" i="1"/>
  <c r="DF31" i="1"/>
  <c r="DF28" i="1"/>
  <c r="DF23" i="1"/>
  <c r="DF20" i="1"/>
  <c r="DF11" i="1"/>
  <c r="DF9" i="1"/>
  <c r="DF4" i="1"/>
  <c r="DF209" i="1"/>
  <c r="DF207" i="1"/>
  <c r="DF198" i="1"/>
  <c r="DF195" i="1"/>
  <c r="DF182" i="1"/>
  <c r="DF179" i="1"/>
  <c r="DF166" i="1"/>
  <c r="DF163" i="1"/>
  <c r="DF150" i="1"/>
  <c r="DF147" i="1"/>
  <c r="DF134" i="1"/>
  <c r="DF131" i="1"/>
  <c r="DF118" i="1"/>
  <c r="DF115" i="1"/>
  <c r="DF107" i="1"/>
  <c r="DF99" i="1"/>
  <c r="DF91" i="1"/>
  <c r="DF83" i="1"/>
  <c r="DF75" i="1"/>
  <c r="DF67" i="1"/>
  <c r="DF59" i="1"/>
  <c r="DF56" i="1"/>
  <c r="DF51" i="1"/>
  <c r="DF48" i="1"/>
  <c r="DF43" i="1"/>
  <c r="DF40" i="1"/>
  <c r="DF35" i="1"/>
  <c r="DF32" i="1"/>
  <c r="DF27" i="1"/>
  <c r="DF24" i="1"/>
  <c r="DF19" i="1"/>
  <c r="DF17" i="1"/>
  <c r="DF12" i="1"/>
  <c r="DF3" i="1"/>
  <c r="DF1072" i="1"/>
  <c r="DF1056" i="1"/>
  <c r="DF1040" i="1"/>
  <c r="DF1024" i="1"/>
  <c r="DF1008" i="1"/>
  <c r="DF992" i="1"/>
  <c r="DF976" i="1"/>
  <c r="DF960" i="1"/>
  <c r="DF944" i="1"/>
  <c r="DF928" i="1"/>
  <c r="DF912" i="1"/>
  <c r="DF896" i="1"/>
  <c r="DF880" i="1"/>
  <c r="DF864" i="1"/>
  <c r="DF848" i="1"/>
  <c r="DF832" i="1"/>
  <c r="DF816" i="1"/>
  <c r="DF800" i="1"/>
  <c r="DF784" i="1"/>
  <c r="DF768" i="1"/>
  <c r="DF752" i="1"/>
  <c r="DF736" i="1"/>
  <c r="DF530" i="1"/>
  <c r="DF740" i="1"/>
  <c r="DF720" i="1"/>
  <c r="DF712" i="1"/>
  <c r="DF704" i="1"/>
  <c r="DF696" i="1"/>
  <c r="DF688" i="1"/>
  <c r="DF680" i="1"/>
  <c r="DF672" i="1"/>
  <c r="DF664" i="1"/>
  <c r="DF656" i="1"/>
  <c r="DF648" i="1"/>
  <c r="DF640" i="1"/>
  <c r="DF632" i="1"/>
  <c r="DF624" i="1"/>
  <c r="DF616" i="1"/>
  <c r="DF608" i="1"/>
  <c r="DF600" i="1"/>
  <c r="DF592" i="1"/>
  <c r="DF584" i="1"/>
  <c r="DF576" i="1"/>
  <c r="DF568" i="1"/>
  <c r="DF560" i="1"/>
  <c r="DF552" i="1"/>
  <c r="DF544" i="1"/>
  <c r="DF482" i="1"/>
  <c r="DF1080" i="1"/>
  <c r="DF1064" i="1"/>
  <c r="DF1048" i="1"/>
  <c r="DF1032" i="1"/>
  <c r="DF1016" i="1"/>
  <c r="DF1000" i="1"/>
  <c r="DF984" i="1"/>
  <c r="DF968" i="1"/>
  <c r="DF952" i="1"/>
  <c r="DF936" i="1"/>
  <c r="DF920" i="1"/>
  <c r="DF904" i="1"/>
  <c r="DF888" i="1"/>
  <c r="DF872" i="1"/>
  <c r="DF856" i="1"/>
  <c r="DF840" i="1"/>
  <c r="DF824" i="1"/>
  <c r="DF808" i="1"/>
  <c r="DF792" i="1"/>
  <c r="DF776" i="1"/>
  <c r="DF498" i="1"/>
  <c r="DF525" i="1"/>
  <c r="DF509" i="1"/>
  <c r="DF493" i="1"/>
  <c r="DF477" i="1"/>
  <c r="DF461" i="1"/>
  <c r="DF438" i="1"/>
  <c r="DF415" i="1"/>
  <c r="DF410" i="1"/>
  <c r="DF374" i="1"/>
  <c r="DF358" i="1"/>
  <c r="DF319" i="1"/>
  <c r="DF529" i="1"/>
  <c r="DF513" i="1"/>
  <c r="DF497" i="1"/>
  <c r="DF481" i="1"/>
  <c r="DF465" i="1"/>
  <c r="DF422" i="1"/>
  <c r="DF399" i="1"/>
  <c r="DF394" i="1"/>
  <c r="DF335" i="1"/>
  <c r="DF537" i="1"/>
  <c r="DF521" i="1"/>
  <c r="DF505" i="1"/>
  <c r="DF489" i="1"/>
  <c r="DF473" i="1"/>
  <c r="DF457" i="1"/>
  <c r="DF454" i="1"/>
  <c r="DF431" i="1"/>
  <c r="DF426" i="1"/>
  <c r="DF390" i="1"/>
  <c r="DF367" i="1"/>
  <c r="DF362" i="1"/>
  <c r="DF346" i="1"/>
  <c r="DF330" i="1"/>
  <c r="DF314" i="1"/>
  <c r="DF280" i="1"/>
  <c r="DF272" i="1"/>
  <c r="DF264" i="1"/>
  <c r="DF256" i="1"/>
  <c r="DF248" i="1"/>
  <c r="DF240" i="1"/>
  <c r="DF232" i="1"/>
  <c r="DF224" i="1"/>
  <c r="DF216" i="1"/>
  <c r="DF208" i="1"/>
  <c r="DF200" i="1"/>
  <c r="DF184" i="1"/>
  <c r="DF168" i="1"/>
  <c r="DF152" i="1"/>
  <c r="DF136" i="1"/>
  <c r="DF120" i="1"/>
  <c r="DF446" i="1"/>
  <c r="DF430" i="1"/>
  <c r="DF414" i="1"/>
  <c r="DF398" i="1"/>
  <c r="DF382" i="1"/>
  <c r="DF366" i="1"/>
  <c r="DF350" i="1"/>
  <c r="DF334" i="1"/>
  <c r="DF318" i="1"/>
  <c r="DF302" i="1"/>
  <c r="DF294" i="1"/>
  <c r="DF286" i="1"/>
  <c r="DF196" i="1"/>
  <c r="DF180" i="1"/>
  <c r="DF164" i="1"/>
  <c r="DF148" i="1"/>
  <c r="DF132" i="1"/>
  <c r="DF116" i="1"/>
  <c r="DF108" i="1"/>
  <c r="DF100" i="1"/>
  <c r="DF92" i="1"/>
  <c r="DF84" i="1"/>
  <c r="DF76" i="1"/>
  <c r="DF68" i="1"/>
  <c r="DF342" i="1"/>
  <c r="DF326" i="1"/>
  <c r="DF310" i="1"/>
  <c r="DF298" i="1"/>
  <c r="DF290" i="1"/>
  <c r="DF188" i="1"/>
  <c r="DF172" i="1"/>
  <c r="DF156" i="1"/>
  <c r="DF140" i="1"/>
  <c r="DF124" i="1"/>
  <c r="DF112" i="1"/>
  <c r="DF104" i="1"/>
  <c r="DF96" i="1"/>
  <c r="DF88" i="1"/>
  <c r="DF80" i="1"/>
  <c r="DF72" i="1"/>
  <c r="DF64" i="1"/>
  <c r="A1" i="2"/>
  <c r="G38" i="3" l="1"/>
  <c r="E38" i="3" s="1"/>
  <c r="E8" i="2" l="1"/>
  <c r="H26" i="5" l="1"/>
  <c r="E2" i="5"/>
  <c r="B7" i="2" s="1"/>
  <c r="I3" i="2" l="1"/>
  <c r="D7" i="2" s="1"/>
  <c r="I2" i="2"/>
  <c r="H12" i="2"/>
  <c r="E14" i="2"/>
  <c r="F15" i="2"/>
  <c r="H16" i="2"/>
  <c r="E18" i="2"/>
  <c r="F19" i="2"/>
  <c r="H20" i="2"/>
  <c r="E22" i="2"/>
  <c r="F23" i="2"/>
  <c r="H24" i="2"/>
  <c r="E26" i="2"/>
  <c r="F27" i="2"/>
  <c r="H28" i="2"/>
  <c r="E30" i="2"/>
  <c r="F31" i="2"/>
  <c r="H32" i="2"/>
  <c r="E34" i="2"/>
  <c r="F11" i="2"/>
  <c r="E13" i="2"/>
  <c r="F14" i="2"/>
  <c r="H15" i="2"/>
  <c r="E17" i="2"/>
  <c r="F18" i="2"/>
  <c r="H19" i="2"/>
  <c r="E21" i="2"/>
  <c r="F22" i="2"/>
  <c r="H23" i="2"/>
  <c r="E25" i="2"/>
  <c r="F26" i="2"/>
  <c r="H27" i="2"/>
  <c r="E29" i="2"/>
  <c r="F30" i="2"/>
  <c r="H31" i="2"/>
  <c r="E33" i="2"/>
  <c r="F34" i="2"/>
  <c r="E11" i="2"/>
  <c r="E12" i="2"/>
  <c r="F13" i="2"/>
  <c r="H14" i="2"/>
  <c r="E16" i="2"/>
  <c r="F17" i="2"/>
  <c r="H18" i="2"/>
  <c r="E20" i="2"/>
  <c r="F21" i="2"/>
  <c r="H22" i="2"/>
  <c r="E24" i="2"/>
  <c r="F25" i="2"/>
  <c r="H26" i="2"/>
  <c r="E28" i="2"/>
  <c r="F29" i="2"/>
  <c r="H30" i="2"/>
  <c r="E32" i="2"/>
  <c r="F33" i="2"/>
  <c r="H34" i="2"/>
  <c r="F12" i="2"/>
  <c r="H13" i="2"/>
  <c r="E15" i="2"/>
  <c r="F16" i="2"/>
  <c r="H17" i="2"/>
  <c r="E19" i="2"/>
  <c r="F20" i="2"/>
  <c r="H21" i="2"/>
  <c r="E23" i="2"/>
  <c r="F24" i="2"/>
  <c r="H25" i="2"/>
  <c r="E27" i="2"/>
  <c r="F28" i="2"/>
  <c r="H29" i="2"/>
  <c r="E31" i="2"/>
  <c r="F32" i="2"/>
  <c r="H33" i="2"/>
  <c r="H11" i="2"/>
  <c r="H27" i="5"/>
  <c r="G27" i="2" l="1"/>
  <c r="K27" i="2" s="1"/>
  <c r="G33" i="2"/>
  <c r="L33" i="2" s="1"/>
  <c r="G17" i="2"/>
  <c r="L17" i="2" s="1"/>
  <c r="G26" i="2"/>
  <c r="J26" i="2" s="1"/>
  <c r="G19" i="2"/>
  <c r="L19" i="2" s="1"/>
  <c r="G25" i="2"/>
  <c r="J25" i="2" s="1"/>
  <c r="G34" i="2"/>
  <c r="L34" i="2" s="1"/>
  <c r="G18" i="2"/>
  <c r="J18" i="2" s="1"/>
  <c r="G32" i="2"/>
  <c r="K32" i="2" s="1"/>
  <c r="G16" i="2"/>
  <c r="K16" i="2" s="1"/>
  <c r="G24" i="2"/>
  <c r="G31" i="2"/>
  <c r="G15" i="2"/>
  <c r="G28" i="2"/>
  <c r="G12" i="2"/>
  <c r="G21" i="2"/>
  <c r="G30" i="2"/>
  <c r="G14" i="2"/>
  <c r="G23" i="2"/>
  <c r="G20" i="2"/>
  <c r="G29" i="2"/>
  <c r="G13" i="2"/>
  <c r="G22" i="2"/>
  <c r="G40" i="3"/>
  <c r="G41" i="3"/>
  <c r="G42" i="3"/>
  <c r="G21" i="3"/>
  <c r="G23" i="3"/>
  <c r="G4" i="3"/>
  <c r="G5" i="3"/>
  <c r="G6" i="3"/>
  <c r="G13" i="3"/>
  <c r="G14" i="3"/>
  <c r="G16" i="3"/>
  <c r="G17" i="3"/>
  <c r="G19" i="3"/>
  <c r="G20" i="3"/>
  <c r="G33" i="3"/>
  <c r="G34" i="3"/>
  <c r="G35" i="3"/>
  <c r="E40" i="3" s="1"/>
  <c r="G36" i="3"/>
  <c r="E41" i="3" s="1"/>
  <c r="G37" i="3"/>
  <c r="E42" i="3" s="1"/>
  <c r="G43" i="3"/>
  <c r="E43" i="3" s="1"/>
  <c r="G44" i="3"/>
  <c r="E44" i="3" s="1"/>
  <c r="G45" i="3"/>
  <c r="E45" i="3" s="1"/>
  <c r="G46" i="3"/>
  <c r="G47" i="3"/>
  <c r="E47" i="3" s="1"/>
  <c r="G48" i="3"/>
  <c r="E48" i="3" s="1"/>
  <c r="G49" i="3"/>
  <c r="E49" i="3" s="1"/>
  <c r="E33" i="3"/>
  <c r="E46" i="3"/>
  <c r="L27" i="2" l="1"/>
  <c r="M27" i="2"/>
  <c r="I27" i="2"/>
  <c r="J27" i="2"/>
  <c r="K33" i="2"/>
  <c r="I33" i="2"/>
  <c r="J33" i="2"/>
  <c r="M33" i="2"/>
  <c r="K26" i="2"/>
  <c r="K17" i="2"/>
  <c r="M26" i="2"/>
  <c r="M17" i="2"/>
  <c r="I17" i="2"/>
  <c r="J17" i="2"/>
  <c r="M25" i="2"/>
  <c r="M19" i="2"/>
  <c r="L26" i="2"/>
  <c r="I26" i="2"/>
  <c r="K19" i="2"/>
  <c r="I19" i="2"/>
  <c r="J19" i="2"/>
  <c r="K34" i="2"/>
  <c r="I34" i="2"/>
  <c r="I25" i="2"/>
  <c r="K25" i="2"/>
  <c r="L18" i="2"/>
  <c r="J34" i="2"/>
  <c r="I18" i="2"/>
  <c r="M34" i="2"/>
  <c r="M18" i="2"/>
  <c r="K18" i="2"/>
  <c r="L25" i="2"/>
  <c r="J32" i="2"/>
  <c r="L16" i="2"/>
  <c r="I16" i="2"/>
  <c r="L32" i="2"/>
  <c r="M32" i="2"/>
  <c r="M16" i="2"/>
  <c r="J16" i="2"/>
  <c r="I32" i="2"/>
  <c r="I13" i="2"/>
  <c r="K13" i="2"/>
  <c r="J13" i="2"/>
  <c r="M13" i="2"/>
  <c r="L13" i="2"/>
  <c r="I29" i="2"/>
  <c r="M29" i="2"/>
  <c r="K29" i="2"/>
  <c r="L29" i="2"/>
  <c r="J29" i="2"/>
  <c r="M20" i="2"/>
  <c r="K20" i="2"/>
  <c r="I20" i="2"/>
  <c r="L20" i="2"/>
  <c r="J20" i="2"/>
  <c r="J12" i="2"/>
  <c r="M12" i="2"/>
  <c r="I12" i="2"/>
  <c r="K12" i="2"/>
  <c r="L12" i="2"/>
  <c r="I22" i="2"/>
  <c r="M22" i="2"/>
  <c r="L22" i="2"/>
  <c r="J22" i="2"/>
  <c r="K22" i="2"/>
  <c r="I23" i="2"/>
  <c r="J23" i="2"/>
  <c r="K23" i="2"/>
  <c r="M23" i="2"/>
  <c r="L23" i="2"/>
  <c r="K14" i="2"/>
  <c r="I14" i="2"/>
  <c r="M14" i="2"/>
  <c r="J14" i="2"/>
  <c r="L14" i="2"/>
  <c r="M28" i="2"/>
  <c r="I28" i="2"/>
  <c r="J28" i="2"/>
  <c r="K28" i="2"/>
  <c r="L28" i="2"/>
  <c r="K30" i="2"/>
  <c r="J30" i="2"/>
  <c r="L30" i="2"/>
  <c r="M30" i="2"/>
  <c r="I30" i="2"/>
  <c r="L15" i="2"/>
  <c r="I15" i="2"/>
  <c r="K15" i="2"/>
  <c r="M15" i="2"/>
  <c r="J15" i="2"/>
  <c r="J21" i="2"/>
  <c r="K21" i="2"/>
  <c r="L21" i="2"/>
  <c r="M21" i="2"/>
  <c r="I21" i="2"/>
  <c r="I31" i="2"/>
  <c r="M31" i="2"/>
  <c r="L31" i="2"/>
  <c r="K31" i="2"/>
  <c r="J31" i="2"/>
  <c r="M24" i="2"/>
  <c r="J24" i="2"/>
  <c r="K24" i="2"/>
  <c r="L24" i="2"/>
  <c r="I24" i="2"/>
  <c r="E34" i="3"/>
  <c r="E36" i="3"/>
  <c r="E37" i="3"/>
  <c r="E35" i="3"/>
  <c r="E23" i="3"/>
  <c r="G39" i="3" l="1"/>
  <c r="E39" i="3" l="1"/>
  <c r="H24" i="5"/>
  <c r="G2" i="3"/>
  <c r="G3" i="3"/>
  <c r="E3" i="3" s="1"/>
  <c r="G7" i="3"/>
  <c r="E4" i="3" s="1"/>
  <c r="G8" i="3"/>
  <c r="E5" i="3" s="1"/>
  <c r="G9" i="3"/>
  <c r="E6" i="3" s="1"/>
  <c r="G10" i="3"/>
  <c r="G11" i="3"/>
  <c r="G12" i="3"/>
  <c r="G15" i="3"/>
  <c r="G18" i="3"/>
  <c r="G22" i="3"/>
  <c r="G24" i="3"/>
  <c r="G25" i="3"/>
  <c r="G26" i="3"/>
  <c r="G27" i="3"/>
  <c r="G28" i="3"/>
  <c r="G29" i="3"/>
  <c r="G30" i="3"/>
  <c r="G31" i="3"/>
  <c r="G32" i="3"/>
  <c r="E10" i="3" l="1"/>
  <c r="E9" i="3"/>
  <c r="E17" i="3"/>
  <c r="E28" i="3"/>
  <c r="E13" i="3"/>
  <c r="E24" i="3"/>
  <c r="E20" i="3"/>
  <c r="E31" i="3"/>
  <c r="E12" i="3"/>
  <c r="E8" i="3"/>
  <c r="E18" i="3"/>
  <c r="E29" i="3"/>
  <c r="E14" i="3"/>
  <c r="E25" i="3"/>
  <c r="E21" i="3"/>
  <c r="E32" i="3"/>
  <c r="E16" i="3"/>
  <c r="E27" i="3"/>
  <c r="E19" i="3"/>
  <c r="E30" i="3"/>
  <c r="E15" i="3"/>
  <c r="E26" i="3"/>
  <c r="E11" i="3"/>
  <c r="E7" i="3"/>
  <c r="E22" i="3"/>
  <c r="H25" i="5"/>
  <c r="G35" i="2" l="1"/>
  <c r="E35" i="2"/>
  <c r="F35" i="2"/>
  <c r="I35" i="2"/>
  <c r="I8" i="2"/>
  <c r="G8" i="2"/>
  <c r="F8" i="2"/>
  <c r="E2" i="3"/>
  <c r="C7" i="2" l="1"/>
  <c r="H5" i="2"/>
  <c r="F5" i="2"/>
  <c r="H39" i="2" l="1"/>
  <c r="H38" i="2"/>
  <c r="F39" i="2" l="1"/>
  <c r="E39" i="2"/>
  <c r="E38" i="2"/>
  <c r="F38" i="2"/>
  <c r="G11" i="2"/>
  <c r="L11" i="2" l="1"/>
  <c r="M11" i="2"/>
  <c r="J11" i="2"/>
  <c r="K11" i="2"/>
  <c r="I11" i="2"/>
  <c r="G39" i="2"/>
  <c r="G38" i="2"/>
  <c r="L39" i="2" l="1"/>
  <c r="M39" i="2"/>
  <c r="J39" i="2"/>
  <c r="K39" i="2"/>
  <c r="I39" i="2"/>
</calcChain>
</file>

<file path=xl/sharedStrings.xml><?xml version="1.0" encoding="utf-8"?>
<sst xmlns="http://schemas.openxmlformats.org/spreadsheetml/2006/main" count="14849" uniqueCount="189">
  <si>
    <t>new_date</t>
  </si>
  <si>
    <t>lca</t>
  </si>
  <si>
    <t>autodr_ind</t>
  </si>
  <si>
    <t>industry_type</t>
  </si>
  <si>
    <t>kwh1</t>
  </si>
  <si>
    <t>kwh2</t>
  </si>
  <si>
    <t>kwh3</t>
  </si>
  <si>
    <t>kwh4</t>
  </si>
  <si>
    <t>kwh5</t>
  </si>
  <si>
    <t>kwh6</t>
  </si>
  <si>
    <t>kwh7</t>
  </si>
  <si>
    <t>kwh8</t>
  </si>
  <si>
    <t>kwh9</t>
  </si>
  <si>
    <t>kwh10</t>
  </si>
  <si>
    <t>kwh11</t>
  </si>
  <si>
    <t>kwh12</t>
  </si>
  <si>
    <t>kwh13</t>
  </si>
  <si>
    <t>kwh14</t>
  </si>
  <si>
    <t>kwh15</t>
  </si>
  <si>
    <t>kwh16</t>
  </si>
  <si>
    <t>kwh17</t>
  </si>
  <si>
    <t>kwh18</t>
  </si>
  <si>
    <t>kwh19</t>
  </si>
  <si>
    <t>kwh20</t>
  </si>
  <si>
    <t>kwh21</t>
  </si>
  <si>
    <t>kwh22</t>
  </si>
  <si>
    <t>kwh23</t>
  </si>
  <si>
    <t>kwh24</t>
  </si>
  <si>
    <t>1. Agriculture, Mining &amp; Construction</t>
  </si>
  <si>
    <t>3. Wholesale, Transport, other utilities</t>
  </si>
  <si>
    <t>4. Retail stores</t>
  </si>
  <si>
    <t>7. Institutional/Government</t>
  </si>
  <si>
    <t>5. Offices, Hotels, Finance, Services</t>
  </si>
  <si>
    <t>2. Manufacturing</t>
  </si>
  <si>
    <t>6. Schools</t>
  </si>
  <si>
    <t>8. Other or unknown</t>
  </si>
  <si>
    <t>Utility:</t>
  </si>
  <si>
    <t>DR Program:</t>
  </si>
  <si>
    <t>Type of Results:</t>
  </si>
  <si>
    <t>Product:</t>
  </si>
  <si>
    <t>Event Day:</t>
  </si>
  <si>
    <t>Event Window:</t>
  </si>
  <si>
    <t>Program</t>
  </si>
  <si>
    <t>Product</t>
  </si>
  <si>
    <t>Event ID</t>
  </si>
  <si>
    <t>Local Capacity Area:</t>
  </si>
  <si>
    <t>Size Group:</t>
  </si>
  <si>
    <t>Number of Accounts Nominated in Month of Event:</t>
  </si>
  <si>
    <t>Number of Accounts Called for Indicated Event:</t>
  </si>
  <si>
    <t>Event Hours:</t>
  </si>
  <si>
    <t>to</t>
  </si>
  <si>
    <t>Industry Type:</t>
  </si>
  <si>
    <t>Auto DR Enrolled:</t>
  </si>
  <si>
    <t>Dually DR Enrolled:</t>
  </si>
  <si>
    <t>ResultType</t>
  </si>
  <si>
    <t>All</t>
  </si>
  <si>
    <t>Sum</t>
  </si>
  <si>
    <t>event_date</t>
  </si>
  <si>
    <t>HE_Start</t>
  </si>
  <si>
    <t>HE_End</t>
  </si>
  <si>
    <t>(Hour-Ending)</t>
  </si>
  <si>
    <t>ProductIDAdd</t>
  </si>
  <si>
    <t>E</t>
  </si>
  <si>
    <t>Hour-Ending</t>
  </si>
  <si>
    <t>10th%ile</t>
  </si>
  <si>
    <t>30th%ile</t>
  </si>
  <si>
    <t>50th%ile</t>
  </si>
  <si>
    <t>70th%ile</t>
  </si>
  <si>
    <t>90th%ile</t>
  </si>
  <si>
    <t>By Period:</t>
  </si>
  <si>
    <t>Daily</t>
  </si>
  <si>
    <t>Event Hours</t>
  </si>
  <si>
    <t>Average Temperature 
(deg F)</t>
  </si>
  <si>
    <t>Cooling Degree Hours 
(Base 70 deg F)</t>
  </si>
  <si>
    <t xml:space="preserve"> </t>
  </si>
  <si>
    <t>temp1</t>
  </si>
  <si>
    <t>temp2</t>
  </si>
  <si>
    <t>temp3</t>
  </si>
  <si>
    <t>temp4</t>
  </si>
  <si>
    <t>temp5</t>
  </si>
  <si>
    <t>temp6</t>
  </si>
  <si>
    <t>temp7</t>
  </si>
  <si>
    <t>temp8</t>
  </si>
  <si>
    <t>temp9</t>
  </si>
  <si>
    <t>temp10</t>
  </si>
  <si>
    <t>temp11</t>
  </si>
  <si>
    <t>temp12</t>
  </si>
  <si>
    <t>temp13</t>
  </si>
  <si>
    <t>temp14</t>
  </si>
  <si>
    <t>temp15</t>
  </si>
  <si>
    <t>temp16</t>
  </si>
  <si>
    <t>temp17</t>
  </si>
  <si>
    <t>temp18</t>
  </si>
  <si>
    <t>temp19</t>
  </si>
  <si>
    <t>temp20</t>
  </si>
  <si>
    <t>temp21</t>
  </si>
  <si>
    <t>temp22</t>
  </si>
  <si>
    <t>temp23</t>
  </si>
  <si>
    <t>temp24</t>
  </si>
  <si>
    <t>other_dr_prgm</t>
  </si>
  <si>
    <t>No</t>
  </si>
  <si>
    <t>Yes</t>
  </si>
  <si>
    <t>D</t>
  </si>
  <si>
    <t>F</t>
  </si>
  <si>
    <t>autodr</t>
  </si>
  <si>
    <t>otherdr</t>
  </si>
  <si>
    <t>CBP</t>
  </si>
  <si>
    <t>Day-Of 1-4 Hours</t>
  </si>
  <si>
    <t>Day-Ahead 1-4 Hours</t>
  </si>
  <si>
    <t>Day-Of 2-6 Hours</t>
  </si>
  <si>
    <t>Events D</t>
  </si>
  <si>
    <t>Events E</t>
  </si>
  <si>
    <t>Events F</t>
  </si>
  <si>
    <t>Capacity Bidding Program (CBP)</t>
  </si>
  <si>
    <t>LCAs</t>
  </si>
  <si>
    <t>Industries</t>
  </si>
  <si>
    <t>Event Days</t>
  </si>
  <si>
    <t>Event Window</t>
  </si>
  <si>
    <t>sa_size_desc</t>
  </si>
  <si>
    <t>he_start</t>
  </si>
  <si>
    <t>he_end</t>
  </si>
  <si>
    <t>count</t>
  </si>
  <si>
    <t>Key</t>
  </si>
  <si>
    <t>Below 20 kW</t>
  </si>
  <si>
    <t>20 to 199.99 kW</t>
  </si>
  <si>
    <t>200 kW and above</t>
  </si>
  <si>
    <t>n/a</t>
  </si>
  <si>
    <t>newref1</t>
  </si>
  <si>
    <t>newref2</t>
  </si>
  <si>
    <t>newref3</t>
  </si>
  <si>
    <t>newref4</t>
  </si>
  <si>
    <t>newref5</t>
  </si>
  <si>
    <t>newref6</t>
  </si>
  <si>
    <t>newref7</t>
  </si>
  <si>
    <t>newref8</t>
  </si>
  <si>
    <t>newref9</t>
  </si>
  <si>
    <t>newref10</t>
  </si>
  <si>
    <t>newref11</t>
  </si>
  <si>
    <t>newref12</t>
  </si>
  <si>
    <t>newref13</t>
  </si>
  <si>
    <t>newref14</t>
  </si>
  <si>
    <t>newref15</t>
  </si>
  <si>
    <t>newref16</t>
  </si>
  <si>
    <t>newref17</t>
  </si>
  <si>
    <t>newref18</t>
  </si>
  <si>
    <t>newref19</t>
  </si>
  <si>
    <t>newref20</t>
  </si>
  <si>
    <t>newref21</t>
  </si>
  <si>
    <t>newref22</t>
  </si>
  <si>
    <t>newref23</t>
  </si>
  <si>
    <t>newref24</t>
  </si>
  <si>
    <t>v_impact1</t>
  </si>
  <si>
    <t>v_impact2</t>
  </si>
  <si>
    <t>v_impact3</t>
  </si>
  <si>
    <t>v_impact4</t>
  </si>
  <si>
    <t>v_impact5</t>
  </si>
  <si>
    <t>v_impact6</t>
  </si>
  <si>
    <t>v_impact7</t>
  </si>
  <si>
    <t>v_impact8</t>
  </si>
  <si>
    <t>v_impact9</t>
  </si>
  <si>
    <t>v_impact10</t>
  </si>
  <si>
    <t>v_impact11</t>
  </si>
  <si>
    <t>v_impact12</t>
  </si>
  <si>
    <t>v_impact13</t>
  </si>
  <si>
    <t>v_impact14</t>
  </si>
  <si>
    <t>v_impact15</t>
  </si>
  <si>
    <t>v_impact16</t>
  </si>
  <si>
    <t>v_impact17</t>
  </si>
  <si>
    <t>v_impact18</t>
  </si>
  <si>
    <t>v_impact19</t>
  </si>
  <si>
    <t>v_impact20</t>
  </si>
  <si>
    <t>v_impact21</t>
  </si>
  <si>
    <t>v_impact22</t>
  </si>
  <si>
    <t>v_impact23</t>
  </si>
  <si>
    <t>v_impact24</t>
  </si>
  <si>
    <t>Average Event Day</t>
  </si>
  <si>
    <t>Start</t>
  </si>
  <si>
    <t>End</t>
  </si>
  <si>
    <t>Avg. Impact</t>
  </si>
  <si>
    <t>Event Days (E)</t>
  </si>
  <si>
    <t>Event Days (Other)</t>
  </si>
  <si>
    <t>San Diego Gas &amp; Electric</t>
  </si>
  <si>
    <t>size_grp</t>
  </si>
  <si>
    <t>productid</t>
  </si>
  <si>
    <t>kwh_onpk</t>
  </si>
  <si>
    <t>newref_onpk</t>
  </si>
  <si>
    <t>v_impact_onpk</t>
  </si>
  <si>
    <t>Redact</t>
  </si>
  <si>
    <t>Aggregate Impact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</si>
</sst>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.0"/>
    <numFmt numFmtId="165" formatCode="[$-409]mmmm\ d\,\ yyyy;@"/>
    <numFmt numFmtId="166" formatCode="[$-409]mm/dd/yyyy"/>
    <numFmt numFmtId="167" formatCode="_(* #,##0.0_);_(* \(#,##0.0\);_(* &quot;-&quot;??_);_(@_)"/>
    <numFmt numFmtId="168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9"/>
      <color theme="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1A1D5D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9" fillId="3" borderId="0" applyNumberFormat="0" applyBorder="0" applyAlignment="0" applyProtection="0"/>
    <xf numFmtId="43" fontId="10" fillId="0" borderId="0" applyFont="0" applyFill="0" applyBorder="0" applyAlignment="0" applyProtection="0"/>
  </cellStyleXfs>
  <cellXfs count="39">
    <xf numFmtId="0" fontId="0" fillId="0" borderId="0" xfId="0"/>
    <xf numFmtId="15" fontId="0" fillId="0" borderId="0" xfId="0" applyNumberFormat="1"/>
    <xf numFmtId="11" fontId="0" fillId="0" borderId="0" xfId="0" applyNumberFormat="1"/>
    <xf numFmtId="14" fontId="0" fillId="0" borderId="0" xfId="0" applyNumberFormat="1"/>
    <xf numFmtId="0" fontId="2" fillId="2" borderId="3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165" fontId="6" fillId="2" borderId="3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0" fillId="0" borderId="0" xfId="0"/>
    <xf numFmtId="49" fontId="0" fillId="0" borderId="0" xfId="0" applyNumberFormat="1"/>
    <xf numFmtId="166" fontId="0" fillId="0" borderId="0" xfId="0" applyNumberFormat="1"/>
    <xf numFmtId="0" fontId="0" fillId="0" borderId="0" xfId="0" applyNumberFormat="1"/>
    <xf numFmtId="0" fontId="8" fillId="0" borderId="0" xfId="0" applyFont="1" applyAlignment="1">
      <alignment horizontal="center"/>
    </xf>
    <xf numFmtId="0" fontId="9" fillId="3" borderId="0" xfId="2"/>
    <xf numFmtId="0" fontId="9" fillId="3" borderId="0" xfId="2" applyNumberFormat="1"/>
    <xf numFmtId="14" fontId="9" fillId="3" borderId="0" xfId="2" applyNumberFormat="1"/>
    <xf numFmtId="0" fontId="3" fillId="2" borderId="5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/>
    </xf>
    <xf numFmtId="167" fontId="0" fillId="0" borderId="0" xfId="3" applyNumberFormat="1" applyFont="1"/>
    <xf numFmtId="15" fontId="9" fillId="3" borderId="0" xfId="2" applyNumberFormat="1"/>
    <xf numFmtId="0" fontId="11" fillId="2" borderId="0" xfId="0" applyFont="1" applyFill="1" applyAlignment="1">
      <alignment vertical="center"/>
    </xf>
    <xf numFmtId="0" fontId="9" fillId="5" borderId="0" xfId="2" applyFill="1"/>
    <xf numFmtId="14" fontId="9" fillId="5" borderId="0" xfId="2" applyNumberFormat="1" applyFill="1"/>
    <xf numFmtId="15" fontId="9" fillId="5" borderId="0" xfId="2" applyNumberFormat="1" applyFill="1"/>
    <xf numFmtId="168" fontId="4" fillId="2" borderId="0" xfId="0" applyNumberFormat="1" applyFont="1" applyFill="1" applyAlignment="1">
      <alignment horizontal="center" vertical="center"/>
    </xf>
    <xf numFmtId="0" fontId="7" fillId="4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/>
    </xf>
  </cellXfs>
  <cellStyles count="4">
    <cellStyle name="Comma" xfId="3" builtinId="3"/>
    <cellStyle name="Good" xfId="2" builtinId="26"/>
    <cellStyle name="Normal" xfId="0" builtinId="0"/>
    <cellStyle name="Normal 2" xfId="1"/>
  </cellStyles>
  <dxfs count="8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 val="0"/>
        <color rgb="FFC00000"/>
      </font>
      <fill>
        <patternFill>
          <bgColor rgb="FFFF9999"/>
        </patternFill>
      </fill>
    </dxf>
    <dxf>
      <fill>
        <patternFill>
          <bgColor theme="4" tint="0.59996337778862885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1A1D5D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510127826465313E-2"/>
          <c:y val="0.12200435729847495"/>
          <c:w val="0.89978039105420782"/>
          <c:h val="0.7953565608220539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Table!$F$8</c:f>
              <c:strCache>
                <c:ptCount val="1"/>
                <c:pt idx="0">
                  <c:v>Observed Event Day Load (MWh/hour)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Table!$D$11:$D$34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Table!$F$11:$F$34</c:f>
              <c:numCache>
                <c:formatCode>#,##0.0</c:formatCode>
                <c:ptCount val="24"/>
                <c:pt idx="0">
                  <c:v>8.6173400000000004</c:v>
                </c:pt>
                <c:pt idx="1">
                  <c:v>8.4254800000000003</c:v>
                </c:pt>
                <c:pt idx="2">
                  <c:v>8.2773799999999991</c:v>
                </c:pt>
                <c:pt idx="3">
                  <c:v>7.9864600000000001</c:v>
                </c:pt>
                <c:pt idx="4">
                  <c:v>8.5337000000000014</c:v>
                </c:pt>
                <c:pt idx="5">
                  <c:v>9.9001800000000006</c:v>
                </c:pt>
                <c:pt idx="6">
                  <c:v>11.56898</c:v>
                </c:pt>
                <c:pt idx="7">
                  <c:v>14.036799999999999</c:v>
                </c:pt>
                <c:pt idx="8">
                  <c:v>14.618260000000001</c:v>
                </c:pt>
                <c:pt idx="9">
                  <c:v>17.737180000000002</c:v>
                </c:pt>
                <c:pt idx="10">
                  <c:v>21.397919999999999</c:v>
                </c:pt>
                <c:pt idx="11">
                  <c:v>21.30434</c:v>
                </c:pt>
                <c:pt idx="12">
                  <c:v>21.1922</c:v>
                </c:pt>
                <c:pt idx="13">
                  <c:v>20.718439999999998</c:v>
                </c:pt>
                <c:pt idx="14">
                  <c:v>13.655700000000001</c:v>
                </c:pt>
                <c:pt idx="15">
                  <c:v>9.3423999999999996</c:v>
                </c:pt>
                <c:pt idx="16">
                  <c:v>8.3563399999999994</c:v>
                </c:pt>
                <c:pt idx="17">
                  <c:v>6.0939799999999993</c:v>
                </c:pt>
                <c:pt idx="18">
                  <c:v>5.3442600000000002</c:v>
                </c:pt>
                <c:pt idx="19">
                  <c:v>7.9864600000000001</c:v>
                </c:pt>
                <c:pt idx="20">
                  <c:v>12.198200000000002</c:v>
                </c:pt>
                <c:pt idx="21">
                  <c:v>11.01464</c:v>
                </c:pt>
                <c:pt idx="22">
                  <c:v>9.6892000000000014</c:v>
                </c:pt>
                <c:pt idx="23">
                  <c:v>9.2708200000000005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Table!$E$8</c:f>
              <c:strCache>
                <c:ptCount val="1"/>
                <c:pt idx="0">
                  <c:v>Estimated Reference Load (MWh/hour)</c:v>
                </c:pt>
              </c:strCache>
            </c:strRef>
          </c:tx>
          <c:spPr>
            <a:ln w="38100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Table!$D$11:$D$34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Table!$E$11:$E$34</c:f>
              <c:numCache>
                <c:formatCode>#,##0.0</c:formatCode>
                <c:ptCount val="24"/>
                <c:pt idx="0">
                  <c:v>8.5109670000000008</c:v>
                </c:pt>
                <c:pt idx="1">
                  <c:v>8.3121569999999991</c:v>
                </c:pt>
                <c:pt idx="2">
                  <c:v>8.4364349999999995</c:v>
                </c:pt>
                <c:pt idx="3">
                  <c:v>8.0752269999999999</c:v>
                </c:pt>
                <c:pt idx="4">
                  <c:v>8.48996</c:v>
                </c:pt>
                <c:pt idx="5">
                  <c:v>10.03909</c:v>
                </c:pt>
                <c:pt idx="6">
                  <c:v>11.51919</c:v>
                </c:pt>
                <c:pt idx="7">
                  <c:v>13.94415</c:v>
                </c:pt>
                <c:pt idx="8">
                  <c:v>15.042920000000001</c:v>
                </c:pt>
                <c:pt idx="9">
                  <c:v>17.798279999999998</c:v>
                </c:pt>
                <c:pt idx="10">
                  <c:v>21.657310000000003</c:v>
                </c:pt>
                <c:pt idx="11">
                  <c:v>21.472450000000002</c:v>
                </c:pt>
                <c:pt idx="12">
                  <c:v>21.061360000000001</c:v>
                </c:pt>
                <c:pt idx="13">
                  <c:v>20.311439999999997</c:v>
                </c:pt>
                <c:pt idx="14">
                  <c:v>19.20534</c:v>
                </c:pt>
                <c:pt idx="15">
                  <c:v>17.527950000000001</c:v>
                </c:pt>
                <c:pt idx="16">
                  <c:v>16.110579999999999</c:v>
                </c:pt>
                <c:pt idx="17">
                  <c:v>13.989520000000001</c:v>
                </c:pt>
                <c:pt idx="18">
                  <c:v>12.086120000000001</c:v>
                </c:pt>
                <c:pt idx="19">
                  <c:v>11.11863</c:v>
                </c:pt>
                <c:pt idx="20">
                  <c:v>12.00034</c:v>
                </c:pt>
                <c:pt idx="21">
                  <c:v>10.923080000000001</c:v>
                </c:pt>
                <c:pt idx="22">
                  <c:v>9.6609180000000006</c:v>
                </c:pt>
                <c:pt idx="23">
                  <c:v>9.1917810000000006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491728"/>
        <c:axId val="224492288"/>
      </c:scatterChart>
      <c:scatterChart>
        <c:scatterStyle val="smoothMarker"/>
        <c:varyColors val="0"/>
        <c:ser>
          <c:idx val="3"/>
          <c:order val="2"/>
          <c:tx>
            <c:v>Hour Start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2.5</c:v>
                </c:pt>
              </c:numLit>
            </c:plus>
            <c:minus>
              <c:numLit>
                <c:formatCode>General</c:formatCode>
                <c:ptCount val="1"/>
                <c:pt idx="0">
                  <c:v>2.5</c:v>
                </c:pt>
              </c:numLit>
            </c:minus>
            <c:spPr>
              <a:noFill/>
              <a:ln w="12700" cap="flat" cmpd="sng" algn="ctr">
                <a:solidFill>
                  <a:schemeClr val="bg1">
                    <a:lumMod val="50000"/>
                  </a:schemeClr>
                </a:solidFill>
                <a:prstDash val="dash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noFill/>
                <a:round/>
              </a:ln>
              <a:effectLst/>
            </c:spPr>
          </c:errBars>
          <c:xVal>
            <c:numRef>
              <c:f>Table!$F$5</c:f>
              <c:numCache>
                <c:formatCode>General</c:formatCode>
                <c:ptCount val="1"/>
                <c:pt idx="0">
                  <c:v>16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1"/>
        </c:ser>
        <c:ser>
          <c:idx val="4"/>
          <c:order val="3"/>
          <c:tx>
            <c:v>Hour End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2.5</c:v>
                </c:pt>
              </c:numLit>
            </c:plus>
            <c:minus>
              <c:numLit>
                <c:formatCode>General</c:formatCode>
                <c:ptCount val="1"/>
                <c:pt idx="0">
                  <c:v>2.5</c:v>
                </c:pt>
              </c:numLit>
            </c:minus>
            <c:spPr>
              <a:noFill/>
              <a:ln w="12700" cap="flat" cmpd="sng" algn="ctr">
                <a:solidFill>
                  <a:schemeClr val="bg1">
                    <a:lumMod val="50000"/>
                  </a:schemeClr>
                </a:solidFill>
                <a:prstDash val="dash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noFill/>
                <a:round/>
              </a:ln>
              <a:effectLst/>
            </c:spPr>
          </c:errBars>
          <c:xVal>
            <c:numRef>
              <c:f>Table!$H$5</c:f>
              <c:numCache>
                <c:formatCode>General</c:formatCode>
                <c:ptCount val="1"/>
                <c:pt idx="0">
                  <c:v>19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494528"/>
        <c:axId val="224493968"/>
      </c:scatterChart>
      <c:valAx>
        <c:axId val="224491728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Hour-Ending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492288"/>
        <c:crosses val="autoZero"/>
        <c:crossBetween val="midCat"/>
        <c:majorUnit val="1"/>
      </c:valAx>
      <c:valAx>
        <c:axId val="2244922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strRef>
              <c:f>Table!$A$1</c:f>
              <c:strCache>
                <c:ptCount val="1"/>
                <c:pt idx="0">
                  <c:v>MW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491728"/>
        <c:crosses val="autoZero"/>
        <c:crossBetween val="midCat"/>
      </c:valAx>
      <c:valAx>
        <c:axId val="224493968"/>
        <c:scaling>
          <c:orientation val="minMax"/>
          <c:max val="2.5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494528"/>
        <c:crosses val="max"/>
        <c:crossBetween val="midCat"/>
      </c:valAx>
      <c:valAx>
        <c:axId val="224494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4493968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9475595774103354"/>
          <c:y val="1.1618776411118543E-2"/>
          <c:w val="0.46647660958692438"/>
          <c:h val="9.3682603400065206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190499</xdr:rowOff>
    </xdr:from>
    <xdr:to>
      <xdr:col>2</xdr:col>
      <xdr:colOff>2243667</xdr:colOff>
      <xdr:row>38</xdr:row>
      <xdr:rowOff>180974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</sheetPr>
  <dimension ref="A1:M40"/>
  <sheetViews>
    <sheetView tabSelected="1" zoomScale="90" zoomScaleNormal="90" workbookViewId="0">
      <selection activeCell="B12" sqref="B12"/>
    </sheetView>
  </sheetViews>
  <sheetFormatPr defaultColWidth="9.140625" defaultRowHeight="15" customHeight="1" x14ac:dyDescent="0.25"/>
  <cols>
    <col min="1" max="1" width="29" style="5" customWidth="1"/>
    <col min="2" max="2" width="36.28515625" style="5" customWidth="1"/>
    <col min="3" max="3" width="34" style="5" customWidth="1"/>
    <col min="4" max="14" width="15.7109375" style="5" customWidth="1"/>
    <col min="15" max="16384" width="9.140625" style="5"/>
  </cols>
  <sheetData>
    <row r="1" spans="1:13" ht="15" customHeight="1" thickBot="1" x14ac:dyDescent="0.3">
      <c r="A1" s="29" t="str">
        <f>IF(ResultType="Aggregate Impact","MW","kW")</f>
        <v>MW</v>
      </c>
      <c r="B1" s="6"/>
    </row>
    <row r="2" spans="1:13" ht="15" customHeight="1" thickBot="1" x14ac:dyDescent="0.3">
      <c r="A2" s="7" t="s">
        <v>36</v>
      </c>
      <c r="B2" s="9" t="s">
        <v>181</v>
      </c>
      <c r="H2" s="7" t="s">
        <v>47</v>
      </c>
      <c r="I2" s="9">
        <f>IF(SUMIFS(CountData!$K:$K,CountData!$A:$A,LCA,CountData!$B:$B,Industry, CountData!$E:$E, SASize, CountData!$C:$C,AutoDR,CountData!$D:$D,DualDR,CountData!$F:$F,VLOOKUP(Product,Names!$B$2:$C$4,2,FALSE)&amp;IF(LEFT(Date,3)="Ave","",VLOOKUP(Date&amp;EventWindow,Names!$E:$J,6,FALSE)),CountData!$G:$G,Date)=1,"n/a",SUMIFS(CountData!$J:$J,CountData!$A:$A,LCA,CountData!$B:$B,Industry, CountData!$E:$E, SASize, CountData!$C:$C,AutoDR,CountData!$D:$D,DualDR,CountData!$F:$F,VLOOKUP(Product,Names!$B$2:$C$4,2,FALSE)&amp;IF(LEFT(Date,3)="Ave","",VLOOKUP(Date&amp;EventWindow,Names!$E:$J,6,FALSE)),CountData!$G:$G,Date))</f>
        <v>61</v>
      </c>
    </row>
    <row r="3" spans="1:13" ht="15" customHeight="1" thickBot="1" x14ac:dyDescent="0.3">
      <c r="A3" s="8" t="s">
        <v>37</v>
      </c>
      <c r="B3" s="9" t="s">
        <v>113</v>
      </c>
      <c r="H3" s="7" t="s">
        <v>48</v>
      </c>
      <c r="I3" s="9">
        <f>IF(SUMIFS(CountData!$K:$K,CountData!$A:$A,LCA,CountData!$B:$B,Industry, CountData!$E:$E, SASize, CountData!$C:$C,AutoDR,CountData!$D:$D,DualDR,CountData!$F:$F,VLOOKUP(Product,Names!$B$2:$C$4,2,FALSE)&amp;IF(LEFT(Date,3)="Ave","",VLOOKUP(Date&amp;EventWindow,Names!$E:$J,6,FALSE)),CountData!$G:$G,Date)=1,"n/a",SUMIFS(CountData!$J:$J,CountData!$A:$A,LCA,CountData!$B:$B,Industry, CountData!$E:$E, SASize, CountData!$C:$C,AutoDR,CountData!$D:$D,DualDR,CountData!$F:$F,VLOOKUP(Product,Names!$B$2:$C$4,2,FALSE)&amp;IF(LEFT(Date,3)="Ave","",VLOOKUP(Date&amp;EventWindow,Names!$E:$J,6,FALSE)),CountData!$G:$G,Date))</f>
        <v>61</v>
      </c>
    </row>
    <row r="4" spans="1:13" ht="15" customHeight="1" thickBot="1" x14ac:dyDescent="0.3">
      <c r="A4" s="8" t="s">
        <v>38</v>
      </c>
      <c r="B4" s="4" t="s">
        <v>188</v>
      </c>
    </row>
    <row r="5" spans="1:13" ht="15" customHeight="1" thickBot="1" x14ac:dyDescent="0.3">
      <c r="A5" s="8" t="s">
        <v>39</v>
      </c>
      <c r="B5" s="9" t="s">
        <v>108</v>
      </c>
      <c r="E5" s="11" t="s">
        <v>49</v>
      </c>
      <c r="F5" s="10">
        <f>VLOOKUP(Date&amp;EventWindow,Names!$E:$J,4,FALSE)</f>
        <v>16</v>
      </c>
      <c r="G5" s="10" t="s">
        <v>50</v>
      </c>
      <c r="H5" s="10">
        <f>VLOOKUP(Date&amp;EventWindow,Names!$E:$J,5,FALSE)</f>
        <v>19</v>
      </c>
    </row>
    <row r="6" spans="1:13" ht="15" customHeight="1" thickBot="1" x14ac:dyDescent="0.3">
      <c r="A6" s="8" t="s">
        <v>40</v>
      </c>
      <c r="B6" s="12">
        <v>42243</v>
      </c>
      <c r="E6" s="8" t="s">
        <v>60</v>
      </c>
    </row>
    <row r="7" spans="1:13" ht="15" customHeight="1" thickBot="1" x14ac:dyDescent="0.3">
      <c r="A7" s="8" t="s">
        <v>41</v>
      </c>
      <c r="B7" s="9" t="str">
        <f>E_Window</f>
        <v>HE-16 to HE-19</v>
      </c>
      <c r="C7" s="5" t="str">
        <f>IFERROR(VLOOKUP(Date&amp;EventWindow,Names!E2:K49,7,FALSE),"Select applicable event window")</f>
        <v xml:space="preserve"> </v>
      </c>
      <c r="D7" s="36" t="str">
        <f ca="1">IF(SUMIFS(CountData!$K:$K,CountData!$A:$A,LCA,CountData!$B:$B,Industry, CountData!$E:$E, SASize, CountData!$C:$C,AutoDR,CountData!$D:$D,DualDR,CountData!$F:$F,VLOOKUP(Product,Names!$B$2:$C$4,2,FALSE)&amp;IF(LEFT(Date,3)="Ave","",VLOOKUP(Date&amp;EventWindow,Names!$E:$J,6,FALSE)),CountData!$G:$G,Date)=1,"Unable to Display: Results are confidential for this combination.",IF(OR(I3=0,ISERROR(AVERAGEIFS(OFFSET(Data!$A:$A,0,MATCH("temp"&amp;Table!$D11,Data!1:1,0)-1),Data!$A:$A,"Sum",Data!$B:$B,LCA,Data!$C:$C,Industry,Data!$F:$F,SASize,Data!$D:$D,AutoDR,Data!$E:$E,DualDR,Data!$G:$G,VLOOKUP(Product,Names!$B$2:$C$4,2,FALSE)&amp;IF(LEFT(Date,3)="Ave","",VLOOKUP(Date&amp;EventWindow,Names!$E:$J,6,FALSE)),Data!$H:$H,Date))),"Unable to Display: There is no data available for this combination.",""))</f>
        <v/>
      </c>
      <c r="E7" s="36"/>
      <c r="F7" s="36"/>
      <c r="G7" s="36"/>
      <c r="H7" s="36"/>
      <c r="I7" s="36"/>
      <c r="J7" s="36"/>
      <c r="K7" s="36"/>
      <c r="L7" s="36"/>
      <c r="M7" s="36"/>
    </row>
    <row r="8" spans="1:13" ht="24.75" customHeight="1" x14ac:dyDescent="0.25">
      <c r="A8" s="8"/>
      <c r="D8" s="38" t="s">
        <v>63</v>
      </c>
      <c r="E8" s="37" t="str">
        <f>"Estimated Reference Load ("&amp;IF(ResultType="Aggregate Impact","MWh","kWh")&amp;"/hour)"</f>
        <v>Estimated Reference Load (MWh/hour)</v>
      </c>
      <c r="F8" s="37" t="str">
        <f>"Observed Event Day Load ("&amp;IF(ResultType="Aggregate Impact","MWh","kWh")&amp;"/hour)"</f>
        <v>Observed Event Day Load (MWh/hour)</v>
      </c>
      <c r="G8" s="37" t="str">
        <f>"Estimated Load Impact ("&amp;IF(ResultType="Aggregate Impact","MWh","kWh")&amp;"/hour)"</f>
        <v>Estimated Load Impact (MWh/hour)</v>
      </c>
      <c r="H8" s="37" t="s">
        <v>72</v>
      </c>
      <c r="I8" s="38" t="str">
        <f>"Uncertainty Adjusted Impact ("&amp;IF(ResultType="Aggregate Impact","MWh/hr)- Percentiles","kWh/hr)- Percentiles")</f>
        <v>Uncertainty Adjusted Impact (MWh/hr)- Percentiles</v>
      </c>
      <c r="J8" s="38"/>
      <c r="K8" s="38"/>
      <c r="L8" s="38"/>
      <c r="M8" s="38"/>
    </row>
    <row r="9" spans="1:13" ht="24.75" customHeight="1" thickBot="1" x14ac:dyDescent="0.3">
      <c r="D9" s="34"/>
      <c r="E9" s="35"/>
      <c r="F9" s="35"/>
      <c r="G9" s="35"/>
      <c r="H9" s="35"/>
      <c r="I9" s="34"/>
      <c r="J9" s="34"/>
      <c r="K9" s="34"/>
      <c r="L9" s="34"/>
      <c r="M9" s="34"/>
    </row>
    <row r="10" spans="1:13" ht="15" customHeight="1" thickBot="1" x14ac:dyDescent="0.25">
      <c r="A10" s="7" t="s">
        <v>45</v>
      </c>
      <c r="B10" s="9" t="s">
        <v>55</v>
      </c>
      <c r="D10" s="34"/>
      <c r="E10" s="35"/>
      <c r="F10" s="35"/>
      <c r="G10" s="35"/>
      <c r="H10" s="35"/>
      <c r="I10" s="26" t="s">
        <v>64</v>
      </c>
      <c r="J10" s="26" t="s">
        <v>65</v>
      </c>
      <c r="K10" s="26" t="s">
        <v>66</v>
      </c>
      <c r="L10" s="26" t="s">
        <v>67</v>
      </c>
      <c r="M10" s="26" t="s">
        <v>68</v>
      </c>
    </row>
    <row r="11" spans="1:13" ht="15" customHeight="1" thickBot="1" x14ac:dyDescent="0.3">
      <c r="A11" s="7" t="s">
        <v>46</v>
      </c>
      <c r="B11" s="9" t="s">
        <v>55</v>
      </c>
      <c r="D11" s="22">
        <v>1</v>
      </c>
      <c r="E11" s="23">
        <f ca="1">IFERROR(AVERAGEIFS(OFFSET(Data!$A:$A, 0, MATCH("newref"&amp;Table!$D11, Data!$1:$1, 0)-1), Data!$A:$A, "Sum",Data!$B:$B,LCA, Data!$F:$F, SASize, Data!$C:$C,Industry,Data!$D:$D,AutoDR,Data!$E:$E,DualDR,Data!$G:$G,VLOOKUP(Product,Names!$B$2:$C$4,2,FALSE)&amp;IF(LEFT(Date,3)="Ave","",VLOOKUP(Date&amp;EventWindow,Names!$E:$J,6,FALSE)),Data!$H:$H,Date)*IF(ResultType="Aggregate Impact",1/1000,1/$I$3), 0)</f>
        <v>8.5109670000000008</v>
      </c>
      <c r="F11" s="23">
        <f ca="1">IFERROR(AVERAGEIFS(OFFSET(Data!$A:$A, 0, MATCH("kwh"&amp;Table!$D11, Data!$1:$1, 0)-1), Data!$A:$A, "Sum",Data!$B:$B,LCA, Data!$F:$F, SASize, Data!$C:$C,Industry,Data!$D:$D,AutoDR,Data!$E:$E,DualDR,Data!$G:$G,VLOOKUP(Product,Names!$B$2:$C$4,2,FALSE)&amp;IF(LEFT(Date,3)="Ave","",VLOOKUP(Date&amp;EventWindow,Names!$E:$J,6,FALSE)),Data!$H:$H,Date)*IF(ResultType="Aggregate Impact",1/1000,1/$I$3), 0)</f>
        <v>8.6173400000000004</v>
      </c>
      <c r="G11" s="23">
        <f t="shared" ref="G11" ca="1" si="0">E11-F11</f>
        <v>-0.10637299999999961</v>
      </c>
      <c r="H11" s="23">
        <f ca="1">IFERROR(AVERAGEIFS(OFFSET(Data!$A:$A, 0, MATCH("temp"&amp;Table!$D11, Data!$1:$1, 0)-1),Data!$A:$A,"Sum",Data!$B:$B,LCA,Data!$C:$C,Industry, Data!$F:$F, SASize, Data!$D:$D,AutoDR,Data!$E:$E,DualDR,Data!$G:$G,VLOOKUP(Product,Names!$B$2:$C$4,2,FALSE)&amp;IF(LEFT(Date,3)="Ave","",VLOOKUP(Date&amp;EventWindow,Names!$E:$J,6,FALSE)),Data!$H:$H,Date),0)</f>
        <v>73.351900000000001</v>
      </c>
      <c r="I11" s="23">
        <f ca="1">IFERROR($G11+(SQRT(AVERAGEIFS(OFFSET(Data!$A:$A, 0, MATCH("v_impact"&amp;Table!$D11,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Impact",1/1000,1/$I$3)*_xlfn.NORM.S.INV(10/100)), 0)</f>
        <v>-0.35479759772200858</v>
      </c>
      <c r="J11" s="23">
        <f ca="1">IFERROR($G11+(SQRT(AVERAGEIFS(OFFSET(Data!$A:$A, 0, MATCH("v_impact"&amp;Table!$D11,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Impact",1/1000,1/$I$3)*_xlfn.NORM.S.INV(30/100)), 0)</f>
        <v>-0.20802633172477486</v>
      </c>
      <c r="K11" s="23">
        <f ca="1">IFERROR($G11+(SQRT(AVERAGEIFS(OFFSET(Data!$A:$A, 0, MATCH("v_impact"&amp;Table!$D11,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Impact",1/1000,1/$I$3)*_xlfn.NORM.S.INV(50/100)), 0)</f>
        <v>-0.10637299999999961</v>
      </c>
      <c r="L11" s="23">
        <f ca="1">IFERROR($G11+(SQRT(AVERAGEIFS(OFFSET(Data!$A:$A, 0, MATCH("v_impact"&amp;Table!$D11,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Impact",1/1000,1/$I$3)*_xlfn.NORM.S.INV(70/100)), 0)</f>
        <v>-4.7196682752243951E-3</v>
      </c>
      <c r="M11" s="23">
        <f ca="1">IFERROR($G11+(SQRT(AVERAGEIFS(OFFSET(Data!$A:$A, 0, MATCH("v_impact"&amp;Table!$D11,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Impact",1/1000,1/$I$3)*_xlfn.NORM.S.INV(90/100)), 0)</f>
        <v>0.14205159772200937</v>
      </c>
    </row>
    <row r="12" spans="1:13" ht="15" customHeight="1" thickBot="1" x14ac:dyDescent="0.3">
      <c r="A12" s="7" t="s">
        <v>51</v>
      </c>
      <c r="B12" s="9" t="s">
        <v>55</v>
      </c>
      <c r="D12" s="22">
        <v>2</v>
      </c>
      <c r="E12" s="23">
        <f ca="1">IFERROR(AVERAGEIFS(OFFSET(Data!$A:$A, 0, MATCH("newref"&amp;Table!$D12, Data!$1:$1, 0)-1), Data!$A:$A, "Sum",Data!$B:$B,LCA, Data!$F:$F, SASize, Data!$C:$C,Industry,Data!$D:$D,AutoDR,Data!$E:$E,DualDR,Data!$G:$G,VLOOKUP(Product,Names!$B$2:$C$4,2,FALSE)&amp;IF(LEFT(Date,3)="Ave","",VLOOKUP(Date&amp;EventWindow,Names!$E:$J,6,FALSE)),Data!$H:$H,Date)*IF(ResultType="Aggregate Impact",1/1000,1/$I$3), 0)</f>
        <v>8.3121569999999991</v>
      </c>
      <c r="F12" s="23">
        <f ca="1">IFERROR(AVERAGEIFS(OFFSET(Data!$A:$A, 0, MATCH("kwh"&amp;Table!$D12, Data!$1:$1, 0)-1), Data!$A:$A, "Sum",Data!$B:$B,LCA, Data!$F:$F, SASize, Data!$C:$C,Industry,Data!$D:$D,AutoDR,Data!$E:$E,DualDR,Data!$G:$G,VLOOKUP(Product,Names!$B$2:$C$4,2,FALSE)&amp;IF(LEFT(Date,3)="Ave","",VLOOKUP(Date&amp;EventWindow,Names!$E:$J,6,FALSE)),Data!$H:$H,Date)*IF(ResultType="Aggregate Impact",1/1000,1/$I$3), 0)</f>
        <v>8.4254800000000003</v>
      </c>
      <c r="G12" s="23">
        <f t="shared" ref="G12:G34" ca="1" si="1">E12-F12</f>
        <v>-0.11332300000000117</v>
      </c>
      <c r="H12" s="23">
        <f ca="1">IFERROR(AVERAGEIFS(OFFSET(Data!$A:$A, 0, MATCH("temp"&amp;Table!$D12, Data!$1:$1, 0)-1),Data!$A:$A,"Sum",Data!$B:$B,LCA,Data!$C:$C,Industry, Data!$F:$F, SASize, Data!$D:$D,AutoDR,Data!$E:$E,DualDR,Data!$G:$G,VLOOKUP(Product,Names!$B$2:$C$4,2,FALSE)&amp;IF(LEFT(Date,3)="Ave","",VLOOKUP(Date&amp;EventWindow,Names!$E:$J,6,FALSE)),Data!$H:$H,Date),0)</f>
        <v>73.351900000000001</v>
      </c>
      <c r="I12" s="23">
        <f ca="1">IFERROR($G12+(SQRT(AVERAGEIFS(OFFSET(Data!$A:$A, 0, MATCH("v_impact"&amp;Table!$D12,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Impact",1/1000,1/$I$3)*_xlfn.NORM.S.INV(10/100)), 0)</f>
        <v>-0.35348866976576865</v>
      </c>
      <c r="J12" s="23">
        <f ca="1">IFERROR($G12+(SQRT(AVERAGEIFS(OFFSET(Data!$A:$A, 0, MATCH("v_impact"&amp;Table!$D12,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Impact",1/1000,1/$I$3)*_xlfn.NORM.S.INV(30/100)), 0)</f>
        <v>-0.21159684534973433</v>
      </c>
      <c r="K12" s="23">
        <f ca="1">IFERROR($G12+(SQRT(AVERAGEIFS(OFFSET(Data!$A:$A, 0, MATCH("v_impact"&amp;Table!$D12,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Impact",1/1000,1/$I$3)*_xlfn.NORM.S.INV(50/100)), 0)</f>
        <v>-0.11332300000000117</v>
      </c>
      <c r="L12" s="23">
        <f ca="1">IFERROR($G12+(SQRT(AVERAGEIFS(OFFSET(Data!$A:$A, 0, MATCH("v_impact"&amp;Table!$D12,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Impact",1/1000,1/$I$3)*_xlfn.NORM.S.INV(70/100)), 0)</f>
        <v>-1.5049154650268043E-2</v>
      </c>
      <c r="M12" s="23">
        <f ca="1">IFERROR($G12+(SQRT(AVERAGEIFS(OFFSET(Data!$A:$A, 0, MATCH("v_impact"&amp;Table!$D12,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Impact",1/1000,1/$I$3)*_xlfn.NORM.S.INV(90/100)), 0)</f>
        <v>0.12684266976576627</v>
      </c>
    </row>
    <row r="13" spans="1:13" ht="15" customHeight="1" thickBot="1" x14ac:dyDescent="0.3">
      <c r="A13" s="7" t="s">
        <v>52</v>
      </c>
      <c r="B13" s="9" t="s">
        <v>55</v>
      </c>
      <c r="D13" s="22">
        <v>3</v>
      </c>
      <c r="E13" s="23">
        <f ca="1">IFERROR(AVERAGEIFS(OFFSET(Data!$A:$A, 0, MATCH("newref"&amp;Table!$D13, Data!$1:$1, 0)-1), Data!$A:$A, "Sum",Data!$B:$B,LCA, Data!$F:$F, SASize, Data!$C:$C,Industry,Data!$D:$D,AutoDR,Data!$E:$E,DualDR,Data!$G:$G,VLOOKUP(Product,Names!$B$2:$C$4,2,FALSE)&amp;IF(LEFT(Date,3)="Ave","",VLOOKUP(Date&amp;EventWindow,Names!$E:$J,6,FALSE)),Data!$H:$H,Date)*IF(ResultType="Aggregate Impact",1/1000,1/$I$3), 0)</f>
        <v>8.4364349999999995</v>
      </c>
      <c r="F13" s="23">
        <f ca="1">IFERROR(AVERAGEIFS(OFFSET(Data!$A:$A, 0, MATCH("kwh"&amp;Table!$D13, Data!$1:$1, 0)-1), Data!$A:$A, "Sum",Data!$B:$B,LCA, Data!$F:$F, SASize, Data!$C:$C,Industry,Data!$D:$D,AutoDR,Data!$E:$E,DualDR,Data!$G:$G,VLOOKUP(Product,Names!$B$2:$C$4,2,FALSE)&amp;IF(LEFT(Date,3)="Ave","",VLOOKUP(Date&amp;EventWindow,Names!$E:$J,6,FALSE)),Data!$H:$H,Date)*IF(ResultType="Aggregate Impact",1/1000,1/$I$3), 0)</f>
        <v>8.2773799999999991</v>
      </c>
      <c r="G13" s="23">
        <f t="shared" ca="1" si="1"/>
        <v>0.15905500000000039</v>
      </c>
      <c r="H13" s="23">
        <f ca="1">IFERROR(AVERAGEIFS(OFFSET(Data!$A:$A, 0, MATCH("temp"&amp;Table!$D13, Data!$1:$1, 0)-1),Data!$A:$A,"Sum",Data!$B:$B,LCA,Data!$C:$C,Industry, Data!$F:$F, SASize, Data!$D:$D,AutoDR,Data!$E:$E,DualDR,Data!$G:$G,VLOOKUP(Product,Names!$B$2:$C$4,2,FALSE)&amp;IF(LEFT(Date,3)="Ave","",VLOOKUP(Date&amp;EventWindow,Names!$E:$J,6,FALSE)),Data!$H:$H,Date),0)</f>
        <v>73.351900000000001</v>
      </c>
      <c r="I13" s="23">
        <f ca="1">IFERROR($G13+(SQRT(AVERAGEIFS(OFFSET(Data!$A:$A, 0, MATCH("v_impact"&amp;Table!$D13,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Impact",1/1000,1/$I$3)*_xlfn.NORM.S.INV(10/100)), 0)</f>
        <v>-7.9321170139207114E-2</v>
      </c>
      <c r="J13" s="23">
        <f ca="1">IFERROR($G13+(SQRT(AVERAGEIFS(OFFSET(Data!$A:$A, 0, MATCH("v_impact"&amp;Table!$D13,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Impact",1/1000,1/$I$3)*_xlfn.NORM.S.INV(30/100)), 0)</f>
        <v>6.1513403392252197E-2</v>
      </c>
      <c r="K13" s="23">
        <f ca="1">IFERROR($G13+(SQRT(AVERAGEIFS(OFFSET(Data!$A:$A, 0, MATCH("v_impact"&amp;Table!$D13,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Impact",1/1000,1/$I$3)*_xlfn.NORM.S.INV(50/100)), 0)</f>
        <v>0.15905500000000039</v>
      </c>
      <c r="L13" s="23">
        <f ca="1">IFERROR($G13+(SQRT(AVERAGEIFS(OFFSET(Data!$A:$A, 0, MATCH("v_impact"&amp;Table!$D13,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Impact",1/1000,1/$I$3)*_xlfn.NORM.S.INV(70/100)), 0)</f>
        <v>0.25659659660774858</v>
      </c>
      <c r="M13" s="23">
        <f ca="1">IFERROR($G13+(SQRT(AVERAGEIFS(OFFSET(Data!$A:$A, 0, MATCH("v_impact"&amp;Table!$D13,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Impact",1/1000,1/$I$3)*_xlfn.NORM.S.INV(90/100)), 0)</f>
        <v>0.39743117013920792</v>
      </c>
    </row>
    <row r="14" spans="1:13" ht="15" customHeight="1" thickBot="1" x14ac:dyDescent="0.3">
      <c r="A14" s="7" t="s">
        <v>53</v>
      </c>
      <c r="B14" s="9" t="s">
        <v>55</v>
      </c>
      <c r="D14" s="22">
        <v>4</v>
      </c>
      <c r="E14" s="23">
        <f ca="1">IFERROR(AVERAGEIFS(OFFSET(Data!$A:$A, 0, MATCH("newref"&amp;Table!$D14, Data!$1:$1, 0)-1), Data!$A:$A, "Sum",Data!$B:$B,LCA, Data!$F:$F, SASize, Data!$C:$C,Industry,Data!$D:$D,AutoDR,Data!$E:$E,DualDR,Data!$G:$G,VLOOKUP(Product,Names!$B$2:$C$4,2,FALSE)&amp;IF(LEFT(Date,3)="Ave","",VLOOKUP(Date&amp;EventWindow,Names!$E:$J,6,FALSE)),Data!$H:$H,Date)*IF(ResultType="Aggregate Impact",1/1000,1/$I$3), 0)</f>
        <v>8.0752269999999999</v>
      </c>
      <c r="F14" s="23">
        <f ca="1">IFERROR(AVERAGEIFS(OFFSET(Data!$A:$A, 0, MATCH("kwh"&amp;Table!$D14, Data!$1:$1, 0)-1), Data!$A:$A, "Sum",Data!$B:$B,LCA, Data!$F:$F, SASize, Data!$C:$C,Industry,Data!$D:$D,AutoDR,Data!$E:$E,DualDR,Data!$G:$G,VLOOKUP(Product,Names!$B$2:$C$4,2,FALSE)&amp;IF(LEFT(Date,3)="Ave","",VLOOKUP(Date&amp;EventWindow,Names!$E:$J,6,FALSE)),Data!$H:$H,Date)*IF(ResultType="Aggregate Impact",1/1000,1/$I$3), 0)</f>
        <v>7.9864600000000001</v>
      </c>
      <c r="G14" s="23">
        <f t="shared" ca="1" si="1"/>
        <v>8.8766999999999818E-2</v>
      </c>
      <c r="H14" s="23">
        <f ca="1">IFERROR(AVERAGEIFS(OFFSET(Data!$A:$A, 0, MATCH("temp"&amp;Table!$D14, Data!$1:$1, 0)-1),Data!$A:$A,"Sum",Data!$B:$B,LCA,Data!$C:$C,Industry, Data!$F:$F, SASize, Data!$D:$D,AutoDR,Data!$E:$E,DualDR,Data!$G:$G,VLOOKUP(Product,Names!$B$2:$C$4,2,FALSE)&amp;IF(LEFT(Date,3)="Ave","",VLOOKUP(Date&amp;EventWindow,Names!$E:$J,6,FALSE)),Data!$H:$H,Date),0)</f>
        <v>72.351900000000001</v>
      </c>
      <c r="I14" s="23">
        <f ca="1">IFERROR($G14+(SQRT(AVERAGEIFS(OFFSET(Data!$A:$A, 0, MATCH("v_impact"&amp;Table!$D14,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Impact",1/1000,1/$I$3)*_xlfn.NORM.S.INV(10/100)), 0)</f>
        <v>-0.15711709551662797</v>
      </c>
      <c r="J14" s="23">
        <f ca="1">IFERROR($G14+(SQRT(AVERAGEIFS(OFFSET(Data!$A:$A, 0, MATCH("v_impact"&amp;Table!$D14,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Impact",1/1000,1/$I$3)*_xlfn.NORM.S.INV(30/100)), 0)</f>
        <v>-1.1846778814962017E-2</v>
      </c>
      <c r="K14" s="23">
        <f ca="1">IFERROR($G14+(SQRT(AVERAGEIFS(OFFSET(Data!$A:$A, 0, MATCH("v_impact"&amp;Table!$D14,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Impact",1/1000,1/$I$3)*_xlfn.NORM.S.INV(50/100)), 0)</f>
        <v>8.8766999999999818E-2</v>
      </c>
      <c r="L14" s="23">
        <f ca="1">IFERROR($G14+(SQRT(AVERAGEIFS(OFFSET(Data!$A:$A, 0, MATCH("v_impact"&amp;Table!$D14,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Impact",1/1000,1/$I$3)*_xlfn.NORM.S.INV(70/100)), 0)</f>
        <v>0.18938077881496163</v>
      </c>
      <c r="M14" s="23">
        <f ca="1">IFERROR($G14+(SQRT(AVERAGEIFS(OFFSET(Data!$A:$A, 0, MATCH("v_impact"&amp;Table!$D14,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Impact",1/1000,1/$I$3)*_xlfn.NORM.S.INV(90/100)), 0)</f>
        <v>0.33465109551662764</v>
      </c>
    </row>
    <row r="15" spans="1:13" ht="15" customHeight="1" x14ac:dyDescent="0.25">
      <c r="D15" s="22">
        <v>5</v>
      </c>
      <c r="E15" s="23">
        <f ca="1">IFERROR(AVERAGEIFS(OFFSET(Data!$A:$A, 0, MATCH("newref"&amp;Table!$D15, Data!$1:$1, 0)-1), Data!$A:$A, "Sum",Data!$B:$B,LCA, Data!$F:$F, SASize, Data!$C:$C,Industry,Data!$D:$D,AutoDR,Data!$E:$E,DualDR,Data!$G:$G,VLOOKUP(Product,Names!$B$2:$C$4,2,FALSE)&amp;IF(LEFT(Date,3)="Ave","",VLOOKUP(Date&amp;EventWindow,Names!$E:$J,6,FALSE)),Data!$H:$H,Date)*IF(ResultType="Aggregate Impact",1/1000,1/$I$3), 0)</f>
        <v>8.48996</v>
      </c>
      <c r="F15" s="23">
        <f ca="1">IFERROR(AVERAGEIFS(OFFSET(Data!$A:$A, 0, MATCH("kwh"&amp;Table!$D15, Data!$1:$1, 0)-1), Data!$A:$A, "Sum",Data!$B:$B,LCA, Data!$F:$F, SASize, Data!$C:$C,Industry,Data!$D:$D,AutoDR,Data!$E:$E,DualDR,Data!$G:$G,VLOOKUP(Product,Names!$B$2:$C$4,2,FALSE)&amp;IF(LEFT(Date,3)="Ave","",VLOOKUP(Date&amp;EventWindow,Names!$E:$J,6,FALSE)),Data!$H:$H,Date)*IF(ResultType="Aggregate Impact",1/1000,1/$I$3), 0)</f>
        <v>8.5337000000000014</v>
      </c>
      <c r="G15" s="23">
        <f t="shared" ca="1" si="1"/>
        <v>-4.3740000000001444E-2</v>
      </c>
      <c r="H15" s="23">
        <f ca="1">IFERROR(AVERAGEIFS(OFFSET(Data!$A:$A, 0, MATCH("temp"&amp;Table!$D15, Data!$1:$1, 0)-1),Data!$A:$A,"Sum",Data!$B:$B,LCA,Data!$C:$C,Industry, Data!$F:$F, SASize, Data!$D:$D,AutoDR,Data!$E:$E,DualDR,Data!$G:$G,VLOOKUP(Product,Names!$B$2:$C$4,2,FALSE)&amp;IF(LEFT(Date,3)="Ave","",VLOOKUP(Date&amp;EventWindow,Names!$E:$J,6,FALSE)),Data!$H:$H,Date),0)</f>
        <v>73.648099999999999</v>
      </c>
      <c r="I15" s="23">
        <f ca="1">IFERROR($G15+(SQRT(AVERAGEIFS(OFFSET(Data!$A:$A, 0, MATCH("v_impact"&amp;Table!$D15,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Impact",1/1000,1/$I$3)*_xlfn.NORM.S.INV(10/100)), 0)</f>
        <v>-0.29135572786016972</v>
      </c>
      <c r="J15" s="23">
        <f ca="1">IFERROR($G15+(SQRT(AVERAGEIFS(OFFSET(Data!$A:$A, 0, MATCH("v_impact"&amp;Table!$D15,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Impact",1/1000,1/$I$3)*_xlfn.NORM.S.INV(30/100)), 0)</f>
        <v>-0.14506234873379331</v>
      </c>
      <c r="K15" s="23">
        <f ca="1">IFERROR($G15+(SQRT(AVERAGEIFS(OFFSET(Data!$A:$A, 0, MATCH("v_impact"&amp;Table!$D15,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Impact",1/1000,1/$I$3)*_xlfn.NORM.S.INV(50/100)), 0)</f>
        <v>-4.3740000000001444E-2</v>
      </c>
      <c r="L15" s="23">
        <f ca="1">IFERROR($G15+(SQRT(AVERAGEIFS(OFFSET(Data!$A:$A, 0, MATCH("v_impact"&amp;Table!$D15,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Impact",1/1000,1/$I$3)*_xlfn.NORM.S.INV(70/100)), 0)</f>
        <v>5.7582348733790409E-2</v>
      </c>
      <c r="M15" s="23">
        <f ca="1">IFERROR($G15+(SQRT(AVERAGEIFS(OFFSET(Data!$A:$A, 0, MATCH("v_impact"&amp;Table!$D15,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Impact",1/1000,1/$I$3)*_xlfn.NORM.S.INV(90/100)), 0)</f>
        <v>0.20387572786016681</v>
      </c>
    </row>
    <row r="16" spans="1:13" ht="15" customHeight="1" x14ac:dyDescent="0.25">
      <c r="D16" s="22">
        <v>6</v>
      </c>
      <c r="E16" s="23">
        <f ca="1">IFERROR(AVERAGEIFS(OFFSET(Data!$A:$A, 0, MATCH("newref"&amp;Table!$D16, Data!$1:$1, 0)-1), Data!$A:$A, "Sum",Data!$B:$B,LCA, Data!$F:$F, SASize, Data!$C:$C,Industry,Data!$D:$D,AutoDR,Data!$E:$E,DualDR,Data!$G:$G,VLOOKUP(Product,Names!$B$2:$C$4,2,FALSE)&amp;IF(LEFT(Date,3)="Ave","",VLOOKUP(Date&amp;EventWindow,Names!$E:$J,6,FALSE)),Data!$H:$H,Date)*IF(ResultType="Aggregate Impact",1/1000,1/$I$3), 0)</f>
        <v>10.03909</v>
      </c>
      <c r="F16" s="23">
        <f ca="1">IFERROR(AVERAGEIFS(OFFSET(Data!$A:$A, 0, MATCH("kwh"&amp;Table!$D16, Data!$1:$1, 0)-1), Data!$A:$A, "Sum",Data!$B:$B,LCA, Data!$F:$F, SASize, Data!$C:$C,Industry,Data!$D:$D,AutoDR,Data!$E:$E,DualDR,Data!$G:$G,VLOOKUP(Product,Names!$B$2:$C$4,2,FALSE)&amp;IF(LEFT(Date,3)="Ave","",VLOOKUP(Date&amp;EventWindow,Names!$E:$J,6,FALSE)),Data!$H:$H,Date)*IF(ResultType="Aggregate Impact",1/1000,1/$I$3), 0)</f>
        <v>9.9001800000000006</v>
      </c>
      <c r="G16" s="23">
        <f t="shared" ca="1" si="1"/>
        <v>0.1389099999999992</v>
      </c>
      <c r="H16" s="23">
        <f ca="1">IFERROR(AVERAGEIFS(OFFSET(Data!$A:$A, 0, MATCH("temp"&amp;Table!$D16, Data!$1:$1, 0)-1),Data!$A:$A,"Sum",Data!$B:$B,LCA,Data!$C:$C,Industry, Data!$F:$F, SASize, Data!$D:$D,AutoDR,Data!$E:$E,DualDR,Data!$G:$G,VLOOKUP(Product,Names!$B$2:$C$4,2,FALSE)&amp;IF(LEFT(Date,3)="Ave","",VLOOKUP(Date&amp;EventWindow,Names!$E:$J,6,FALSE)),Data!$H:$H,Date),0)</f>
        <v>73</v>
      </c>
      <c r="I16" s="23">
        <f ca="1">IFERROR($G16+(SQRT(AVERAGEIFS(OFFSET(Data!$A:$A, 0, MATCH("v_impact"&amp;Table!$D16,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Impact",1/1000,1/$I$3)*_xlfn.NORM.S.INV(10/100)), 0)</f>
        <v>-0.12103206737432826</v>
      </c>
      <c r="J16" s="23">
        <f ca="1">IFERROR($G16+(SQRT(AVERAGEIFS(OFFSET(Data!$A:$A, 0, MATCH("v_impact"&amp;Table!$D16,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Impact",1/1000,1/$I$3)*_xlfn.NORM.S.INV(30/100)), 0)</f>
        <v>3.2543813051011047E-2</v>
      </c>
      <c r="K16" s="23">
        <f ca="1">IFERROR($G16+(SQRT(AVERAGEIFS(OFFSET(Data!$A:$A, 0, MATCH("v_impact"&amp;Table!$D16,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Impact",1/1000,1/$I$3)*_xlfn.NORM.S.INV(50/100)), 0)</f>
        <v>0.1389099999999992</v>
      </c>
      <c r="L16" s="23">
        <f ca="1">IFERROR($G16+(SQRT(AVERAGEIFS(OFFSET(Data!$A:$A, 0, MATCH("v_impact"&amp;Table!$D16,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Impact",1/1000,1/$I$3)*_xlfn.NORM.S.INV(70/100)), 0)</f>
        <v>0.24527618694898734</v>
      </c>
      <c r="M16" s="23">
        <f ca="1">IFERROR($G16+(SQRT(AVERAGEIFS(OFFSET(Data!$A:$A, 0, MATCH("v_impact"&amp;Table!$D16,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Impact",1/1000,1/$I$3)*_xlfn.NORM.S.INV(90/100)), 0)</f>
        <v>0.39885206737432666</v>
      </c>
    </row>
    <row r="17" spans="4:13" ht="15" customHeight="1" x14ac:dyDescent="0.25">
      <c r="D17" s="22">
        <v>7</v>
      </c>
      <c r="E17" s="23">
        <f ca="1">IFERROR(AVERAGEIFS(OFFSET(Data!$A:$A, 0, MATCH("newref"&amp;Table!$D17, Data!$1:$1, 0)-1), Data!$A:$A, "Sum",Data!$B:$B,LCA, Data!$F:$F, SASize, Data!$C:$C,Industry,Data!$D:$D,AutoDR,Data!$E:$E,DualDR,Data!$G:$G,VLOOKUP(Product,Names!$B$2:$C$4,2,FALSE)&amp;IF(LEFT(Date,3)="Ave","",VLOOKUP(Date&amp;EventWindow,Names!$E:$J,6,FALSE)),Data!$H:$H,Date)*IF(ResultType="Aggregate Impact",1/1000,1/$I$3), 0)</f>
        <v>11.51919</v>
      </c>
      <c r="F17" s="23">
        <f ca="1">IFERROR(AVERAGEIFS(OFFSET(Data!$A:$A, 0, MATCH("kwh"&amp;Table!$D17, Data!$1:$1, 0)-1), Data!$A:$A, "Sum",Data!$B:$B,LCA, Data!$F:$F, SASize, Data!$C:$C,Industry,Data!$D:$D,AutoDR,Data!$E:$E,DualDR,Data!$G:$G,VLOOKUP(Product,Names!$B$2:$C$4,2,FALSE)&amp;IF(LEFT(Date,3)="Ave","",VLOOKUP(Date&amp;EventWindow,Names!$E:$J,6,FALSE)),Data!$H:$H,Date)*IF(ResultType="Aggregate Impact",1/1000,1/$I$3), 0)</f>
        <v>11.56898</v>
      </c>
      <c r="G17" s="23">
        <f t="shared" ca="1" si="1"/>
        <v>-4.9789999999999779E-2</v>
      </c>
      <c r="H17" s="23">
        <f ca="1">IFERROR(AVERAGEIFS(OFFSET(Data!$A:$A, 0, MATCH("temp"&amp;Table!$D17, Data!$1:$1, 0)-1),Data!$A:$A,"Sum",Data!$B:$B,LCA,Data!$C:$C,Industry, Data!$F:$F, SASize, Data!$D:$D,AutoDR,Data!$E:$E,DualDR,Data!$G:$G,VLOOKUP(Product,Names!$B$2:$C$4,2,FALSE)&amp;IF(LEFT(Date,3)="Ave","",VLOOKUP(Date&amp;EventWindow,Names!$E:$J,6,FALSE)),Data!$H:$H,Date),0)</f>
        <v>72.351900000000001</v>
      </c>
      <c r="I17" s="23">
        <f ca="1">IFERROR($G17+(SQRT(AVERAGEIFS(OFFSET(Data!$A:$A, 0, MATCH("v_impact"&amp;Table!$D17,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Impact",1/1000,1/$I$3)*_xlfn.NORM.S.INV(10/100)), 0)</f>
        <v>-0.31853087438569677</v>
      </c>
      <c r="J17" s="23">
        <f ca="1">IFERROR($G17+(SQRT(AVERAGEIFS(OFFSET(Data!$A:$A, 0, MATCH("v_impact"&amp;Table!$D17,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Impact",1/1000,1/$I$3)*_xlfn.NORM.S.INV(30/100)), 0)</f>
        <v>-0.15975658745727378</v>
      </c>
      <c r="K17" s="23">
        <f ca="1">IFERROR($G17+(SQRT(AVERAGEIFS(OFFSET(Data!$A:$A, 0, MATCH("v_impact"&amp;Table!$D17,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Impact",1/1000,1/$I$3)*_xlfn.NORM.S.INV(50/100)), 0)</f>
        <v>-4.9789999999999779E-2</v>
      </c>
      <c r="L17" s="23">
        <f ca="1">IFERROR($G17+(SQRT(AVERAGEIFS(OFFSET(Data!$A:$A, 0, MATCH("v_impact"&amp;Table!$D17,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Impact",1/1000,1/$I$3)*_xlfn.NORM.S.INV(70/100)), 0)</f>
        <v>6.0176587457274194E-2</v>
      </c>
      <c r="M17" s="23">
        <f ca="1">IFERROR($G17+(SQRT(AVERAGEIFS(OFFSET(Data!$A:$A, 0, MATCH("v_impact"&amp;Table!$D17,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Impact",1/1000,1/$I$3)*_xlfn.NORM.S.INV(90/100)), 0)</f>
        <v>0.21895087438569721</v>
      </c>
    </row>
    <row r="18" spans="4:13" ht="15" customHeight="1" x14ac:dyDescent="0.25">
      <c r="D18" s="22">
        <v>8</v>
      </c>
      <c r="E18" s="23">
        <f ca="1">IFERROR(AVERAGEIFS(OFFSET(Data!$A:$A, 0, MATCH("newref"&amp;Table!$D18, Data!$1:$1, 0)-1), Data!$A:$A, "Sum",Data!$B:$B,LCA, Data!$F:$F, SASize, Data!$C:$C,Industry,Data!$D:$D,AutoDR,Data!$E:$E,DualDR,Data!$G:$G,VLOOKUP(Product,Names!$B$2:$C$4,2,FALSE)&amp;IF(LEFT(Date,3)="Ave","",VLOOKUP(Date&amp;EventWindow,Names!$E:$J,6,FALSE)),Data!$H:$H,Date)*IF(ResultType="Aggregate Impact",1/1000,1/$I$3), 0)</f>
        <v>13.94415</v>
      </c>
      <c r="F18" s="23">
        <f ca="1">IFERROR(AVERAGEIFS(OFFSET(Data!$A:$A, 0, MATCH("kwh"&amp;Table!$D18, Data!$1:$1, 0)-1), Data!$A:$A, "Sum",Data!$B:$B,LCA, Data!$F:$F, SASize, Data!$C:$C,Industry,Data!$D:$D,AutoDR,Data!$E:$E,DualDR,Data!$G:$G,VLOOKUP(Product,Names!$B$2:$C$4,2,FALSE)&amp;IF(LEFT(Date,3)="Ave","",VLOOKUP(Date&amp;EventWindow,Names!$E:$J,6,FALSE)),Data!$H:$H,Date)*IF(ResultType="Aggregate Impact",1/1000,1/$I$3), 0)</f>
        <v>14.036799999999999</v>
      </c>
      <c r="G18" s="23">
        <f t="shared" ca="1" si="1"/>
        <v>-9.2649999999999011E-2</v>
      </c>
      <c r="H18" s="23">
        <f ca="1">IFERROR(AVERAGEIFS(OFFSET(Data!$A:$A, 0, MATCH("temp"&amp;Table!$D18, Data!$1:$1, 0)-1),Data!$A:$A,"Sum",Data!$B:$B,LCA,Data!$C:$C,Industry, Data!$F:$F, SASize, Data!$D:$D,AutoDR,Data!$E:$E,DualDR,Data!$G:$G,VLOOKUP(Product,Names!$B$2:$C$4,2,FALSE)&amp;IF(LEFT(Date,3)="Ave","",VLOOKUP(Date&amp;EventWindow,Names!$E:$J,6,FALSE)),Data!$H:$H,Date),0)</f>
        <v>76.944400000000002</v>
      </c>
      <c r="I18" s="23">
        <f ca="1">IFERROR($G18+(SQRT(AVERAGEIFS(OFFSET(Data!$A:$A, 0, MATCH("v_impact"&amp;Table!$D18,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Impact",1/1000,1/$I$3)*_xlfn.NORM.S.INV(10/100)), 0)</f>
        <v>-0.42371999022681361</v>
      </c>
      <c r="J18" s="23">
        <f ca="1">IFERROR($G18+(SQRT(AVERAGEIFS(OFFSET(Data!$A:$A, 0, MATCH("v_impact"&amp;Table!$D18,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Impact",1/1000,1/$I$3)*_xlfn.NORM.S.INV(30/100)), 0)</f>
        <v>-0.22812115643638475</v>
      </c>
      <c r="K18" s="23">
        <f ca="1">IFERROR($G18+(SQRT(AVERAGEIFS(OFFSET(Data!$A:$A, 0, MATCH("v_impact"&amp;Table!$D18,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Impact",1/1000,1/$I$3)*_xlfn.NORM.S.INV(50/100)), 0)</f>
        <v>-9.2649999999999011E-2</v>
      </c>
      <c r="L18" s="23">
        <f ca="1">IFERROR($G18+(SQRT(AVERAGEIFS(OFFSET(Data!$A:$A, 0, MATCH("v_impact"&amp;Table!$D18,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Impact",1/1000,1/$I$3)*_xlfn.NORM.S.INV(70/100)), 0)</f>
        <v>4.2821156436386704E-2</v>
      </c>
      <c r="M18" s="23">
        <f ca="1">IFERROR($G18+(SQRT(AVERAGEIFS(OFFSET(Data!$A:$A, 0, MATCH("v_impact"&amp;Table!$D18,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Impact",1/1000,1/$I$3)*_xlfn.NORM.S.INV(90/100)), 0)</f>
        <v>0.23841999022681559</v>
      </c>
    </row>
    <row r="19" spans="4:13" ht="15" customHeight="1" x14ac:dyDescent="0.25">
      <c r="D19" s="22">
        <v>9</v>
      </c>
      <c r="E19" s="23">
        <f ca="1">IFERROR(AVERAGEIFS(OFFSET(Data!$A:$A, 0, MATCH("newref"&amp;Table!$D19, Data!$1:$1, 0)-1), Data!$A:$A, "Sum",Data!$B:$B,LCA, Data!$F:$F, SASize, Data!$C:$C,Industry,Data!$D:$D,AutoDR,Data!$E:$E,DualDR,Data!$G:$G,VLOOKUP(Product,Names!$B$2:$C$4,2,FALSE)&amp;IF(LEFT(Date,3)="Ave","",VLOOKUP(Date&amp;EventWindow,Names!$E:$J,6,FALSE)),Data!$H:$H,Date)*IF(ResultType="Aggregate Impact",1/1000,1/$I$3), 0)</f>
        <v>15.042920000000001</v>
      </c>
      <c r="F19" s="23">
        <f ca="1">IFERROR(AVERAGEIFS(OFFSET(Data!$A:$A, 0, MATCH("kwh"&amp;Table!$D19, Data!$1:$1, 0)-1), Data!$A:$A, "Sum",Data!$B:$B,LCA, Data!$F:$F, SASize, Data!$C:$C,Industry,Data!$D:$D,AutoDR,Data!$E:$E,DualDR,Data!$G:$G,VLOOKUP(Product,Names!$B$2:$C$4,2,FALSE)&amp;IF(LEFT(Date,3)="Ave","",VLOOKUP(Date&amp;EventWindow,Names!$E:$J,6,FALSE)),Data!$H:$H,Date)*IF(ResultType="Aggregate Impact",1/1000,1/$I$3), 0)</f>
        <v>14.618260000000001</v>
      </c>
      <c r="G19" s="23">
        <f t="shared" ca="1" si="1"/>
        <v>0.42465999999999937</v>
      </c>
      <c r="H19" s="23">
        <f ca="1">IFERROR(AVERAGEIFS(OFFSET(Data!$A:$A, 0, MATCH("temp"&amp;Table!$D19, Data!$1:$1, 0)-1),Data!$A:$A,"Sum",Data!$B:$B,LCA,Data!$C:$C,Industry, Data!$F:$F, SASize, Data!$D:$D,AutoDR,Data!$E:$E,DualDR,Data!$G:$G,VLOOKUP(Product,Names!$B$2:$C$4,2,FALSE)&amp;IF(LEFT(Date,3)="Ave","",VLOOKUP(Date&amp;EventWindow,Names!$E:$J,6,FALSE)),Data!$H:$H,Date),0)</f>
        <v>80.888900000000007</v>
      </c>
      <c r="I19" s="23">
        <f ca="1">IFERROR($G19+(SQRT(AVERAGEIFS(OFFSET(Data!$A:$A, 0, MATCH("v_impact"&amp;Table!$D19,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Impact",1/1000,1/$I$3)*_xlfn.NORM.S.INV(10/100)), 0)</f>
        <v>-1.8842763978917043E-2</v>
      </c>
      <c r="J19" s="23">
        <f ca="1">IFERROR($G19+(SQRT(AVERAGEIFS(OFFSET(Data!$A:$A, 0, MATCH("v_impact"&amp;Table!$D19,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Impact",1/1000,1/$I$3)*_xlfn.NORM.S.INV(30/100)), 0)</f>
        <v>0.24318226389412201</v>
      </c>
      <c r="K19" s="23">
        <f ca="1">IFERROR($G19+(SQRT(AVERAGEIFS(OFFSET(Data!$A:$A, 0, MATCH("v_impact"&amp;Table!$D19,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Impact",1/1000,1/$I$3)*_xlfn.NORM.S.INV(50/100)), 0)</f>
        <v>0.42465999999999937</v>
      </c>
      <c r="L19" s="23">
        <f ca="1">IFERROR($G19+(SQRT(AVERAGEIFS(OFFSET(Data!$A:$A, 0, MATCH("v_impact"&amp;Table!$D19,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Impact",1/1000,1/$I$3)*_xlfn.NORM.S.INV(70/100)), 0)</f>
        <v>0.60613773610587662</v>
      </c>
      <c r="M19" s="23">
        <f ca="1">IFERROR($G19+(SQRT(AVERAGEIFS(OFFSET(Data!$A:$A, 0, MATCH("v_impact"&amp;Table!$D19,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Impact",1/1000,1/$I$3)*_xlfn.NORM.S.INV(90/100)), 0)</f>
        <v>0.86816276397891579</v>
      </c>
    </row>
    <row r="20" spans="4:13" ht="15" customHeight="1" x14ac:dyDescent="0.25">
      <c r="D20" s="22">
        <v>10</v>
      </c>
      <c r="E20" s="23">
        <f ca="1">IFERROR(AVERAGEIFS(OFFSET(Data!$A:$A, 0, MATCH("newref"&amp;Table!$D20, Data!$1:$1, 0)-1), Data!$A:$A, "Sum",Data!$B:$B,LCA, Data!$F:$F, SASize, Data!$C:$C,Industry,Data!$D:$D,AutoDR,Data!$E:$E,DualDR,Data!$G:$G,VLOOKUP(Product,Names!$B$2:$C$4,2,FALSE)&amp;IF(LEFT(Date,3)="Ave","",VLOOKUP(Date&amp;EventWindow,Names!$E:$J,6,FALSE)),Data!$H:$H,Date)*IF(ResultType="Aggregate Impact",1/1000,1/$I$3), 0)</f>
        <v>17.798279999999998</v>
      </c>
      <c r="F20" s="23">
        <f ca="1">IFERROR(AVERAGEIFS(OFFSET(Data!$A:$A, 0, MATCH("kwh"&amp;Table!$D20, Data!$1:$1, 0)-1), Data!$A:$A, "Sum",Data!$B:$B,LCA, Data!$F:$F, SASize, Data!$C:$C,Industry,Data!$D:$D,AutoDR,Data!$E:$E,DualDR,Data!$G:$G,VLOOKUP(Product,Names!$B$2:$C$4,2,FALSE)&amp;IF(LEFT(Date,3)="Ave","",VLOOKUP(Date&amp;EventWindow,Names!$E:$J,6,FALSE)),Data!$H:$H,Date)*IF(ResultType="Aggregate Impact",1/1000,1/$I$3), 0)</f>
        <v>17.737180000000002</v>
      </c>
      <c r="G20" s="23">
        <f t="shared" ca="1" si="1"/>
        <v>6.1099999999996157E-2</v>
      </c>
      <c r="H20" s="23">
        <f ca="1">IFERROR(AVERAGEIFS(OFFSET(Data!$A:$A, 0, MATCH("temp"&amp;Table!$D20, Data!$1:$1, 0)-1),Data!$A:$A,"Sum",Data!$B:$B,LCA,Data!$C:$C,Industry, Data!$F:$F, SASize, Data!$D:$D,AutoDR,Data!$E:$E,DualDR,Data!$G:$G,VLOOKUP(Product,Names!$B$2:$C$4,2,FALSE)&amp;IF(LEFT(Date,3)="Ave","",VLOOKUP(Date&amp;EventWindow,Names!$E:$J,6,FALSE)),Data!$H:$H,Date),0)</f>
        <v>85.888900000000007</v>
      </c>
      <c r="I20" s="23">
        <f ca="1">IFERROR($G20+(SQRT(AVERAGEIFS(OFFSET(Data!$A:$A, 0, MATCH("v_impact"&amp;Table!$D20,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Impact",1/1000,1/$I$3)*_xlfn.NORM.S.INV(10/100)), 0)</f>
        <v>-0.45957501815941282</v>
      </c>
      <c r="J20" s="23">
        <f ca="1">IFERROR($G20+(SQRT(AVERAGEIFS(OFFSET(Data!$A:$A, 0, MATCH("v_impact"&amp;Table!$D20,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Impact",1/1000,1/$I$3)*_xlfn.NORM.S.INV(30/100)), 0)</f>
        <v>-0.15195599697897216</v>
      </c>
      <c r="K20" s="23">
        <f ca="1">IFERROR($G20+(SQRT(AVERAGEIFS(OFFSET(Data!$A:$A, 0, MATCH("v_impact"&amp;Table!$D20,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Impact",1/1000,1/$I$3)*_xlfn.NORM.S.INV(50/100)), 0)</f>
        <v>6.1099999999996157E-2</v>
      </c>
      <c r="L20" s="23">
        <f ca="1">IFERROR($G20+(SQRT(AVERAGEIFS(OFFSET(Data!$A:$A, 0, MATCH("v_impact"&amp;Table!$D20,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Impact",1/1000,1/$I$3)*_xlfn.NORM.S.INV(70/100)), 0)</f>
        <v>0.27415599697896442</v>
      </c>
      <c r="M20" s="23">
        <f ca="1">IFERROR($G20+(SQRT(AVERAGEIFS(OFFSET(Data!$A:$A, 0, MATCH("v_impact"&amp;Table!$D20,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Impact",1/1000,1/$I$3)*_xlfn.NORM.S.INV(90/100)), 0)</f>
        <v>0.58177501815940513</v>
      </c>
    </row>
    <row r="21" spans="4:13" ht="15" customHeight="1" x14ac:dyDescent="0.25">
      <c r="D21" s="22">
        <v>11</v>
      </c>
      <c r="E21" s="23">
        <f ca="1">IFERROR(AVERAGEIFS(OFFSET(Data!$A:$A, 0, MATCH("newref"&amp;Table!$D21, Data!$1:$1, 0)-1), Data!$A:$A, "Sum",Data!$B:$B,LCA, Data!$F:$F, SASize, Data!$C:$C,Industry,Data!$D:$D,AutoDR,Data!$E:$E,DualDR,Data!$G:$G,VLOOKUP(Product,Names!$B$2:$C$4,2,FALSE)&amp;IF(LEFT(Date,3)="Ave","",VLOOKUP(Date&amp;EventWindow,Names!$E:$J,6,FALSE)),Data!$H:$H,Date)*IF(ResultType="Aggregate Impact",1/1000,1/$I$3), 0)</f>
        <v>21.657310000000003</v>
      </c>
      <c r="F21" s="23">
        <f ca="1">IFERROR(AVERAGEIFS(OFFSET(Data!$A:$A, 0, MATCH("kwh"&amp;Table!$D21, Data!$1:$1, 0)-1), Data!$A:$A, "Sum",Data!$B:$B,LCA, Data!$F:$F, SASize, Data!$C:$C,Industry,Data!$D:$D,AutoDR,Data!$E:$E,DualDR,Data!$G:$G,VLOOKUP(Product,Names!$B$2:$C$4,2,FALSE)&amp;IF(LEFT(Date,3)="Ave","",VLOOKUP(Date&amp;EventWindow,Names!$E:$J,6,FALSE)),Data!$H:$H,Date)*IF(ResultType="Aggregate Impact",1/1000,1/$I$3), 0)</f>
        <v>21.397919999999999</v>
      </c>
      <c r="G21" s="23">
        <f t="shared" ca="1" si="1"/>
        <v>0.25939000000000334</v>
      </c>
      <c r="H21" s="23">
        <f ca="1">IFERROR(AVERAGEIFS(OFFSET(Data!$A:$A, 0, MATCH("temp"&amp;Table!$D21, Data!$1:$1, 0)-1),Data!$A:$A,"Sum",Data!$B:$B,LCA,Data!$C:$C,Industry, Data!$F:$F, SASize, Data!$D:$D,AutoDR,Data!$E:$E,DualDR,Data!$G:$G,VLOOKUP(Product,Names!$B$2:$C$4,2,FALSE)&amp;IF(LEFT(Date,3)="Ave","",VLOOKUP(Date&amp;EventWindow,Names!$E:$J,6,FALSE)),Data!$H:$H,Date),0)</f>
        <v>88.481499999999997</v>
      </c>
      <c r="I21" s="23">
        <f ca="1">IFERROR($G21+(SQRT(AVERAGEIFS(OFFSET(Data!$A:$A, 0, MATCH("v_impact"&amp;Table!$D21,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Impact",1/1000,1/$I$3)*_xlfn.NORM.S.INV(10/100)), 0)</f>
        <v>-0.34727450182754072</v>
      </c>
      <c r="J21" s="23">
        <f ca="1">IFERROR($G21+(SQRT(AVERAGEIFS(OFFSET(Data!$A:$A, 0, MATCH("v_impact"&amp;Table!$D21,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Impact",1/1000,1/$I$3)*_xlfn.NORM.S.INV(30/100)), 0)</f>
        <v>1.1147803311694959E-2</v>
      </c>
      <c r="K21" s="23">
        <f ca="1">IFERROR($G21+(SQRT(AVERAGEIFS(OFFSET(Data!$A:$A, 0, MATCH("v_impact"&amp;Table!$D21,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Impact",1/1000,1/$I$3)*_xlfn.NORM.S.INV(50/100)), 0)</f>
        <v>0.25939000000000334</v>
      </c>
      <c r="L21" s="23">
        <f ca="1">IFERROR($G21+(SQRT(AVERAGEIFS(OFFSET(Data!$A:$A, 0, MATCH("v_impact"&amp;Table!$D21,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Impact",1/1000,1/$I$3)*_xlfn.NORM.S.INV(70/100)), 0)</f>
        <v>0.50763219668831172</v>
      </c>
      <c r="M21" s="23">
        <f ca="1">IFERROR($G21+(SQRT(AVERAGEIFS(OFFSET(Data!$A:$A, 0, MATCH("v_impact"&amp;Table!$D21,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Impact",1/1000,1/$I$3)*_xlfn.NORM.S.INV(90/100)), 0)</f>
        <v>0.8660545018275474</v>
      </c>
    </row>
    <row r="22" spans="4:13" ht="15" customHeight="1" x14ac:dyDescent="0.25">
      <c r="D22" s="22">
        <v>12</v>
      </c>
      <c r="E22" s="23">
        <f ca="1">IFERROR(AVERAGEIFS(OFFSET(Data!$A:$A, 0, MATCH("newref"&amp;Table!$D22, Data!$1:$1, 0)-1), Data!$A:$A, "Sum",Data!$B:$B,LCA, Data!$F:$F, SASize, Data!$C:$C,Industry,Data!$D:$D,AutoDR,Data!$E:$E,DualDR,Data!$G:$G,VLOOKUP(Product,Names!$B$2:$C$4,2,FALSE)&amp;IF(LEFT(Date,3)="Ave","",VLOOKUP(Date&amp;EventWindow,Names!$E:$J,6,FALSE)),Data!$H:$H,Date)*IF(ResultType="Aggregate Impact",1/1000,1/$I$3), 0)</f>
        <v>21.472450000000002</v>
      </c>
      <c r="F22" s="23">
        <f ca="1">IFERROR(AVERAGEIFS(OFFSET(Data!$A:$A, 0, MATCH("kwh"&amp;Table!$D22, Data!$1:$1, 0)-1), Data!$A:$A, "Sum",Data!$B:$B,LCA, Data!$F:$F, SASize, Data!$C:$C,Industry,Data!$D:$D,AutoDR,Data!$E:$E,DualDR,Data!$G:$G,VLOOKUP(Product,Names!$B$2:$C$4,2,FALSE)&amp;IF(LEFT(Date,3)="Ave","",VLOOKUP(Date&amp;EventWindow,Names!$E:$J,6,FALSE)),Data!$H:$H,Date)*IF(ResultType="Aggregate Impact",1/1000,1/$I$3), 0)</f>
        <v>21.30434</v>
      </c>
      <c r="G22" s="23">
        <f t="shared" ca="1" si="1"/>
        <v>0.1681100000000022</v>
      </c>
      <c r="H22" s="23">
        <f ca="1">IFERROR(AVERAGEIFS(OFFSET(Data!$A:$A, 0, MATCH("temp"&amp;Table!$D22, Data!$1:$1, 0)-1),Data!$A:$A,"Sum",Data!$B:$B,LCA,Data!$C:$C,Industry, Data!$F:$F, SASize, Data!$D:$D,AutoDR,Data!$E:$E,DualDR,Data!$G:$G,VLOOKUP(Product,Names!$B$2:$C$4,2,FALSE)&amp;IF(LEFT(Date,3)="Ave","",VLOOKUP(Date&amp;EventWindow,Names!$E:$J,6,FALSE)),Data!$H:$H,Date),0)</f>
        <v>89.481499999999997</v>
      </c>
      <c r="I22" s="23">
        <f ca="1">IFERROR($G22+(SQRT(AVERAGEIFS(OFFSET(Data!$A:$A, 0, MATCH("v_impact"&amp;Table!$D22,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Impact",1/1000,1/$I$3)*_xlfn.NORM.S.INV(10/100)), 0)</f>
        <v>-0.45756744058665699</v>
      </c>
      <c r="J22" s="23">
        <f ca="1">IFERROR($G22+(SQRT(AVERAGEIFS(OFFSET(Data!$A:$A, 0, MATCH("v_impact"&amp;Table!$D22,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Impact",1/1000,1/$I$3)*_xlfn.NORM.S.INV(30/100)), 0)</f>
        <v>-8.7912137114760758E-2</v>
      </c>
      <c r="K22" s="23">
        <f ca="1">IFERROR($G22+(SQRT(AVERAGEIFS(OFFSET(Data!$A:$A, 0, MATCH("v_impact"&amp;Table!$D22,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Impact",1/1000,1/$I$3)*_xlfn.NORM.S.INV(50/100)), 0)</f>
        <v>0.1681100000000022</v>
      </c>
      <c r="L22" s="23">
        <f ca="1">IFERROR($G22+(SQRT(AVERAGEIFS(OFFSET(Data!$A:$A, 0, MATCH("v_impact"&amp;Table!$D22,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Impact",1/1000,1/$I$3)*_xlfn.NORM.S.INV(70/100)), 0)</f>
        <v>0.42413213711476511</v>
      </c>
      <c r="M22" s="23">
        <f ca="1">IFERROR($G22+(SQRT(AVERAGEIFS(OFFSET(Data!$A:$A, 0, MATCH("v_impact"&amp;Table!$D22,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Impact",1/1000,1/$I$3)*_xlfn.NORM.S.INV(90/100)), 0)</f>
        <v>0.7937874405866614</v>
      </c>
    </row>
    <row r="23" spans="4:13" ht="15" customHeight="1" x14ac:dyDescent="0.25">
      <c r="D23" s="22">
        <v>13</v>
      </c>
      <c r="E23" s="23">
        <f ca="1">IFERROR(AVERAGEIFS(OFFSET(Data!$A:$A, 0, MATCH("newref"&amp;Table!$D23, Data!$1:$1, 0)-1), Data!$A:$A, "Sum",Data!$B:$B,LCA, Data!$F:$F, SASize, Data!$C:$C,Industry,Data!$D:$D,AutoDR,Data!$E:$E,DualDR,Data!$G:$G,VLOOKUP(Product,Names!$B$2:$C$4,2,FALSE)&amp;IF(LEFT(Date,3)="Ave","",VLOOKUP(Date&amp;EventWindow,Names!$E:$J,6,FALSE)),Data!$H:$H,Date)*IF(ResultType="Aggregate Impact",1/1000,1/$I$3), 0)</f>
        <v>21.061360000000001</v>
      </c>
      <c r="F23" s="23">
        <f ca="1">IFERROR(AVERAGEIFS(OFFSET(Data!$A:$A, 0, MATCH("kwh"&amp;Table!$D23, Data!$1:$1, 0)-1), Data!$A:$A, "Sum",Data!$B:$B,LCA, Data!$F:$F, SASize, Data!$C:$C,Industry,Data!$D:$D,AutoDR,Data!$E:$E,DualDR,Data!$G:$G,VLOOKUP(Product,Names!$B$2:$C$4,2,FALSE)&amp;IF(LEFT(Date,3)="Ave","",VLOOKUP(Date&amp;EventWindow,Names!$E:$J,6,FALSE)),Data!$H:$H,Date)*IF(ResultType="Aggregate Impact",1/1000,1/$I$3), 0)</f>
        <v>21.1922</v>
      </c>
      <c r="G23" s="23">
        <f t="shared" ca="1" si="1"/>
        <v>-0.13083999999999918</v>
      </c>
      <c r="H23" s="23">
        <f ca="1">IFERROR(AVERAGEIFS(OFFSET(Data!$A:$A, 0, MATCH("temp"&amp;Table!$D23, Data!$1:$1, 0)-1),Data!$A:$A,"Sum",Data!$B:$B,LCA,Data!$C:$C,Industry, Data!$F:$F, SASize, Data!$D:$D,AutoDR,Data!$E:$E,DualDR,Data!$G:$G,VLOOKUP(Product,Names!$B$2:$C$4,2,FALSE)&amp;IF(LEFT(Date,3)="Ave","",VLOOKUP(Date&amp;EventWindow,Names!$E:$J,6,FALSE)),Data!$H:$H,Date),0)</f>
        <v>90.481499999999997</v>
      </c>
      <c r="I23" s="23">
        <f ca="1">IFERROR($G23+(SQRT(AVERAGEIFS(OFFSET(Data!$A:$A, 0, MATCH("v_impact"&amp;Table!$D23,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Impact",1/1000,1/$I$3)*_xlfn.NORM.S.INV(10/100)), 0)</f>
        <v>-0.73497882230547984</v>
      </c>
      <c r="J23" s="23">
        <f ca="1">IFERROR($G23+(SQRT(AVERAGEIFS(OFFSET(Data!$A:$A, 0, MATCH("v_impact"&amp;Table!$D23,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Impact",1/1000,1/$I$3)*_xlfn.NORM.S.INV(30/100)), 0)</f>
        <v>-0.37804870910035915</v>
      </c>
      <c r="K23" s="23">
        <f ca="1">IFERROR($G23+(SQRT(AVERAGEIFS(OFFSET(Data!$A:$A, 0, MATCH("v_impact"&amp;Table!$D23,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Impact",1/1000,1/$I$3)*_xlfn.NORM.S.INV(50/100)), 0)</f>
        <v>-0.13083999999999918</v>
      </c>
      <c r="L23" s="23">
        <f ca="1">IFERROR($G23+(SQRT(AVERAGEIFS(OFFSET(Data!$A:$A, 0, MATCH("v_impact"&amp;Table!$D23,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Impact",1/1000,1/$I$3)*_xlfn.NORM.S.INV(70/100)), 0)</f>
        <v>0.11636870910036071</v>
      </c>
      <c r="M23" s="23">
        <f ca="1">IFERROR($G23+(SQRT(AVERAGEIFS(OFFSET(Data!$A:$A, 0, MATCH("v_impact"&amp;Table!$D23,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Impact",1/1000,1/$I$3)*_xlfn.NORM.S.INV(90/100)), 0)</f>
        <v>0.47329882230548148</v>
      </c>
    </row>
    <row r="24" spans="4:13" ht="15" customHeight="1" x14ac:dyDescent="0.25">
      <c r="D24" s="22">
        <v>14</v>
      </c>
      <c r="E24" s="23">
        <f ca="1">IFERROR(AVERAGEIFS(OFFSET(Data!$A:$A, 0, MATCH("newref"&amp;Table!$D24, Data!$1:$1, 0)-1), Data!$A:$A, "Sum",Data!$B:$B,LCA, Data!$F:$F, SASize, Data!$C:$C,Industry,Data!$D:$D,AutoDR,Data!$E:$E,DualDR,Data!$G:$G,VLOOKUP(Product,Names!$B$2:$C$4,2,FALSE)&amp;IF(LEFT(Date,3)="Ave","",VLOOKUP(Date&amp;EventWindow,Names!$E:$J,6,FALSE)),Data!$H:$H,Date)*IF(ResultType="Aggregate Impact",1/1000,1/$I$3), 0)</f>
        <v>20.311439999999997</v>
      </c>
      <c r="F24" s="23">
        <f ca="1">IFERROR(AVERAGEIFS(OFFSET(Data!$A:$A, 0, MATCH("kwh"&amp;Table!$D24, Data!$1:$1, 0)-1), Data!$A:$A, "Sum",Data!$B:$B,LCA, Data!$F:$F, SASize, Data!$C:$C,Industry,Data!$D:$D,AutoDR,Data!$E:$E,DualDR,Data!$G:$G,VLOOKUP(Product,Names!$B$2:$C$4,2,FALSE)&amp;IF(LEFT(Date,3)="Ave","",VLOOKUP(Date&amp;EventWindow,Names!$E:$J,6,FALSE)),Data!$H:$H,Date)*IF(ResultType="Aggregate Impact",1/1000,1/$I$3), 0)</f>
        <v>20.718439999999998</v>
      </c>
      <c r="G24" s="23">
        <f t="shared" ca="1" si="1"/>
        <v>-0.40700000000000003</v>
      </c>
      <c r="H24" s="23">
        <f ca="1">IFERROR(AVERAGEIFS(OFFSET(Data!$A:$A, 0, MATCH("temp"&amp;Table!$D24, Data!$1:$1, 0)-1),Data!$A:$A,"Sum",Data!$B:$B,LCA,Data!$C:$C,Industry, Data!$F:$F, SASize, Data!$D:$D,AutoDR,Data!$E:$E,DualDR,Data!$G:$G,VLOOKUP(Product,Names!$B$2:$C$4,2,FALSE)&amp;IF(LEFT(Date,3)="Ave","",VLOOKUP(Date&amp;EventWindow,Names!$E:$J,6,FALSE)),Data!$H:$H,Date),0)</f>
        <v>90.481499999999997</v>
      </c>
      <c r="I24" s="23">
        <f ca="1">IFERROR($G24+(SQRT(AVERAGEIFS(OFFSET(Data!$A:$A, 0, MATCH("v_impact"&amp;Table!$D24,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Impact",1/1000,1/$I$3)*_xlfn.NORM.S.INV(10/100)), 0)</f>
        <v>-1.0213286894816997</v>
      </c>
      <c r="J24" s="23">
        <f ca="1">IFERROR($G24+(SQRT(AVERAGEIFS(OFFSET(Data!$A:$A, 0, MATCH("v_impact"&amp;Table!$D24,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Impact",1/1000,1/$I$3)*_xlfn.NORM.S.INV(30/100)), 0)</f>
        <v>-0.65837832015254216</v>
      </c>
      <c r="K24" s="23">
        <f ca="1">IFERROR($G24+(SQRT(AVERAGEIFS(OFFSET(Data!$A:$A, 0, MATCH("v_impact"&amp;Table!$D24,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Impact",1/1000,1/$I$3)*_xlfn.NORM.S.INV(50/100)), 0)</f>
        <v>-0.40700000000000003</v>
      </c>
      <c r="L24" s="23">
        <f ca="1">IFERROR($G24+(SQRT(AVERAGEIFS(OFFSET(Data!$A:$A, 0, MATCH("v_impact"&amp;Table!$D24,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Impact",1/1000,1/$I$3)*_xlfn.NORM.S.INV(70/100)), 0)</f>
        <v>-0.15562167984745789</v>
      </c>
      <c r="M24" s="23">
        <f ca="1">IFERROR($G24+(SQRT(AVERAGEIFS(OFFSET(Data!$A:$A, 0, MATCH("v_impact"&amp;Table!$D24,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Impact",1/1000,1/$I$3)*_xlfn.NORM.S.INV(90/100)), 0)</f>
        <v>0.2073286894816998</v>
      </c>
    </row>
    <row r="25" spans="4:13" ht="15" customHeight="1" x14ac:dyDescent="0.25">
      <c r="D25" s="22">
        <v>15</v>
      </c>
      <c r="E25" s="23">
        <f ca="1">IFERROR(AVERAGEIFS(OFFSET(Data!$A:$A, 0, MATCH("newref"&amp;Table!$D25, Data!$1:$1, 0)-1), Data!$A:$A, "Sum",Data!$B:$B,LCA, Data!$F:$F, SASize, Data!$C:$C,Industry,Data!$D:$D,AutoDR,Data!$E:$E,DualDR,Data!$G:$G,VLOOKUP(Product,Names!$B$2:$C$4,2,FALSE)&amp;IF(LEFT(Date,3)="Ave","",VLOOKUP(Date&amp;EventWindow,Names!$E:$J,6,FALSE)),Data!$H:$H,Date)*IF(ResultType="Aggregate Impact",1/1000,1/$I$3), 0)</f>
        <v>19.20534</v>
      </c>
      <c r="F25" s="23">
        <f ca="1">IFERROR(AVERAGEIFS(OFFSET(Data!$A:$A, 0, MATCH("kwh"&amp;Table!$D25, Data!$1:$1, 0)-1), Data!$A:$A, "Sum",Data!$B:$B,LCA, Data!$F:$F, SASize, Data!$C:$C,Industry,Data!$D:$D,AutoDR,Data!$E:$E,DualDR,Data!$G:$G,VLOOKUP(Product,Names!$B$2:$C$4,2,FALSE)&amp;IF(LEFT(Date,3)="Ave","",VLOOKUP(Date&amp;EventWindow,Names!$E:$J,6,FALSE)),Data!$H:$H,Date)*IF(ResultType="Aggregate Impact",1/1000,1/$I$3), 0)</f>
        <v>13.655700000000001</v>
      </c>
      <c r="G25" s="23">
        <f t="shared" ca="1" si="1"/>
        <v>5.5496399999999984</v>
      </c>
      <c r="H25" s="23">
        <f ca="1">IFERROR(AVERAGEIFS(OFFSET(Data!$A:$A, 0, MATCH("temp"&amp;Table!$D25, Data!$1:$1, 0)-1),Data!$A:$A,"Sum",Data!$B:$B,LCA,Data!$C:$C,Industry, Data!$F:$F, SASize, Data!$D:$D,AutoDR,Data!$E:$E,DualDR,Data!$G:$G,VLOOKUP(Product,Names!$B$2:$C$4,2,FALSE)&amp;IF(LEFT(Date,3)="Ave","",VLOOKUP(Date&amp;EventWindow,Names!$E:$J,6,FALSE)),Data!$H:$H,Date),0)</f>
        <v>93.833299999999994</v>
      </c>
      <c r="I25" s="23">
        <f ca="1">IFERROR($G25+(SQRT(AVERAGEIFS(OFFSET(Data!$A:$A, 0, MATCH("v_impact"&amp;Table!$D25,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Impact",1/1000,1/$I$3)*_xlfn.NORM.S.INV(10/100)), 0)</f>
        <v>4.8725366236781014</v>
      </c>
      <c r="J25" s="23">
        <f ca="1">IFERROR($G25+(SQRT(AVERAGEIFS(OFFSET(Data!$A:$A, 0, MATCH("v_impact"&amp;Table!$D25,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Impact",1/1000,1/$I$3)*_xlfn.NORM.S.INV(30/100)), 0)</f>
        <v>5.2725747868271995</v>
      </c>
      <c r="K25" s="23">
        <f ca="1">IFERROR($G25+(SQRT(AVERAGEIFS(OFFSET(Data!$A:$A, 0, MATCH("v_impact"&amp;Table!$D25,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Impact",1/1000,1/$I$3)*_xlfn.NORM.S.INV(50/100)), 0)</f>
        <v>5.5496399999999984</v>
      </c>
      <c r="L25" s="23">
        <f ca="1">IFERROR($G25+(SQRT(AVERAGEIFS(OFFSET(Data!$A:$A, 0, MATCH("v_impact"&amp;Table!$D25,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Impact",1/1000,1/$I$3)*_xlfn.NORM.S.INV(70/100)), 0)</f>
        <v>5.8267052131727972</v>
      </c>
      <c r="M25" s="23">
        <f ca="1">IFERROR($G25+(SQRT(AVERAGEIFS(OFFSET(Data!$A:$A, 0, MATCH("v_impact"&amp;Table!$D25,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Impact",1/1000,1/$I$3)*_xlfn.NORM.S.INV(90/100)), 0)</f>
        <v>6.2267433763218953</v>
      </c>
    </row>
    <row r="26" spans="4:13" ht="15" customHeight="1" x14ac:dyDescent="0.25">
      <c r="D26" s="22">
        <v>16</v>
      </c>
      <c r="E26" s="23">
        <f ca="1">IFERROR(AVERAGEIFS(OFFSET(Data!$A:$A, 0, MATCH("newref"&amp;Table!$D26, Data!$1:$1, 0)-1), Data!$A:$A, "Sum",Data!$B:$B,LCA, Data!$F:$F, SASize, Data!$C:$C,Industry,Data!$D:$D,AutoDR,Data!$E:$E,DualDR,Data!$G:$G,VLOOKUP(Product,Names!$B$2:$C$4,2,FALSE)&amp;IF(LEFT(Date,3)="Ave","",VLOOKUP(Date&amp;EventWindow,Names!$E:$J,6,FALSE)),Data!$H:$H,Date)*IF(ResultType="Aggregate Impact",1/1000,1/$I$3), 0)</f>
        <v>17.527950000000001</v>
      </c>
      <c r="F26" s="23">
        <f ca="1">IFERROR(AVERAGEIFS(OFFSET(Data!$A:$A, 0, MATCH("kwh"&amp;Table!$D26, Data!$1:$1, 0)-1), Data!$A:$A, "Sum",Data!$B:$B,LCA, Data!$F:$F, SASize, Data!$C:$C,Industry,Data!$D:$D,AutoDR,Data!$E:$E,DualDR,Data!$G:$G,VLOOKUP(Product,Names!$B$2:$C$4,2,FALSE)&amp;IF(LEFT(Date,3)="Ave","",VLOOKUP(Date&amp;EventWindow,Names!$E:$J,6,FALSE)),Data!$H:$H,Date)*IF(ResultType="Aggregate Impact",1/1000,1/$I$3), 0)</f>
        <v>9.3423999999999996</v>
      </c>
      <c r="G26" s="23">
        <f t="shared" ca="1" si="1"/>
        <v>8.185550000000001</v>
      </c>
      <c r="H26" s="23">
        <f ca="1">IFERROR(AVERAGEIFS(OFFSET(Data!$A:$A, 0, MATCH("temp"&amp;Table!$D26, Data!$1:$1, 0)-1),Data!$A:$A,"Sum",Data!$B:$B,LCA,Data!$C:$C,Industry, Data!$F:$F, SASize, Data!$D:$D,AutoDR,Data!$E:$E,DualDR,Data!$G:$G,VLOOKUP(Product,Names!$B$2:$C$4,2,FALSE)&amp;IF(LEFT(Date,3)="Ave","",VLOOKUP(Date&amp;EventWindow,Names!$E:$J,6,FALSE)),Data!$H:$H,Date),0)</f>
        <v>92.481499999999997</v>
      </c>
      <c r="I26" s="23">
        <f ca="1">IFERROR($G26+(SQRT(AVERAGEIFS(OFFSET(Data!$A:$A, 0, MATCH("v_impact"&amp;Table!$D26,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Impact",1/1000,1/$I$3)*_xlfn.NORM.S.INV(10/100)), 0)</f>
        <v>7.5683806583889872</v>
      </c>
      <c r="J26" s="23">
        <f ca="1">IFERROR($G26+(SQRT(AVERAGEIFS(OFFSET(Data!$A:$A, 0, MATCH("v_impact"&amp;Table!$D26,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Impact",1/1000,1/$I$3)*_xlfn.NORM.S.INV(30/100)), 0)</f>
        <v>7.933009308021707</v>
      </c>
      <c r="K26" s="23">
        <f ca="1">IFERROR($G26+(SQRT(AVERAGEIFS(OFFSET(Data!$A:$A, 0, MATCH("v_impact"&amp;Table!$D26,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Impact",1/1000,1/$I$3)*_xlfn.NORM.S.INV(50/100)), 0)</f>
        <v>8.185550000000001</v>
      </c>
      <c r="L26" s="23">
        <f ca="1">IFERROR($G26+(SQRT(AVERAGEIFS(OFFSET(Data!$A:$A, 0, MATCH("v_impact"&amp;Table!$D26,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Impact",1/1000,1/$I$3)*_xlfn.NORM.S.INV(70/100)), 0)</f>
        <v>8.4380906919782959</v>
      </c>
      <c r="M26" s="23">
        <f ca="1">IFERROR($G26+(SQRT(AVERAGEIFS(OFFSET(Data!$A:$A, 0, MATCH("v_impact"&amp;Table!$D26,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Impact",1/1000,1/$I$3)*_xlfn.NORM.S.INV(90/100)), 0)</f>
        <v>8.8027193416110148</v>
      </c>
    </row>
    <row r="27" spans="4:13" ht="15" customHeight="1" x14ac:dyDescent="0.25">
      <c r="D27" s="22">
        <v>17</v>
      </c>
      <c r="E27" s="23">
        <f ca="1">IFERROR(AVERAGEIFS(OFFSET(Data!$A:$A, 0, MATCH("newref"&amp;Table!$D27, Data!$1:$1, 0)-1), Data!$A:$A, "Sum",Data!$B:$B,LCA, Data!$F:$F, SASize, Data!$C:$C,Industry,Data!$D:$D,AutoDR,Data!$E:$E,DualDR,Data!$G:$G,VLOOKUP(Product,Names!$B$2:$C$4,2,FALSE)&amp;IF(LEFT(Date,3)="Ave","",VLOOKUP(Date&amp;EventWindow,Names!$E:$J,6,FALSE)),Data!$H:$H,Date)*IF(ResultType="Aggregate Impact",1/1000,1/$I$3), 0)</f>
        <v>16.110579999999999</v>
      </c>
      <c r="F27" s="23">
        <f ca="1">IFERROR(AVERAGEIFS(OFFSET(Data!$A:$A, 0, MATCH("kwh"&amp;Table!$D27, Data!$1:$1, 0)-1), Data!$A:$A, "Sum",Data!$B:$B,LCA, Data!$F:$F, SASize, Data!$C:$C,Industry,Data!$D:$D,AutoDR,Data!$E:$E,DualDR,Data!$G:$G,VLOOKUP(Product,Names!$B$2:$C$4,2,FALSE)&amp;IF(LEFT(Date,3)="Ave","",VLOOKUP(Date&amp;EventWindow,Names!$E:$J,6,FALSE)),Data!$H:$H,Date)*IF(ResultType="Aggregate Impact",1/1000,1/$I$3), 0)</f>
        <v>8.3563399999999994</v>
      </c>
      <c r="G27" s="23">
        <f t="shared" ca="1" si="1"/>
        <v>7.7542399999999994</v>
      </c>
      <c r="H27" s="23">
        <f ca="1">IFERROR(AVERAGEIFS(OFFSET(Data!$A:$A, 0, MATCH("temp"&amp;Table!$D27, Data!$1:$1, 0)-1),Data!$A:$A,"Sum",Data!$B:$B,LCA,Data!$C:$C,Industry, Data!$F:$F, SASize, Data!$D:$D,AutoDR,Data!$E:$E,DualDR,Data!$G:$G,VLOOKUP(Product,Names!$B$2:$C$4,2,FALSE)&amp;IF(LEFT(Date,3)="Ave","",VLOOKUP(Date&amp;EventWindow,Names!$E:$J,6,FALSE)),Data!$H:$H,Date),0)</f>
        <v>91.185199999999995</v>
      </c>
      <c r="I27" s="23">
        <f ca="1">IFERROR($G27+(SQRT(AVERAGEIFS(OFFSET(Data!$A:$A, 0, MATCH("v_impact"&amp;Table!$D27,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Impact",1/1000,1/$I$3)*_xlfn.NORM.S.INV(10/100)), 0)</f>
        <v>7.1490573452649704</v>
      </c>
      <c r="J27" s="23">
        <f ca="1">IFERROR($G27+(SQRT(AVERAGEIFS(OFFSET(Data!$A:$A, 0, MATCH("v_impact"&amp;Table!$D27,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Impact",1/1000,1/$I$3)*_xlfn.NORM.S.INV(30/100)), 0)</f>
        <v>7.5066041631304934</v>
      </c>
      <c r="K27" s="23">
        <f ca="1">IFERROR($G27+(SQRT(AVERAGEIFS(OFFSET(Data!$A:$A, 0, MATCH("v_impact"&amp;Table!$D27,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Impact",1/1000,1/$I$3)*_xlfn.NORM.S.INV(50/100)), 0)</f>
        <v>7.7542399999999994</v>
      </c>
      <c r="L27" s="23">
        <f ca="1">IFERROR($G27+(SQRT(AVERAGEIFS(OFFSET(Data!$A:$A, 0, MATCH("v_impact"&amp;Table!$D27,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Impact",1/1000,1/$I$3)*_xlfn.NORM.S.INV(70/100)), 0)</f>
        <v>8.0018758368695053</v>
      </c>
      <c r="M27" s="23">
        <f ca="1">IFERROR($G27+(SQRT(AVERAGEIFS(OFFSET(Data!$A:$A, 0, MATCH("v_impact"&amp;Table!$D27,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Impact",1/1000,1/$I$3)*_xlfn.NORM.S.INV(90/100)), 0)</f>
        <v>8.3594226547350292</v>
      </c>
    </row>
    <row r="28" spans="4:13" ht="15" customHeight="1" x14ac:dyDescent="0.25">
      <c r="D28" s="22">
        <v>18</v>
      </c>
      <c r="E28" s="23">
        <f ca="1">IFERROR(AVERAGEIFS(OFFSET(Data!$A:$A, 0, MATCH("newref"&amp;Table!$D28, Data!$1:$1, 0)-1), Data!$A:$A, "Sum",Data!$B:$B,LCA, Data!$F:$F, SASize, Data!$C:$C,Industry,Data!$D:$D,AutoDR,Data!$E:$E,DualDR,Data!$G:$G,VLOOKUP(Product,Names!$B$2:$C$4,2,FALSE)&amp;IF(LEFT(Date,3)="Ave","",VLOOKUP(Date&amp;EventWindow,Names!$E:$J,6,FALSE)),Data!$H:$H,Date)*IF(ResultType="Aggregate Impact",1/1000,1/$I$3), 0)</f>
        <v>13.989520000000001</v>
      </c>
      <c r="F28" s="23">
        <f ca="1">IFERROR(AVERAGEIFS(OFFSET(Data!$A:$A, 0, MATCH("kwh"&amp;Table!$D28, Data!$1:$1, 0)-1), Data!$A:$A, "Sum",Data!$B:$B,LCA, Data!$F:$F, SASize, Data!$C:$C,Industry,Data!$D:$D,AutoDR,Data!$E:$E,DualDR,Data!$G:$G,VLOOKUP(Product,Names!$B$2:$C$4,2,FALSE)&amp;IF(LEFT(Date,3)="Ave","",VLOOKUP(Date&amp;EventWindow,Names!$E:$J,6,FALSE)),Data!$H:$H,Date)*IF(ResultType="Aggregate Impact",1/1000,1/$I$3), 0)</f>
        <v>6.0939799999999993</v>
      </c>
      <c r="G28" s="23">
        <f t="shared" ca="1" si="1"/>
        <v>7.8955400000000013</v>
      </c>
      <c r="H28" s="23">
        <f ca="1">IFERROR(AVERAGEIFS(OFFSET(Data!$A:$A, 0, MATCH("temp"&amp;Table!$D28, Data!$1:$1, 0)-1),Data!$A:$A,"Sum",Data!$B:$B,LCA,Data!$C:$C,Industry, Data!$F:$F, SASize, Data!$D:$D,AutoDR,Data!$E:$E,DualDR,Data!$G:$G,VLOOKUP(Product,Names!$B$2:$C$4,2,FALSE)&amp;IF(LEFT(Date,3)="Ave","",VLOOKUP(Date&amp;EventWindow,Names!$E:$J,6,FALSE)),Data!$H:$H,Date),0)</f>
        <v>89.537000000000006</v>
      </c>
      <c r="I28" s="23">
        <f ca="1">IFERROR($G28+(SQRT(AVERAGEIFS(OFFSET(Data!$A:$A, 0, MATCH("v_impact"&amp;Table!$D28,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Impact",1/1000,1/$I$3)*_xlfn.NORM.S.INV(10/100)), 0)</f>
        <v>7.2658723595833781</v>
      </c>
      <c r="J28" s="23">
        <f ca="1">IFERROR($G28+(SQRT(AVERAGEIFS(OFFSET(Data!$A:$A, 0, MATCH("v_impact"&amp;Table!$D28,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Impact",1/1000,1/$I$3)*_xlfn.NORM.S.INV(30/100)), 0)</f>
        <v>7.637885105458305</v>
      </c>
      <c r="K28" s="23">
        <f ca="1">IFERROR($G28+(SQRT(AVERAGEIFS(OFFSET(Data!$A:$A, 0, MATCH("v_impact"&amp;Table!$D28,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Impact",1/1000,1/$I$3)*_xlfn.NORM.S.INV(50/100)), 0)</f>
        <v>7.8955400000000013</v>
      </c>
      <c r="L28" s="23">
        <f ca="1">IFERROR($G28+(SQRT(AVERAGEIFS(OFFSET(Data!$A:$A, 0, MATCH("v_impact"&amp;Table!$D28,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Impact",1/1000,1/$I$3)*_xlfn.NORM.S.INV(70/100)), 0)</f>
        <v>8.1531948945416968</v>
      </c>
      <c r="M28" s="23">
        <f ca="1">IFERROR($G28+(SQRT(AVERAGEIFS(OFFSET(Data!$A:$A, 0, MATCH("v_impact"&amp;Table!$D28,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Impact",1/1000,1/$I$3)*_xlfn.NORM.S.INV(90/100)), 0)</f>
        <v>8.5252076404166246</v>
      </c>
    </row>
    <row r="29" spans="4:13" ht="15" customHeight="1" x14ac:dyDescent="0.25">
      <c r="D29" s="22">
        <v>19</v>
      </c>
      <c r="E29" s="23">
        <f ca="1">IFERROR(AVERAGEIFS(OFFSET(Data!$A:$A, 0, MATCH("newref"&amp;Table!$D29, Data!$1:$1, 0)-1), Data!$A:$A, "Sum",Data!$B:$B,LCA, Data!$F:$F, SASize, Data!$C:$C,Industry,Data!$D:$D,AutoDR,Data!$E:$E,DualDR,Data!$G:$G,VLOOKUP(Product,Names!$B$2:$C$4,2,FALSE)&amp;IF(LEFT(Date,3)="Ave","",VLOOKUP(Date&amp;EventWindow,Names!$E:$J,6,FALSE)),Data!$H:$H,Date)*IF(ResultType="Aggregate Impact",1/1000,1/$I$3), 0)</f>
        <v>12.086120000000001</v>
      </c>
      <c r="F29" s="23">
        <f ca="1">IFERROR(AVERAGEIFS(OFFSET(Data!$A:$A, 0, MATCH("kwh"&amp;Table!$D29, Data!$1:$1, 0)-1), Data!$A:$A, "Sum",Data!$B:$B,LCA, Data!$F:$F, SASize, Data!$C:$C,Industry,Data!$D:$D,AutoDR,Data!$E:$E,DualDR,Data!$G:$G,VLOOKUP(Product,Names!$B$2:$C$4,2,FALSE)&amp;IF(LEFT(Date,3)="Ave","",VLOOKUP(Date&amp;EventWindow,Names!$E:$J,6,FALSE)),Data!$H:$H,Date)*IF(ResultType="Aggregate Impact",1/1000,1/$I$3), 0)</f>
        <v>5.3442600000000002</v>
      </c>
      <c r="G29" s="23">
        <f t="shared" ca="1" si="1"/>
        <v>6.7418600000000009</v>
      </c>
      <c r="H29" s="23">
        <f ca="1">IFERROR(AVERAGEIFS(OFFSET(Data!$A:$A, 0, MATCH("temp"&amp;Table!$D29, Data!$1:$1, 0)-1),Data!$A:$A,"Sum",Data!$B:$B,LCA,Data!$C:$C,Industry, Data!$F:$F, SASize, Data!$D:$D,AutoDR,Data!$E:$E,DualDR,Data!$G:$G,VLOOKUP(Product,Names!$B$2:$C$4,2,FALSE)&amp;IF(LEFT(Date,3)="Ave","",VLOOKUP(Date&amp;EventWindow,Names!$E:$J,6,FALSE)),Data!$H:$H,Date),0)</f>
        <v>83.888900000000007</v>
      </c>
      <c r="I29" s="23">
        <f ca="1">IFERROR($G29+(SQRT(AVERAGEIFS(OFFSET(Data!$A:$A, 0, MATCH("v_impact"&amp;Table!$D29,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Impact",1/1000,1/$I$3)*_xlfn.NORM.S.INV(10/100)), 0)</f>
        <v>6.1574280831609984</v>
      </c>
      <c r="J29" s="23">
        <f ca="1">IFERROR($G29+(SQRT(AVERAGEIFS(OFFSET(Data!$A:$A, 0, MATCH("v_impact"&amp;Table!$D29,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Impact",1/1000,1/$I$3)*_xlfn.NORM.S.INV(30/100)), 0)</f>
        <v>6.5027151968776407</v>
      </c>
      <c r="K29" s="23">
        <f ca="1">IFERROR($G29+(SQRT(AVERAGEIFS(OFFSET(Data!$A:$A, 0, MATCH("v_impact"&amp;Table!$D29,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Impact",1/1000,1/$I$3)*_xlfn.NORM.S.INV(50/100)), 0)</f>
        <v>6.7418600000000009</v>
      </c>
      <c r="L29" s="23">
        <f ca="1">IFERROR($G29+(SQRT(AVERAGEIFS(OFFSET(Data!$A:$A, 0, MATCH("v_impact"&amp;Table!$D29,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Impact",1/1000,1/$I$3)*_xlfn.NORM.S.INV(70/100)), 0)</f>
        <v>6.981004803122361</v>
      </c>
      <c r="M29" s="23">
        <f ca="1">IFERROR($G29+(SQRT(AVERAGEIFS(OFFSET(Data!$A:$A, 0, MATCH("v_impact"&amp;Table!$D29,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Impact",1/1000,1/$I$3)*_xlfn.NORM.S.INV(90/100)), 0)</f>
        <v>7.3262919168390033</v>
      </c>
    </row>
    <row r="30" spans="4:13" ht="15" customHeight="1" x14ac:dyDescent="0.25">
      <c r="D30" s="22">
        <v>20</v>
      </c>
      <c r="E30" s="23">
        <f ca="1">IFERROR(AVERAGEIFS(OFFSET(Data!$A:$A, 0, MATCH("newref"&amp;Table!$D30, Data!$1:$1, 0)-1), Data!$A:$A, "Sum",Data!$B:$B,LCA, Data!$F:$F, SASize, Data!$C:$C,Industry,Data!$D:$D,AutoDR,Data!$E:$E,DualDR,Data!$G:$G,VLOOKUP(Product,Names!$B$2:$C$4,2,FALSE)&amp;IF(LEFT(Date,3)="Ave","",VLOOKUP(Date&amp;EventWindow,Names!$E:$J,6,FALSE)),Data!$H:$H,Date)*IF(ResultType="Aggregate Impact",1/1000,1/$I$3), 0)</f>
        <v>11.11863</v>
      </c>
      <c r="F30" s="23">
        <f ca="1">IFERROR(AVERAGEIFS(OFFSET(Data!$A:$A, 0, MATCH("kwh"&amp;Table!$D30, Data!$1:$1, 0)-1), Data!$A:$A, "Sum",Data!$B:$B,LCA, Data!$F:$F, SASize, Data!$C:$C,Industry,Data!$D:$D,AutoDR,Data!$E:$E,DualDR,Data!$G:$G,VLOOKUP(Product,Names!$B$2:$C$4,2,FALSE)&amp;IF(LEFT(Date,3)="Ave","",VLOOKUP(Date&amp;EventWindow,Names!$E:$J,6,FALSE)),Data!$H:$H,Date)*IF(ResultType="Aggregate Impact",1/1000,1/$I$3), 0)</f>
        <v>7.9864600000000001</v>
      </c>
      <c r="G30" s="23">
        <f t="shared" ca="1" si="1"/>
        <v>3.1321699999999995</v>
      </c>
      <c r="H30" s="23">
        <f ca="1">IFERROR(AVERAGEIFS(OFFSET(Data!$A:$A, 0, MATCH("temp"&amp;Table!$D30, Data!$1:$1, 0)-1),Data!$A:$A,"Sum",Data!$B:$B,LCA,Data!$C:$C,Industry, Data!$F:$F, SASize, Data!$D:$D,AutoDR,Data!$E:$E,DualDR,Data!$G:$G,VLOOKUP(Product,Names!$B$2:$C$4,2,FALSE)&amp;IF(LEFT(Date,3)="Ave","",VLOOKUP(Date&amp;EventWindow,Names!$E:$J,6,FALSE)),Data!$H:$H,Date),0)</f>
        <v>79.944400000000002</v>
      </c>
      <c r="I30" s="23">
        <f ca="1">IFERROR($G30+(SQRT(AVERAGEIFS(OFFSET(Data!$A:$A, 0, MATCH("v_impact"&amp;Table!$D30,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Impact",1/1000,1/$I$3)*_xlfn.NORM.S.INV(10/100)), 0)</f>
        <v>2.6191314379539046</v>
      </c>
      <c r="J30" s="23">
        <f ca="1">IFERROR($G30+(SQRT(AVERAGEIFS(OFFSET(Data!$A:$A, 0, MATCH("v_impact"&amp;Table!$D30,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Impact",1/1000,1/$I$3)*_xlfn.NORM.S.INV(30/100)), 0)</f>
        <v>2.9222387789635369</v>
      </c>
      <c r="K30" s="23">
        <f ca="1">IFERROR($G30+(SQRT(AVERAGEIFS(OFFSET(Data!$A:$A, 0, MATCH("v_impact"&amp;Table!$D30,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Impact",1/1000,1/$I$3)*_xlfn.NORM.S.INV(50/100)), 0)</f>
        <v>3.1321699999999995</v>
      </c>
      <c r="L30" s="23">
        <f ca="1">IFERROR($G30+(SQRT(AVERAGEIFS(OFFSET(Data!$A:$A, 0, MATCH("v_impact"&amp;Table!$D30,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Impact",1/1000,1/$I$3)*_xlfn.NORM.S.INV(70/100)), 0)</f>
        <v>3.342101221036462</v>
      </c>
      <c r="M30" s="23">
        <f ca="1">IFERROR($G30+(SQRT(AVERAGEIFS(OFFSET(Data!$A:$A, 0, MATCH("v_impact"&amp;Table!$D30,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Impact",1/1000,1/$I$3)*_xlfn.NORM.S.INV(90/100)), 0)</f>
        <v>3.6452085620460943</v>
      </c>
    </row>
    <row r="31" spans="4:13" ht="15" customHeight="1" x14ac:dyDescent="0.25">
      <c r="D31" s="22">
        <v>21</v>
      </c>
      <c r="E31" s="23">
        <f ca="1">IFERROR(AVERAGEIFS(OFFSET(Data!$A:$A, 0, MATCH("newref"&amp;Table!$D31, Data!$1:$1, 0)-1), Data!$A:$A, "Sum",Data!$B:$B,LCA, Data!$F:$F, SASize, Data!$C:$C,Industry,Data!$D:$D,AutoDR,Data!$E:$E,DualDR,Data!$G:$G,VLOOKUP(Product,Names!$B$2:$C$4,2,FALSE)&amp;IF(LEFT(Date,3)="Ave","",VLOOKUP(Date&amp;EventWindow,Names!$E:$J,6,FALSE)),Data!$H:$H,Date)*IF(ResultType="Aggregate Impact",1/1000,1/$I$3), 0)</f>
        <v>12.00034</v>
      </c>
      <c r="F31" s="23">
        <f ca="1">IFERROR(AVERAGEIFS(OFFSET(Data!$A:$A, 0, MATCH("kwh"&amp;Table!$D31, Data!$1:$1, 0)-1), Data!$A:$A, "Sum",Data!$B:$B,LCA, Data!$F:$F, SASize, Data!$C:$C,Industry,Data!$D:$D,AutoDR,Data!$E:$E,DualDR,Data!$G:$G,VLOOKUP(Product,Names!$B$2:$C$4,2,FALSE)&amp;IF(LEFT(Date,3)="Ave","",VLOOKUP(Date&amp;EventWindow,Names!$E:$J,6,FALSE)),Data!$H:$H,Date)*IF(ResultType="Aggregate Impact",1/1000,1/$I$3), 0)</f>
        <v>12.198200000000002</v>
      </c>
      <c r="G31" s="23">
        <f t="shared" ca="1" si="1"/>
        <v>-0.19786000000000215</v>
      </c>
      <c r="H31" s="23">
        <f ca="1">IFERROR(AVERAGEIFS(OFFSET(Data!$A:$A, 0, MATCH("temp"&amp;Table!$D31, Data!$1:$1, 0)-1),Data!$A:$A,"Sum",Data!$B:$B,LCA,Data!$C:$C,Industry, Data!$F:$F, SASize, Data!$D:$D,AutoDR,Data!$E:$E,DualDR,Data!$G:$G,VLOOKUP(Product,Names!$B$2:$C$4,2,FALSE)&amp;IF(LEFT(Date,3)="Ave","",VLOOKUP(Date&amp;EventWindow,Names!$E:$J,6,FALSE)),Data!$H:$H,Date),0)</f>
        <v>78.296300000000002</v>
      </c>
      <c r="I31" s="23">
        <f ca="1">IFERROR($G31+(SQRT(AVERAGEIFS(OFFSET(Data!$A:$A, 0, MATCH("v_impact"&amp;Table!$D31,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Impact",1/1000,1/$I$3)*_xlfn.NORM.S.INV(10/100)), 0)</f>
        <v>-0.66595379244356923</v>
      </c>
      <c r="J31" s="23">
        <f ca="1">IFERROR($G31+(SQRT(AVERAGEIFS(OFFSET(Data!$A:$A, 0, MATCH("v_impact"&amp;Table!$D31,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Impact",1/1000,1/$I$3)*_xlfn.NORM.S.INV(30/100)), 0)</f>
        <v>-0.38940018562534218</v>
      </c>
      <c r="K31" s="23">
        <f ca="1">IFERROR($G31+(SQRT(AVERAGEIFS(OFFSET(Data!$A:$A, 0, MATCH("v_impact"&amp;Table!$D31,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Impact",1/1000,1/$I$3)*_xlfn.NORM.S.INV(50/100)), 0)</f>
        <v>-0.19786000000000215</v>
      </c>
      <c r="L31" s="23">
        <f ca="1">IFERROR($G31+(SQRT(AVERAGEIFS(OFFSET(Data!$A:$A, 0, MATCH("v_impact"&amp;Table!$D31,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Impact",1/1000,1/$I$3)*_xlfn.NORM.S.INV(70/100)), 0)</f>
        <v>-6.3198143746621693E-3</v>
      </c>
      <c r="M31" s="23">
        <f ca="1">IFERROR($G31+(SQRT(AVERAGEIFS(OFFSET(Data!$A:$A, 0, MATCH("v_impact"&amp;Table!$D31,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Impact",1/1000,1/$I$3)*_xlfn.NORM.S.INV(90/100)), 0)</f>
        <v>0.27023379244356499</v>
      </c>
    </row>
    <row r="32" spans="4:13" ht="15" customHeight="1" x14ac:dyDescent="0.25">
      <c r="D32" s="22">
        <v>22</v>
      </c>
      <c r="E32" s="23">
        <f ca="1">IFERROR(AVERAGEIFS(OFFSET(Data!$A:$A, 0, MATCH("newref"&amp;Table!$D32, Data!$1:$1, 0)-1), Data!$A:$A, "Sum",Data!$B:$B,LCA, Data!$F:$F, SASize, Data!$C:$C,Industry,Data!$D:$D,AutoDR,Data!$E:$E,DualDR,Data!$G:$G,VLOOKUP(Product,Names!$B$2:$C$4,2,FALSE)&amp;IF(LEFT(Date,3)="Ave","",VLOOKUP(Date&amp;EventWindow,Names!$E:$J,6,FALSE)),Data!$H:$H,Date)*IF(ResultType="Aggregate Impact",1/1000,1/$I$3), 0)</f>
        <v>10.923080000000001</v>
      </c>
      <c r="F32" s="23">
        <f ca="1">IFERROR(AVERAGEIFS(OFFSET(Data!$A:$A, 0, MATCH("kwh"&amp;Table!$D32, Data!$1:$1, 0)-1), Data!$A:$A, "Sum",Data!$B:$B,LCA, Data!$F:$F, SASize, Data!$C:$C,Industry,Data!$D:$D,AutoDR,Data!$E:$E,DualDR,Data!$G:$G,VLOOKUP(Product,Names!$B$2:$C$4,2,FALSE)&amp;IF(LEFT(Date,3)="Ave","",VLOOKUP(Date&amp;EventWindow,Names!$E:$J,6,FALSE)),Data!$H:$H,Date)*IF(ResultType="Aggregate Impact",1/1000,1/$I$3), 0)</f>
        <v>11.01464</v>
      </c>
      <c r="G32" s="23">
        <f t="shared" ca="1" si="1"/>
        <v>-9.155999999999942E-2</v>
      </c>
      <c r="H32" s="23">
        <f ca="1">IFERROR(AVERAGEIFS(OFFSET(Data!$A:$A, 0, MATCH("temp"&amp;Table!$D32, Data!$1:$1, 0)-1),Data!$A:$A,"Sum",Data!$B:$B,LCA,Data!$C:$C,Industry, Data!$F:$F, SASize, Data!$D:$D,AutoDR,Data!$E:$E,DualDR,Data!$G:$G,VLOOKUP(Product,Names!$B$2:$C$4,2,FALSE)&amp;IF(LEFT(Date,3)="Ave","",VLOOKUP(Date&amp;EventWindow,Names!$E:$J,6,FALSE)),Data!$H:$H,Date),0)</f>
        <v>76.351900000000001</v>
      </c>
      <c r="I32" s="23">
        <f ca="1">IFERROR($G32+(SQRT(AVERAGEIFS(OFFSET(Data!$A:$A, 0, MATCH("v_impact"&amp;Table!$D32,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Impact",1/1000,1/$I$3)*_xlfn.NORM.S.INV(10/100)), 0)</f>
        <v>-0.48984373280937255</v>
      </c>
      <c r="J32" s="23">
        <f ca="1">IFERROR($G32+(SQRT(AVERAGEIFS(OFFSET(Data!$A:$A, 0, MATCH("v_impact"&amp;Table!$D32,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Impact",1/1000,1/$I$3)*_xlfn.NORM.S.INV(30/100)), 0)</f>
        <v>-0.25453447508462207</v>
      </c>
      <c r="K32" s="23">
        <f ca="1">IFERROR($G32+(SQRT(AVERAGEIFS(OFFSET(Data!$A:$A, 0, MATCH("v_impact"&amp;Table!$D32,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Impact",1/1000,1/$I$3)*_xlfn.NORM.S.INV(50/100)), 0)</f>
        <v>-9.155999999999942E-2</v>
      </c>
      <c r="L32" s="23">
        <f ca="1">IFERROR($G32+(SQRT(AVERAGEIFS(OFFSET(Data!$A:$A, 0, MATCH("v_impact"&amp;Table!$D32,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Impact",1/1000,1/$I$3)*_xlfn.NORM.S.INV(70/100)), 0)</f>
        <v>7.1414475084623175E-2</v>
      </c>
      <c r="M32" s="23">
        <f ca="1">IFERROR($G32+(SQRT(AVERAGEIFS(OFFSET(Data!$A:$A, 0, MATCH("v_impact"&amp;Table!$D32,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Impact",1/1000,1/$I$3)*_xlfn.NORM.S.INV(90/100)), 0)</f>
        <v>0.30672373280937371</v>
      </c>
    </row>
    <row r="33" spans="4:13" ht="15" customHeight="1" x14ac:dyDescent="0.25">
      <c r="D33" s="22">
        <v>23</v>
      </c>
      <c r="E33" s="23">
        <f ca="1">IFERROR(AVERAGEIFS(OFFSET(Data!$A:$A, 0, MATCH("newref"&amp;Table!$D33, Data!$1:$1, 0)-1), Data!$A:$A, "Sum",Data!$B:$B,LCA, Data!$F:$F, SASize, Data!$C:$C,Industry,Data!$D:$D,AutoDR,Data!$E:$E,DualDR,Data!$G:$G,VLOOKUP(Product,Names!$B$2:$C$4,2,FALSE)&amp;IF(LEFT(Date,3)="Ave","",VLOOKUP(Date&amp;EventWindow,Names!$E:$J,6,FALSE)),Data!$H:$H,Date)*IF(ResultType="Aggregate Impact",1/1000,1/$I$3), 0)</f>
        <v>9.6609180000000006</v>
      </c>
      <c r="F33" s="23">
        <f ca="1">IFERROR(AVERAGEIFS(OFFSET(Data!$A:$A, 0, MATCH("kwh"&amp;Table!$D33, Data!$1:$1, 0)-1), Data!$A:$A, "Sum",Data!$B:$B,LCA, Data!$F:$F, SASize, Data!$C:$C,Industry,Data!$D:$D,AutoDR,Data!$E:$E,DualDR,Data!$G:$G,VLOOKUP(Product,Names!$B$2:$C$4,2,FALSE)&amp;IF(LEFT(Date,3)="Ave","",VLOOKUP(Date&amp;EventWindow,Names!$E:$J,6,FALSE)),Data!$H:$H,Date)*IF(ResultType="Aggregate Impact",1/1000,1/$I$3), 0)</f>
        <v>9.6892000000000014</v>
      </c>
      <c r="G33" s="23">
        <f t="shared" ca="1" si="1"/>
        <v>-2.8282000000000806E-2</v>
      </c>
      <c r="H33" s="23">
        <f ca="1">IFERROR(AVERAGEIFS(OFFSET(Data!$A:$A, 0, MATCH("temp"&amp;Table!$D33, Data!$1:$1, 0)-1),Data!$A:$A,"Sum",Data!$B:$B,LCA,Data!$C:$C,Industry, Data!$F:$F, SASize, Data!$D:$D,AutoDR,Data!$E:$E,DualDR,Data!$G:$G,VLOOKUP(Product,Names!$B$2:$C$4,2,FALSE)&amp;IF(LEFT(Date,3)="Ave","",VLOOKUP(Date&amp;EventWindow,Names!$E:$J,6,FALSE)),Data!$H:$H,Date),0)</f>
        <v>75.703699999999998</v>
      </c>
      <c r="I33" s="23">
        <f ca="1">IFERROR($G33+(SQRT(AVERAGEIFS(OFFSET(Data!$A:$A, 0, MATCH("v_impact"&amp;Table!$D33,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Impact",1/1000,1/$I$3)*_xlfn.NORM.S.INV(10/100)), 0)</f>
        <v>-0.34577695346815496</v>
      </c>
      <c r="J33" s="23">
        <f ca="1">IFERROR($G33+(SQRT(AVERAGEIFS(OFFSET(Data!$A:$A, 0, MATCH("v_impact"&amp;Table!$D33,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Impact",1/1000,1/$I$3)*_xlfn.NORM.S.INV(30/100)), 0)</f>
        <v>-0.15819836143034488</v>
      </c>
      <c r="K33" s="23">
        <f ca="1">IFERROR($G33+(SQRT(AVERAGEIFS(OFFSET(Data!$A:$A, 0, MATCH("v_impact"&amp;Table!$D33,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Impact",1/1000,1/$I$3)*_xlfn.NORM.S.INV(50/100)), 0)</f>
        <v>-2.8282000000000806E-2</v>
      </c>
      <c r="L33" s="23">
        <f ca="1">IFERROR($G33+(SQRT(AVERAGEIFS(OFFSET(Data!$A:$A, 0, MATCH("v_impact"&amp;Table!$D33,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Impact",1/1000,1/$I$3)*_xlfn.NORM.S.INV(70/100)), 0)</f>
        <v>0.10163436143034324</v>
      </c>
      <c r="M33" s="23">
        <f ca="1">IFERROR($G33+(SQRT(AVERAGEIFS(OFFSET(Data!$A:$A, 0, MATCH("v_impact"&amp;Table!$D33,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Impact",1/1000,1/$I$3)*_xlfn.NORM.S.INV(90/100)), 0)</f>
        <v>0.28921295346815334</v>
      </c>
    </row>
    <row r="34" spans="4:13" ht="15" customHeight="1" x14ac:dyDescent="0.25">
      <c r="D34" s="22">
        <v>24</v>
      </c>
      <c r="E34" s="23">
        <f ca="1">IFERROR(AVERAGEIFS(OFFSET(Data!$A:$A, 0, MATCH("newref"&amp;Table!$D34, Data!$1:$1, 0)-1), Data!$A:$A, "Sum",Data!$B:$B,LCA, Data!$F:$F, SASize, Data!$C:$C,Industry,Data!$D:$D,AutoDR,Data!$E:$E,DualDR,Data!$G:$G,VLOOKUP(Product,Names!$B$2:$C$4,2,FALSE)&amp;IF(LEFT(Date,3)="Ave","",VLOOKUP(Date&amp;EventWindow,Names!$E:$J,6,FALSE)),Data!$H:$H,Date)*IF(ResultType="Aggregate Impact",1/1000,1/$I$3), 0)</f>
        <v>9.1917810000000006</v>
      </c>
      <c r="F34" s="23">
        <f ca="1">IFERROR(AVERAGEIFS(OFFSET(Data!$A:$A, 0, MATCH("kwh"&amp;Table!$D34, Data!$1:$1, 0)-1), Data!$A:$A, "Sum",Data!$B:$B,LCA, Data!$F:$F, SASize, Data!$C:$C,Industry,Data!$D:$D,AutoDR,Data!$E:$E,DualDR,Data!$G:$G,VLOOKUP(Product,Names!$B$2:$C$4,2,FALSE)&amp;IF(LEFT(Date,3)="Ave","",VLOOKUP(Date&amp;EventWindow,Names!$E:$J,6,FALSE)),Data!$H:$H,Date)*IF(ResultType="Aggregate Impact",1/1000,1/$I$3), 0)</f>
        <v>9.2708200000000005</v>
      </c>
      <c r="G34" s="23">
        <f t="shared" ca="1" si="1"/>
        <v>-7.9038999999999859E-2</v>
      </c>
      <c r="H34" s="23">
        <f ca="1">IFERROR(AVERAGEIFS(OFFSET(Data!$A:$A, 0, MATCH("temp"&amp;Table!$D34, Data!$1:$1, 0)-1),Data!$A:$A,"Sum",Data!$B:$B,LCA,Data!$C:$C,Industry, Data!$F:$F, SASize, Data!$D:$D,AutoDR,Data!$E:$E,DualDR,Data!$G:$G,VLOOKUP(Product,Names!$B$2:$C$4,2,FALSE)&amp;IF(LEFT(Date,3)="Ave","",VLOOKUP(Date&amp;EventWindow,Names!$E:$J,6,FALSE)),Data!$H:$H,Date),0)</f>
        <v>76</v>
      </c>
      <c r="I34" s="23">
        <f ca="1">IFERROR($G34+(SQRT(AVERAGEIFS(OFFSET(Data!$A:$A, 0, MATCH("v_impact"&amp;Table!$D34,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Impact",1/1000,1/$I$3)*_xlfn.NORM.S.INV(10/100)), 0)</f>
        <v>-0.36162021933723604</v>
      </c>
      <c r="J34" s="23">
        <f ca="1">IFERROR($G34+(SQRT(AVERAGEIFS(OFFSET(Data!$A:$A, 0, MATCH("v_impact"&amp;Table!$D34,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Impact",1/1000,1/$I$3)*_xlfn.NORM.S.INV(30/100)), 0)</f>
        <v>-0.19466894442532456</v>
      </c>
      <c r="K34" s="23">
        <f ca="1">IFERROR($G34+(SQRT(AVERAGEIFS(OFFSET(Data!$A:$A, 0, MATCH("v_impact"&amp;Table!$D34,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Impact",1/1000,1/$I$3)*_xlfn.NORM.S.INV(50/100)), 0)</f>
        <v>-7.9038999999999859E-2</v>
      </c>
      <c r="L34" s="23">
        <f ca="1">IFERROR($G34+(SQRT(AVERAGEIFS(OFFSET(Data!$A:$A, 0, MATCH("v_impact"&amp;Table!$D34,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Impact",1/1000,1/$I$3)*_xlfn.NORM.S.INV(70/100)), 0)</f>
        <v>3.6590944425324803E-2</v>
      </c>
      <c r="M34" s="23">
        <f ca="1">IFERROR($G34+(SQRT(AVERAGEIFS(OFFSET(Data!$A:$A, 0, MATCH("v_impact"&amp;Table!$D34,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Impact",1/1000,1/$I$3)*_xlfn.NORM.S.INV(90/100)), 0)</f>
        <v>0.20354221933723632</v>
      </c>
    </row>
    <row r="35" spans="4:13" ht="24.75" customHeight="1" x14ac:dyDescent="0.25">
      <c r="D35" s="34" t="s">
        <v>69</v>
      </c>
      <c r="E35" s="35" t="str">
        <f>"Estimated Reference Energy Use ("&amp;IF(ResultType="Aggregate Impact","MWh","kWh")&amp;"/hour)"</f>
        <v>Estimated Reference Energy Use (MWh/hour)</v>
      </c>
      <c r="F35" s="35" t="str">
        <f>"Observed Event Day Energy Use ("&amp;IF(ResultType="Aggregate Impact","MWh","kWh")&amp;"/hour)"</f>
        <v>Observed Event Day Energy Use (MWh/hour)</v>
      </c>
      <c r="G35" s="35" t="str">
        <f>"Estimated Change in Energy Use ("&amp;IF(ResultType="Aggregate Impact","MWh","kWh")&amp;"/hour)"</f>
        <v>Estimated Change in Energy Use (MWh/hour)</v>
      </c>
      <c r="H35" s="35" t="s">
        <v>73</v>
      </c>
      <c r="I35" s="34" t="str">
        <f>"Uncertainty Adjusted Impact ("&amp;IF(ResultType="Aggregate Impact","MWh/hr)- Percentiles","kWh/hr)- Percentiles")</f>
        <v>Uncertainty Adjusted Impact (MWh/hr)- Percentiles</v>
      </c>
      <c r="J35" s="34"/>
      <c r="K35" s="34"/>
      <c r="L35" s="34"/>
      <c r="M35" s="34"/>
    </row>
    <row r="36" spans="4:13" ht="24.75" customHeight="1" x14ac:dyDescent="0.25">
      <c r="D36" s="34"/>
      <c r="E36" s="35"/>
      <c r="F36" s="35"/>
      <c r="G36" s="35"/>
      <c r="H36" s="35"/>
      <c r="I36" s="34"/>
      <c r="J36" s="34"/>
      <c r="K36" s="34"/>
      <c r="L36" s="34"/>
      <c r="M36" s="34"/>
    </row>
    <row r="37" spans="4:13" ht="15" customHeight="1" x14ac:dyDescent="0.2">
      <c r="D37" s="34"/>
      <c r="E37" s="35"/>
      <c r="F37" s="35"/>
      <c r="G37" s="35"/>
      <c r="H37" s="35"/>
      <c r="I37" s="26" t="s">
        <v>64</v>
      </c>
      <c r="J37" s="26" t="s">
        <v>65</v>
      </c>
      <c r="K37" s="26" t="s">
        <v>66</v>
      </c>
      <c r="L37" s="26" t="s">
        <v>67</v>
      </c>
      <c r="M37" s="26" t="s">
        <v>68</v>
      </c>
    </row>
    <row r="38" spans="4:13" ht="15" customHeight="1" x14ac:dyDescent="0.25">
      <c r="D38" s="22" t="s">
        <v>70</v>
      </c>
      <c r="E38" s="23">
        <f ca="1">SUM(E11:E34)</f>
        <v>326.48519500000003</v>
      </c>
      <c r="F38" s="23">
        <f ca="1">SUM(F11:F34)</f>
        <v>287.26666</v>
      </c>
      <c r="G38" s="23">
        <f ca="1">SUM(G11:G34)</f>
        <v>39.218534999999996</v>
      </c>
      <c r="H38" s="23">
        <f ca="1">SUMIF($H$11:$H$34,"&gt;=70",$H$11:$H$34)-70*COUNTIF($H$11:$H$34,"&gt;=70")</f>
        <v>271.27800000000025</v>
      </c>
      <c r="I38" s="23" t="s">
        <v>126</v>
      </c>
      <c r="J38" s="23" t="s">
        <v>126</v>
      </c>
      <c r="K38" s="23" t="s">
        <v>126</v>
      </c>
      <c r="L38" s="23" t="s">
        <v>126</v>
      </c>
      <c r="M38" s="23" t="s">
        <v>126</v>
      </c>
    </row>
    <row r="39" spans="4:13" ht="15" customHeight="1" thickBot="1" x14ac:dyDescent="0.3">
      <c r="D39" s="24" t="s">
        <v>71</v>
      </c>
      <c r="E39" s="25">
        <f ca="1">AVERAGEIFS(E$11:E$34,$D$11:$D$34, "&gt;="&amp;$F$5,$D$11:$D$34,"&lt;="&amp;$H$5)</f>
        <v>14.928542500000001</v>
      </c>
      <c r="F39" s="25">
        <f ca="1">AVERAGEIFS(F$11:F$34,$D$11:$D$34, "&gt;="&amp;$F$5,$D$11:$D$34,"&lt;="&amp;$H$5)</f>
        <v>7.2842450000000003</v>
      </c>
      <c r="G39" s="25">
        <f ca="1">AVERAGEIFS(G$11:G$34,$D$11:$D$34, "&gt;="&amp;$F$5,$D$11:$D$34,"&lt;="&amp;$H$5)</f>
        <v>7.6442975000000004</v>
      </c>
      <c r="H39" s="25">
        <f ca="1">IFERROR(AVERAGEIFS(H$11:H$34,$D$11:$D$34,"&gt;="&amp;$F$5,$D$11:$D$34,"&lt;="&amp;$H$5,$H$11:$H$34,"&gt;=70")-70,0)</f>
        <v>19.273150000000015</v>
      </c>
      <c r="I39" s="25">
        <f ca="1">IFERROR($G39+(SQRT(AVERAGEIFS(OFFSET(Data!$A:$A, 0, MATCH("v_impact_onpk",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Impact",1/1000,1/$I$3)*_xlfn.NORM.S.INV(10/100)), 0)</f>
        <v>7.0902815575955422</v>
      </c>
      <c r="J39" s="25">
        <f ca="1">IFERROR($G39+(SQRT(AVERAGEIFS(OFFSET(Data!$A:$A, 0, MATCH("v_impact_onpk",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Impact",1/1000,1/$I$3)*_xlfn.NORM.S.INV(30/100)), 0)</f>
        <v>7.4175986670725358</v>
      </c>
      <c r="K39" s="25">
        <f ca="1">IFERROR($G39+(SQRT(AVERAGEIFS(OFFSET(Data!$A:$A, 0, MATCH("v_impact_onpk",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Impact",1/1000,1/$I$3)*_xlfn.NORM.S.INV(50/100)), 0)</f>
        <v>7.6442975000000004</v>
      </c>
      <c r="L39" s="25">
        <f ca="1">IFERROR($G39+(SQRT(AVERAGEIFS(OFFSET(Data!$A:$A, 0, MATCH("v_impact_onpk",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Impact",1/1000,1/$I$3)*_xlfn.NORM.S.INV(70/100)), 0)</f>
        <v>7.870996332927465</v>
      </c>
      <c r="M39" s="25">
        <f ca="1">IFERROR($G39+(SQRT(AVERAGEIFS(OFFSET(Data!$A:$A, 0, MATCH("v_impact_onpk", Data!$1:$1, 0)-1),Data!$A:$A,"Sum",Data!$B:$B,LCA,Data!$C:$C,Industry, Data!$F:$F, SASize, Data!$D:$D,AutoDR,Data!$E:$E,DualDR,Data!$G:$G,VLOOKUP(Product,Names!$B$2:$C$4,2,FALSE)&amp;IF(LEFT(Date,3)="Ave","",VLOOKUP(Date&amp;EventWindow,Names!$E:$J,6,FALSE)),Data!$H:$H,Date))*IF(ResultType="Aggregate Impact",1/1000,1/$I$3)*_xlfn.NORM.S.INV(90/100)), 0)</f>
        <v>8.1983134424044586</v>
      </c>
    </row>
    <row r="40" spans="4:13" ht="15" customHeight="1" x14ac:dyDescent="0.25">
      <c r="E40" s="33"/>
      <c r="F40" s="33"/>
      <c r="G40" s="33"/>
    </row>
  </sheetData>
  <mergeCells count="13">
    <mergeCell ref="D7:M7"/>
    <mergeCell ref="H8:H10"/>
    <mergeCell ref="I8:M9"/>
    <mergeCell ref="D8:D10"/>
    <mergeCell ref="F8:F10"/>
    <mergeCell ref="E8:E10"/>
    <mergeCell ref="G8:G10"/>
    <mergeCell ref="I35:M36"/>
    <mergeCell ref="D35:D37"/>
    <mergeCell ref="F35:F37"/>
    <mergeCell ref="E35:E37"/>
    <mergeCell ref="G35:G37"/>
    <mergeCell ref="H35:H37"/>
  </mergeCells>
  <conditionalFormatting sqref="F5 H5">
    <cfRule type="containsErrors" dxfId="7" priority="12">
      <formula>ISERROR(F5)</formula>
    </cfRule>
  </conditionalFormatting>
  <conditionalFormatting sqref="E38:G39 I38:M38 D11:H34">
    <cfRule type="expression" dxfId="6" priority="10">
      <formula>AND($D11&gt;=$F$5, $D11 &lt;=$H$5)</formula>
    </cfRule>
  </conditionalFormatting>
  <conditionalFormatting sqref="C7">
    <cfRule type="notContainsBlanks" dxfId="5" priority="13">
      <formula>LEN(TRIM(C7))&gt;0</formula>
    </cfRule>
  </conditionalFormatting>
  <conditionalFormatting sqref="H39">
    <cfRule type="expression" dxfId="4" priority="6">
      <formula>AND($D39&gt;=$F$5, $D39 &lt;=$H$5)</formula>
    </cfRule>
  </conditionalFormatting>
  <conditionalFormatting sqref="D7:M7">
    <cfRule type="expression" dxfId="3" priority="5">
      <formula>D7&lt;&gt;""</formula>
    </cfRule>
  </conditionalFormatting>
  <conditionalFormatting sqref="I11:M34">
    <cfRule type="expression" dxfId="2" priority="3">
      <formula>AND($D11&gt;=$F$5, $D11 &lt;=$H$5)</formula>
    </cfRule>
  </conditionalFormatting>
  <conditionalFormatting sqref="I39:K39 M39">
    <cfRule type="expression" dxfId="1" priority="2">
      <formula>AND($D39&gt;=$F$5, $D39 &lt;=$H$5)</formula>
    </cfRule>
  </conditionalFormatting>
  <conditionalFormatting sqref="L39">
    <cfRule type="expression" dxfId="0" priority="1">
      <formula>AND($D39&gt;=$F$5, $D39 &lt;=$H$5)</formula>
    </cfRule>
  </conditionalFormatting>
  <dataValidations count="8">
    <dataValidation type="list" allowBlank="1" showInputMessage="1" showErrorMessage="1" sqref="B4">
      <formula1>"Aggregate Impact, Average per Called Customer"</formula1>
    </dataValidation>
    <dataValidation type="list" allowBlank="1" showInputMessage="1" showErrorMessage="1" sqref="B5">
      <formula1>Products</formula1>
    </dataValidation>
    <dataValidation type="list" allowBlank="1" showInputMessage="1" showErrorMessage="1" sqref="B10">
      <formula1>LCAs</formula1>
    </dataValidation>
    <dataValidation type="list" allowBlank="1" showInputMessage="1" showErrorMessage="1" sqref="B12">
      <formula1>Industries</formula1>
    </dataValidation>
    <dataValidation type="list" allowBlank="1" showInputMessage="1" showErrorMessage="1" sqref="B13">
      <formula1>AutoDRs</formula1>
    </dataValidation>
    <dataValidation type="list" allowBlank="1" showInputMessage="1" showErrorMessage="1" sqref="B14">
      <formula1>DualDRs</formula1>
    </dataValidation>
    <dataValidation type="list" allowBlank="1" showInputMessage="1" showErrorMessage="1" sqref="B6">
      <formula1>Event_Days</formula1>
    </dataValidation>
    <dataValidation type="list" allowBlank="1" showInputMessage="1" showErrorMessage="1" sqref="B11">
      <formula1>SizeDesc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</sheetPr>
  <dimension ref="A1:Q2477"/>
  <sheetViews>
    <sheetView zoomScale="85" zoomScaleNormal="85" workbookViewId="0">
      <selection activeCell="E2" sqref="E2"/>
    </sheetView>
  </sheetViews>
  <sheetFormatPr defaultRowHeight="15" x14ac:dyDescent="0.25"/>
  <cols>
    <col min="1" max="1" width="18.140625" bestFit="1" customWidth="1"/>
    <col min="2" max="2" width="32.5703125" bestFit="1" customWidth="1"/>
    <col min="3" max="3" width="10.28515625" bestFit="1" customWidth="1"/>
    <col min="4" max="4" width="10.28515625" style="14" customWidth="1"/>
    <col min="5" max="5" width="13.28515625" bestFit="1" customWidth="1"/>
    <col min="7" max="7" width="9.7109375" style="14" bestFit="1" customWidth="1"/>
    <col min="8" max="8" width="27" style="14" bestFit="1" customWidth="1"/>
    <col min="9" max="9" width="9.5703125" bestFit="1" customWidth="1"/>
    <col min="10" max="10" width="3" bestFit="1" customWidth="1"/>
    <col min="15" max="15" width="27" bestFit="1" customWidth="1"/>
  </cols>
  <sheetData>
    <row r="1" spans="1:17" x14ac:dyDescent="0.25">
      <c r="A1" s="18" t="s">
        <v>114</v>
      </c>
      <c r="B1" s="18" t="s">
        <v>115</v>
      </c>
      <c r="C1" s="18" t="s">
        <v>179</v>
      </c>
      <c r="D1" s="18" t="s">
        <v>180</v>
      </c>
      <c r="E1" s="18" t="s">
        <v>117</v>
      </c>
    </row>
    <row r="2" spans="1:17" x14ac:dyDescent="0.25">
      <c r="A2" s="19" t="s">
        <v>55</v>
      </c>
      <c r="B2" s="19" t="s">
        <v>55</v>
      </c>
      <c r="C2" s="28">
        <v>42125</v>
      </c>
      <c r="D2" s="28">
        <v>42125</v>
      </c>
      <c r="E2" s="19" t="str">
        <f>IF(AND(Date&lt;&gt;DATEVALUE("08/12/2015"), Date&lt;&gt;DATEVALUE("08/21/2015")), "HE-16 to HE-19", "HE-15 to HE-18")</f>
        <v>HE-16 to HE-19</v>
      </c>
      <c r="F2" s="14"/>
      <c r="I2" s="3"/>
      <c r="J2" s="17"/>
      <c r="K2" s="17"/>
      <c r="L2" s="17"/>
      <c r="N2" s="15"/>
      <c r="O2" s="16"/>
      <c r="P2" s="17"/>
      <c r="Q2" s="17"/>
    </row>
    <row r="3" spans="1:17" x14ac:dyDescent="0.25">
      <c r="A3" s="14"/>
      <c r="B3" s="19" t="s">
        <v>28</v>
      </c>
      <c r="C3" s="28">
        <v>42164</v>
      </c>
      <c r="D3" s="28">
        <v>42164</v>
      </c>
      <c r="E3" s="14"/>
      <c r="F3" s="14"/>
      <c r="I3" s="3"/>
      <c r="J3" s="17"/>
      <c r="K3" s="17"/>
      <c r="L3" s="17"/>
    </row>
    <row r="4" spans="1:17" x14ac:dyDescent="0.25">
      <c r="A4" s="14"/>
      <c r="B4" s="19" t="s">
        <v>33</v>
      </c>
      <c r="C4" s="28">
        <v>42171</v>
      </c>
      <c r="D4" s="28">
        <v>42179</v>
      </c>
      <c r="F4" s="14"/>
      <c r="I4" s="3"/>
      <c r="J4" s="17"/>
      <c r="K4" s="17"/>
      <c r="L4" s="17"/>
    </row>
    <row r="5" spans="1:17" x14ac:dyDescent="0.25">
      <c r="A5" s="14"/>
      <c r="B5" s="19" t="s">
        <v>29</v>
      </c>
      <c r="C5" s="28">
        <v>42172</v>
      </c>
      <c r="D5" s="28">
        <v>42180</v>
      </c>
      <c r="F5" s="14"/>
      <c r="I5" s="3"/>
      <c r="J5" s="17"/>
      <c r="K5" s="17"/>
      <c r="L5" s="17"/>
    </row>
    <row r="6" spans="1:17" x14ac:dyDescent="0.25">
      <c r="A6" s="14"/>
      <c r="B6" s="19" t="s">
        <v>30</v>
      </c>
      <c r="C6" s="28">
        <v>42177</v>
      </c>
      <c r="D6" s="28">
        <v>42181</v>
      </c>
      <c r="F6" s="14"/>
      <c r="I6" s="3"/>
      <c r="J6" s="17"/>
      <c r="K6" s="17"/>
      <c r="L6" s="17"/>
    </row>
    <row r="7" spans="1:17" x14ac:dyDescent="0.25">
      <c r="A7" s="14"/>
      <c r="B7" s="19" t="s">
        <v>32</v>
      </c>
      <c r="C7" s="28">
        <v>42179</v>
      </c>
      <c r="D7" s="28">
        <v>42184</v>
      </c>
      <c r="F7" s="14"/>
      <c r="I7" s="3"/>
      <c r="J7" s="17"/>
      <c r="K7" s="17"/>
      <c r="L7" s="17"/>
    </row>
    <row r="8" spans="1:17" x14ac:dyDescent="0.25">
      <c r="A8" s="14"/>
      <c r="B8" s="19" t="s">
        <v>34</v>
      </c>
      <c r="C8" s="28">
        <v>42180</v>
      </c>
      <c r="D8" s="28">
        <v>42185</v>
      </c>
      <c r="F8" s="14"/>
      <c r="I8" s="3"/>
      <c r="J8" s="17"/>
      <c r="K8" s="17"/>
      <c r="L8" s="17"/>
      <c r="N8" s="15"/>
      <c r="O8" s="16"/>
      <c r="P8" s="17"/>
      <c r="Q8" s="17"/>
    </row>
    <row r="9" spans="1:17" x14ac:dyDescent="0.25">
      <c r="A9" s="14"/>
      <c r="B9" s="19" t="s">
        <v>31</v>
      </c>
      <c r="C9" s="28">
        <v>42181</v>
      </c>
      <c r="D9" s="28">
        <v>42186</v>
      </c>
      <c r="F9" s="14"/>
      <c r="I9" s="3"/>
      <c r="J9" s="17"/>
      <c r="K9" s="17"/>
      <c r="L9" s="17"/>
      <c r="N9" s="15"/>
      <c r="O9" s="16"/>
      <c r="P9" s="17"/>
      <c r="Q9" s="17"/>
    </row>
    <row r="10" spans="1:17" x14ac:dyDescent="0.25">
      <c r="A10" s="14"/>
      <c r="B10" s="19" t="s">
        <v>35</v>
      </c>
      <c r="C10" s="28">
        <v>42185</v>
      </c>
      <c r="D10" s="28">
        <v>42214</v>
      </c>
      <c r="F10" s="14"/>
      <c r="I10" s="3"/>
      <c r="J10" s="17"/>
      <c r="K10" s="17"/>
      <c r="L10" s="17"/>
      <c r="N10" s="15"/>
      <c r="O10" s="16"/>
      <c r="P10" s="17"/>
      <c r="Q10" s="17"/>
    </row>
    <row r="11" spans="1:17" x14ac:dyDescent="0.25">
      <c r="C11" s="28">
        <v>42186</v>
      </c>
      <c r="D11" s="28">
        <v>42221</v>
      </c>
      <c r="F11" s="14"/>
      <c r="I11" s="3"/>
      <c r="J11" s="17"/>
      <c r="K11" s="17"/>
      <c r="L11" s="17"/>
      <c r="N11" s="15"/>
      <c r="O11" s="16"/>
      <c r="P11" s="17"/>
      <c r="Q11" s="17"/>
    </row>
    <row r="12" spans="1:17" x14ac:dyDescent="0.25">
      <c r="C12" s="28">
        <v>42201</v>
      </c>
      <c r="D12" s="28">
        <v>42229</v>
      </c>
      <c r="F12" s="14"/>
      <c r="I12" s="3"/>
      <c r="J12" s="17"/>
      <c r="K12" s="17"/>
      <c r="L12" s="17"/>
      <c r="N12" s="15"/>
      <c r="O12" s="16"/>
      <c r="P12" s="17"/>
      <c r="Q12" s="17"/>
    </row>
    <row r="13" spans="1:17" x14ac:dyDescent="0.25">
      <c r="C13" s="28">
        <v>42213</v>
      </c>
      <c r="D13" s="28">
        <v>42241</v>
      </c>
      <c r="F13" s="14"/>
      <c r="I13" s="3"/>
      <c r="J13" s="17"/>
      <c r="K13" s="17"/>
      <c r="L13" s="17"/>
      <c r="N13" s="15"/>
      <c r="O13" s="16"/>
      <c r="P13" s="17"/>
      <c r="Q13" s="17"/>
    </row>
    <row r="14" spans="1:17" x14ac:dyDescent="0.25">
      <c r="C14" s="28">
        <v>42215</v>
      </c>
      <c r="D14" s="28">
        <v>42242</v>
      </c>
      <c r="F14" s="14"/>
      <c r="I14" s="3"/>
      <c r="J14" s="17"/>
      <c r="K14" s="17"/>
      <c r="L14" s="17"/>
      <c r="N14" s="15"/>
      <c r="O14" s="16"/>
      <c r="P14" s="17"/>
      <c r="Q14" s="17"/>
    </row>
    <row r="15" spans="1:17" x14ac:dyDescent="0.25">
      <c r="C15" s="28">
        <v>42216</v>
      </c>
      <c r="D15" s="28">
        <v>42243</v>
      </c>
      <c r="F15" s="14"/>
      <c r="I15" s="3"/>
      <c r="J15" s="17"/>
      <c r="K15" s="17"/>
      <c r="L15" s="17"/>
      <c r="N15" s="15"/>
      <c r="O15" s="16"/>
      <c r="P15" s="17"/>
      <c r="Q15" s="17"/>
    </row>
    <row r="16" spans="1:17" x14ac:dyDescent="0.25">
      <c r="C16" s="28">
        <v>42222</v>
      </c>
      <c r="D16" s="28">
        <v>42244</v>
      </c>
      <c r="F16" s="14"/>
      <c r="I16" s="3"/>
      <c r="J16" s="17"/>
      <c r="K16" s="17"/>
      <c r="L16" s="17"/>
      <c r="N16" s="15"/>
      <c r="O16" s="16"/>
      <c r="P16" s="17"/>
      <c r="Q16" s="17"/>
    </row>
    <row r="17" spans="3:17" x14ac:dyDescent="0.25">
      <c r="C17" s="28">
        <v>42227</v>
      </c>
      <c r="D17" s="28">
        <v>42255</v>
      </c>
      <c r="F17" s="14"/>
      <c r="I17" s="3"/>
      <c r="J17" s="17"/>
      <c r="K17" s="17"/>
      <c r="L17" s="17"/>
      <c r="N17" s="15"/>
      <c r="O17" s="16"/>
      <c r="P17" s="17"/>
      <c r="Q17" s="17"/>
    </row>
    <row r="18" spans="3:17" x14ac:dyDescent="0.25">
      <c r="C18" s="28">
        <v>42228</v>
      </c>
      <c r="D18" s="28">
        <v>42256</v>
      </c>
      <c r="F18" s="14"/>
      <c r="I18" s="3"/>
      <c r="J18" s="17"/>
      <c r="K18" s="17"/>
      <c r="L18" s="17"/>
      <c r="N18" s="15"/>
      <c r="O18" s="16"/>
      <c r="P18" s="17"/>
      <c r="Q18" s="17"/>
    </row>
    <row r="19" spans="3:17" x14ac:dyDescent="0.25">
      <c r="C19" s="28">
        <v>42229</v>
      </c>
      <c r="D19" s="28">
        <v>42257</v>
      </c>
      <c r="F19" s="14"/>
      <c r="I19" s="3"/>
      <c r="J19" s="17"/>
      <c r="K19" s="17"/>
      <c r="L19" s="17"/>
      <c r="N19" s="15"/>
      <c r="O19" s="16"/>
      <c r="P19" s="17"/>
      <c r="Q19" s="17"/>
    </row>
    <row r="20" spans="3:17" x14ac:dyDescent="0.25">
      <c r="C20" s="28">
        <v>42237</v>
      </c>
      <c r="D20" s="28">
        <v>42258</v>
      </c>
      <c r="F20" s="14"/>
      <c r="I20" s="3"/>
      <c r="J20" s="17"/>
      <c r="K20" s="17"/>
      <c r="L20" s="17"/>
    </row>
    <row r="21" spans="3:17" x14ac:dyDescent="0.25">
      <c r="C21" s="28">
        <v>42241</v>
      </c>
      <c r="D21" s="28">
        <v>42268</v>
      </c>
      <c r="F21" s="14"/>
      <c r="I21" s="3"/>
      <c r="J21" s="17"/>
      <c r="K21" s="17"/>
      <c r="L21" s="17"/>
    </row>
    <row r="22" spans="3:17" x14ac:dyDescent="0.25">
      <c r="C22" s="28">
        <v>42242</v>
      </c>
      <c r="D22" s="28">
        <v>42286</v>
      </c>
      <c r="F22" s="14"/>
      <c r="J22" s="17"/>
      <c r="K22" s="17"/>
      <c r="L22" s="17"/>
    </row>
    <row r="23" spans="3:17" x14ac:dyDescent="0.25">
      <c r="C23" s="28">
        <v>42243</v>
      </c>
      <c r="D23" s="28">
        <v>42289</v>
      </c>
      <c r="J23" s="17"/>
      <c r="K23" s="17"/>
      <c r="L23" s="17"/>
    </row>
    <row r="24" spans="3:17" x14ac:dyDescent="0.25">
      <c r="C24" s="28">
        <v>42244</v>
      </c>
      <c r="D24" s="28">
        <v>42290</v>
      </c>
      <c r="G24" t="s">
        <v>114</v>
      </c>
      <c r="H24" t="str">
        <f ca="1">CELL("address", OFFSET(Temp!$A$1, 1, MATCH("LCAs", Temp!$1:$1, 0)-1, IF(Table!$B$12="All", COUNTA(OFFSET($A:$A, 0, MATCH("LCAs", Temp!$1:$1, 0)-1))-1, 1), 1))</f>
        <v>$A$2</v>
      </c>
      <c r="J24" s="17"/>
      <c r="K24" s="17"/>
      <c r="L24" s="17"/>
    </row>
    <row r="25" spans="3:17" x14ac:dyDescent="0.25">
      <c r="C25" s="28">
        <v>42256</v>
      </c>
      <c r="D25" s="28">
        <v>42291</v>
      </c>
      <c r="G25" s="14" t="s">
        <v>115</v>
      </c>
      <c r="H25" s="14" t="str">
        <f ca="1">CELL("address", OFFSET(Temp!$A$1, 1, MATCH("Industries", Temp!$1:$1, 0)-1, IF(Table!$B$10="All", COUNTA(OFFSET($A:$A, 0, MATCH("Industries", Temp!$1:$1, 0)-1))-1, 1), 1))</f>
        <v>$B$2</v>
      </c>
      <c r="J25" s="17"/>
      <c r="K25" s="17"/>
      <c r="L25" s="17"/>
    </row>
    <row r="26" spans="3:17" x14ac:dyDescent="0.25">
      <c r="C26" s="28">
        <v>42257</v>
      </c>
      <c r="D26" s="28" t="s">
        <v>175</v>
      </c>
      <c r="G26" s="14" t="s">
        <v>116</v>
      </c>
      <c r="H26" s="14" t="str">
        <f ca="1">CELL("address", OFFSET(Temp!$A$1, 1, MATCH("Event Days ("&amp;IF(Product="Day-Ahead 1-4 Hours", "E)", "Other)"), Temp!$1:$1, 0)-1, COUNTA(OFFSET($A:$A, 0, MATCH("Event Days ("&amp;IF(Product="Day-Ahead 1-4 Hours", "E)", "Other)"), Temp!$1:$1, 0)-1))-1, 1))</f>
        <v>$C$2</v>
      </c>
    </row>
    <row r="27" spans="3:17" x14ac:dyDescent="0.25">
      <c r="C27" s="28">
        <v>42258</v>
      </c>
      <c r="D27" s="1"/>
      <c r="G27" s="14" t="s">
        <v>117</v>
      </c>
      <c r="H27" s="14" t="str">
        <f ca="1">CELL("address", OFFSET(Temp!$A$1, IF(AND(Product="Day-Ahead 1-4 Hours", OR(Date=DATEVALUE("08/12/2015"), Date=DATEVALUE("08/21/15"))), 2, 1), MATCH("Event Window", Temp!$1:$1, 0)-1, 1, 1))</f>
        <v>$E$2</v>
      </c>
    </row>
    <row r="28" spans="3:17" x14ac:dyDescent="0.25">
      <c r="C28" s="28">
        <v>42270</v>
      </c>
      <c r="D28" s="1"/>
    </row>
    <row r="29" spans="3:17" x14ac:dyDescent="0.25">
      <c r="C29" s="28">
        <v>42271</v>
      </c>
      <c r="D29" s="1"/>
    </row>
    <row r="30" spans="3:17" x14ac:dyDescent="0.25">
      <c r="C30" s="28">
        <v>42272</v>
      </c>
      <c r="D30" s="1"/>
    </row>
    <row r="31" spans="3:17" x14ac:dyDescent="0.25">
      <c r="C31" s="28">
        <v>42276</v>
      </c>
      <c r="D31" s="1"/>
    </row>
    <row r="32" spans="3:17" x14ac:dyDescent="0.25">
      <c r="C32" s="28">
        <v>42277</v>
      </c>
      <c r="D32" s="1"/>
    </row>
    <row r="33" spans="3:4" x14ac:dyDescent="0.25">
      <c r="C33" s="28">
        <v>42285</v>
      </c>
      <c r="D33" s="1"/>
    </row>
    <row r="34" spans="3:4" x14ac:dyDescent="0.25">
      <c r="C34" s="28">
        <v>42286</v>
      </c>
      <c r="D34" s="1"/>
    </row>
    <row r="35" spans="3:4" x14ac:dyDescent="0.25">
      <c r="C35" s="28">
        <v>42289</v>
      </c>
      <c r="D35" s="1"/>
    </row>
    <row r="36" spans="3:4" x14ac:dyDescent="0.25">
      <c r="C36" s="28">
        <v>42290</v>
      </c>
      <c r="D36" s="1"/>
    </row>
    <row r="37" spans="3:4" x14ac:dyDescent="0.25">
      <c r="C37" s="28">
        <v>42291</v>
      </c>
      <c r="D37" s="1"/>
    </row>
    <row r="38" spans="3:4" x14ac:dyDescent="0.25">
      <c r="C38" s="28">
        <v>42298</v>
      </c>
      <c r="D38" s="1"/>
    </row>
    <row r="39" spans="3:4" x14ac:dyDescent="0.25">
      <c r="C39" s="28">
        <v>42299</v>
      </c>
      <c r="D39" s="1"/>
    </row>
    <row r="40" spans="3:4" x14ac:dyDescent="0.25">
      <c r="C40" s="28">
        <v>42300</v>
      </c>
      <c r="D40" s="1"/>
    </row>
    <row r="41" spans="3:4" x14ac:dyDescent="0.25">
      <c r="C41" s="28">
        <v>42304</v>
      </c>
      <c r="D41" s="1"/>
    </row>
    <row r="42" spans="3:4" x14ac:dyDescent="0.25">
      <c r="C42" s="28">
        <v>42305</v>
      </c>
      <c r="D42" s="1"/>
    </row>
    <row r="43" spans="3:4" x14ac:dyDescent="0.25">
      <c r="C43" s="28">
        <v>42307</v>
      </c>
    </row>
    <row r="44" spans="3:4" x14ac:dyDescent="0.25">
      <c r="C44" s="19" t="s">
        <v>175</v>
      </c>
    </row>
    <row r="63" spans="7:8" x14ac:dyDescent="0.25">
      <c r="G63"/>
      <c r="H63"/>
    </row>
    <row r="64" spans="7:8" x14ac:dyDescent="0.25">
      <c r="G64"/>
      <c r="H64"/>
    </row>
    <row r="65" spans="7:8" x14ac:dyDescent="0.25">
      <c r="G65"/>
      <c r="H65"/>
    </row>
    <row r="66" spans="7:8" x14ac:dyDescent="0.25">
      <c r="G66"/>
      <c r="H66"/>
    </row>
    <row r="67" spans="7:8" x14ac:dyDescent="0.25">
      <c r="G67"/>
      <c r="H67"/>
    </row>
    <row r="68" spans="7:8" x14ac:dyDescent="0.25">
      <c r="G68"/>
      <c r="H68"/>
    </row>
    <row r="69" spans="7:8" x14ac:dyDescent="0.25">
      <c r="G69"/>
      <c r="H69"/>
    </row>
    <row r="70" spans="7:8" x14ac:dyDescent="0.25">
      <c r="G70"/>
      <c r="H70"/>
    </row>
    <row r="71" spans="7:8" x14ac:dyDescent="0.25">
      <c r="G71"/>
      <c r="H71"/>
    </row>
    <row r="72" spans="7:8" x14ac:dyDescent="0.25">
      <c r="G72"/>
      <c r="H72"/>
    </row>
    <row r="73" spans="7:8" x14ac:dyDescent="0.25">
      <c r="G73"/>
      <c r="H73"/>
    </row>
    <row r="74" spans="7:8" x14ac:dyDescent="0.25">
      <c r="G74"/>
      <c r="H74"/>
    </row>
    <row r="75" spans="7:8" x14ac:dyDescent="0.25">
      <c r="G75"/>
      <c r="H75"/>
    </row>
    <row r="76" spans="7:8" x14ac:dyDescent="0.25">
      <c r="G76"/>
      <c r="H76"/>
    </row>
    <row r="77" spans="7:8" x14ac:dyDescent="0.25">
      <c r="G77"/>
      <c r="H77"/>
    </row>
    <row r="78" spans="7:8" x14ac:dyDescent="0.25">
      <c r="G78"/>
      <c r="H78"/>
    </row>
    <row r="79" spans="7:8" x14ac:dyDescent="0.25">
      <c r="G79"/>
      <c r="H79"/>
    </row>
    <row r="80" spans="7:8" x14ac:dyDescent="0.25">
      <c r="G80"/>
      <c r="H80"/>
    </row>
    <row r="81" spans="7:8" x14ac:dyDescent="0.25">
      <c r="G81"/>
      <c r="H81"/>
    </row>
    <row r="82" spans="7:8" x14ac:dyDescent="0.25">
      <c r="G82"/>
      <c r="H82"/>
    </row>
    <row r="83" spans="7:8" x14ac:dyDescent="0.25">
      <c r="G83"/>
      <c r="H83"/>
    </row>
    <row r="84" spans="7:8" x14ac:dyDescent="0.25">
      <c r="G84"/>
      <c r="H84"/>
    </row>
    <row r="85" spans="7:8" x14ac:dyDescent="0.25">
      <c r="G85"/>
      <c r="H85"/>
    </row>
    <row r="86" spans="7:8" x14ac:dyDescent="0.25">
      <c r="G86"/>
      <c r="H86"/>
    </row>
    <row r="87" spans="7:8" x14ac:dyDescent="0.25">
      <c r="G87"/>
      <c r="H87"/>
    </row>
    <row r="88" spans="7:8" x14ac:dyDescent="0.25">
      <c r="G88"/>
      <c r="H88"/>
    </row>
    <row r="89" spans="7:8" x14ac:dyDescent="0.25">
      <c r="G89"/>
      <c r="H89"/>
    </row>
    <row r="90" spans="7:8" x14ac:dyDescent="0.25">
      <c r="G90"/>
      <c r="H90"/>
    </row>
    <row r="91" spans="7:8" x14ac:dyDescent="0.25">
      <c r="G91"/>
      <c r="H91"/>
    </row>
    <row r="92" spans="7:8" x14ac:dyDescent="0.25">
      <c r="G92"/>
      <c r="H92"/>
    </row>
    <row r="93" spans="7:8" x14ac:dyDescent="0.25">
      <c r="G93"/>
      <c r="H93"/>
    </row>
    <row r="94" spans="7:8" x14ac:dyDescent="0.25">
      <c r="G94"/>
      <c r="H94"/>
    </row>
    <row r="95" spans="7:8" x14ac:dyDescent="0.25">
      <c r="G95"/>
      <c r="H95"/>
    </row>
    <row r="96" spans="7:8" x14ac:dyDescent="0.25">
      <c r="G96"/>
      <c r="H96"/>
    </row>
    <row r="97" spans="7:8" x14ac:dyDescent="0.25">
      <c r="G97"/>
      <c r="H97"/>
    </row>
    <row r="98" spans="7:8" x14ac:dyDescent="0.25">
      <c r="G98"/>
      <c r="H98"/>
    </row>
    <row r="99" spans="7:8" x14ac:dyDescent="0.25">
      <c r="G99"/>
      <c r="H99"/>
    </row>
    <row r="100" spans="7:8" x14ac:dyDescent="0.25">
      <c r="G100"/>
      <c r="H100"/>
    </row>
    <row r="101" spans="7:8" x14ac:dyDescent="0.25">
      <c r="G101"/>
      <c r="H101"/>
    </row>
    <row r="102" spans="7:8" x14ac:dyDescent="0.25">
      <c r="G102"/>
      <c r="H102"/>
    </row>
    <row r="103" spans="7:8" x14ac:dyDescent="0.25">
      <c r="G103"/>
      <c r="H103"/>
    </row>
    <row r="104" spans="7:8" x14ac:dyDescent="0.25">
      <c r="G104"/>
      <c r="H104"/>
    </row>
    <row r="105" spans="7:8" x14ac:dyDescent="0.25">
      <c r="G105"/>
      <c r="H105"/>
    </row>
    <row r="106" spans="7:8" x14ac:dyDescent="0.25">
      <c r="G106"/>
      <c r="H106"/>
    </row>
    <row r="107" spans="7:8" x14ac:dyDescent="0.25">
      <c r="G107"/>
      <c r="H107"/>
    </row>
    <row r="108" spans="7:8" x14ac:dyDescent="0.25">
      <c r="G108"/>
      <c r="H108"/>
    </row>
    <row r="109" spans="7:8" x14ac:dyDescent="0.25">
      <c r="G109"/>
      <c r="H109"/>
    </row>
    <row r="110" spans="7:8" x14ac:dyDescent="0.25">
      <c r="G110"/>
      <c r="H110"/>
    </row>
    <row r="111" spans="7:8" x14ac:dyDescent="0.25">
      <c r="G111"/>
      <c r="H111"/>
    </row>
    <row r="112" spans="7:8" x14ac:dyDescent="0.25">
      <c r="G112"/>
      <c r="H112"/>
    </row>
    <row r="113" spans="7:8" x14ac:dyDescent="0.25">
      <c r="G113"/>
      <c r="H113"/>
    </row>
    <row r="114" spans="7:8" x14ac:dyDescent="0.25">
      <c r="G114"/>
      <c r="H114"/>
    </row>
    <row r="115" spans="7:8" x14ac:dyDescent="0.25">
      <c r="G115"/>
      <c r="H115"/>
    </row>
    <row r="116" spans="7:8" x14ac:dyDescent="0.25">
      <c r="G116"/>
      <c r="H116"/>
    </row>
    <row r="117" spans="7:8" x14ac:dyDescent="0.25">
      <c r="G117"/>
      <c r="H117"/>
    </row>
    <row r="118" spans="7:8" x14ac:dyDescent="0.25">
      <c r="G118"/>
      <c r="H118"/>
    </row>
    <row r="119" spans="7:8" x14ac:dyDescent="0.25">
      <c r="G119"/>
      <c r="H119"/>
    </row>
    <row r="120" spans="7:8" x14ac:dyDescent="0.25">
      <c r="G120"/>
      <c r="H120"/>
    </row>
    <row r="121" spans="7:8" x14ac:dyDescent="0.25">
      <c r="G121"/>
      <c r="H121"/>
    </row>
    <row r="122" spans="7:8" x14ac:dyDescent="0.25">
      <c r="G122"/>
      <c r="H122"/>
    </row>
    <row r="123" spans="7:8" x14ac:dyDescent="0.25">
      <c r="G123"/>
      <c r="H123"/>
    </row>
    <row r="124" spans="7:8" x14ac:dyDescent="0.25">
      <c r="G124"/>
      <c r="H124"/>
    </row>
    <row r="125" spans="7:8" x14ac:dyDescent="0.25">
      <c r="G125"/>
      <c r="H125"/>
    </row>
    <row r="126" spans="7:8" x14ac:dyDescent="0.25">
      <c r="G126"/>
      <c r="H126"/>
    </row>
    <row r="127" spans="7:8" x14ac:dyDescent="0.25">
      <c r="G127"/>
      <c r="H127"/>
    </row>
    <row r="128" spans="7:8" x14ac:dyDescent="0.25">
      <c r="G128"/>
      <c r="H128"/>
    </row>
    <row r="129" spans="7:8" x14ac:dyDescent="0.25">
      <c r="G129"/>
      <c r="H129"/>
    </row>
    <row r="130" spans="7:8" x14ac:dyDescent="0.25">
      <c r="G130"/>
      <c r="H130"/>
    </row>
    <row r="131" spans="7:8" x14ac:dyDescent="0.25">
      <c r="G131"/>
      <c r="H131"/>
    </row>
    <row r="132" spans="7:8" x14ac:dyDescent="0.25">
      <c r="G132"/>
      <c r="H132"/>
    </row>
    <row r="133" spans="7:8" x14ac:dyDescent="0.25">
      <c r="G133"/>
      <c r="H133"/>
    </row>
    <row r="134" spans="7:8" x14ac:dyDescent="0.25">
      <c r="G134"/>
      <c r="H134"/>
    </row>
    <row r="135" spans="7:8" x14ac:dyDescent="0.25">
      <c r="G135"/>
      <c r="H135"/>
    </row>
    <row r="136" spans="7:8" x14ac:dyDescent="0.25">
      <c r="G136"/>
      <c r="H136"/>
    </row>
    <row r="137" spans="7:8" x14ac:dyDescent="0.25">
      <c r="G137"/>
      <c r="H137"/>
    </row>
    <row r="138" spans="7:8" x14ac:dyDescent="0.25">
      <c r="G138"/>
      <c r="H138"/>
    </row>
    <row r="139" spans="7:8" x14ac:dyDescent="0.25">
      <c r="G139"/>
      <c r="H139"/>
    </row>
    <row r="140" spans="7:8" x14ac:dyDescent="0.25">
      <c r="G140"/>
      <c r="H140"/>
    </row>
    <row r="141" spans="7:8" x14ac:dyDescent="0.25">
      <c r="G141"/>
      <c r="H141"/>
    </row>
    <row r="142" spans="7:8" x14ac:dyDescent="0.25">
      <c r="G142"/>
      <c r="H142"/>
    </row>
    <row r="143" spans="7:8" x14ac:dyDescent="0.25">
      <c r="G143"/>
      <c r="H143"/>
    </row>
    <row r="144" spans="7:8" x14ac:dyDescent="0.25">
      <c r="G144"/>
      <c r="H144"/>
    </row>
    <row r="145" spans="7:8" x14ac:dyDescent="0.25">
      <c r="G145"/>
      <c r="H145"/>
    </row>
    <row r="146" spans="7:8" x14ac:dyDescent="0.25">
      <c r="G146"/>
      <c r="H146"/>
    </row>
    <row r="147" spans="7:8" x14ac:dyDescent="0.25">
      <c r="G147"/>
      <c r="H147"/>
    </row>
    <row r="148" spans="7:8" x14ac:dyDescent="0.25">
      <c r="G148"/>
      <c r="H148"/>
    </row>
    <row r="149" spans="7:8" x14ac:dyDescent="0.25">
      <c r="G149"/>
      <c r="H149"/>
    </row>
    <row r="150" spans="7:8" x14ac:dyDescent="0.25">
      <c r="G150"/>
      <c r="H150"/>
    </row>
    <row r="151" spans="7:8" x14ac:dyDescent="0.25">
      <c r="G151"/>
      <c r="H151"/>
    </row>
    <row r="152" spans="7:8" x14ac:dyDescent="0.25">
      <c r="G152"/>
      <c r="H152"/>
    </row>
    <row r="153" spans="7:8" x14ac:dyDescent="0.25">
      <c r="G153"/>
      <c r="H153"/>
    </row>
    <row r="154" spans="7:8" x14ac:dyDescent="0.25">
      <c r="G154"/>
      <c r="H154"/>
    </row>
    <row r="155" spans="7:8" x14ac:dyDescent="0.25">
      <c r="G155"/>
      <c r="H155"/>
    </row>
    <row r="156" spans="7:8" x14ac:dyDescent="0.25">
      <c r="G156"/>
      <c r="H156"/>
    </row>
    <row r="157" spans="7:8" x14ac:dyDescent="0.25">
      <c r="G157"/>
      <c r="H157"/>
    </row>
    <row r="158" spans="7:8" x14ac:dyDescent="0.25">
      <c r="G158"/>
      <c r="H158"/>
    </row>
    <row r="159" spans="7:8" x14ac:dyDescent="0.25">
      <c r="G159"/>
      <c r="H159"/>
    </row>
    <row r="160" spans="7:8" x14ac:dyDescent="0.25">
      <c r="G160"/>
      <c r="H160"/>
    </row>
    <row r="161" spans="7:8" x14ac:dyDescent="0.25">
      <c r="G161"/>
      <c r="H161"/>
    </row>
    <row r="162" spans="7:8" x14ac:dyDescent="0.25">
      <c r="G162"/>
      <c r="H162"/>
    </row>
    <row r="163" spans="7:8" x14ac:dyDescent="0.25">
      <c r="G163"/>
      <c r="H163"/>
    </row>
    <row r="164" spans="7:8" x14ac:dyDescent="0.25">
      <c r="G164"/>
      <c r="H164"/>
    </row>
    <row r="165" spans="7:8" x14ac:dyDescent="0.25">
      <c r="G165"/>
      <c r="H165"/>
    </row>
    <row r="166" spans="7:8" x14ac:dyDescent="0.25">
      <c r="G166"/>
      <c r="H166"/>
    </row>
    <row r="167" spans="7:8" x14ac:dyDescent="0.25">
      <c r="G167"/>
      <c r="H167"/>
    </row>
    <row r="168" spans="7:8" x14ac:dyDescent="0.25">
      <c r="G168"/>
      <c r="H168"/>
    </row>
    <row r="169" spans="7:8" x14ac:dyDescent="0.25">
      <c r="G169"/>
      <c r="H169"/>
    </row>
    <row r="170" spans="7:8" x14ac:dyDescent="0.25">
      <c r="G170"/>
      <c r="H170"/>
    </row>
    <row r="171" spans="7:8" x14ac:dyDescent="0.25">
      <c r="G171"/>
      <c r="H171"/>
    </row>
    <row r="172" spans="7:8" x14ac:dyDescent="0.25">
      <c r="G172"/>
      <c r="H172"/>
    </row>
    <row r="173" spans="7:8" x14ac:dyDescent="0.25">
      <c r="G173"/>
      <c r="H173"/>
    </row>
    <row r="174" spans="7:8" x14ac:dyDescent="0.25">
      <c r="G174"/>
      <c r="H174"/>
    </row>
    <row r="175" spans="7:8" x14ac:dyDescent="0.25">
      <c r="G175"/>
      <c r="H175"/>
    </row>
    <row r="176" spans="7:8" x14ac:dyDescent="0.25">
      <c r="G176"/>
      <c r="H176"/>
    </row>
    <row r="177" spans="7:8" x14ac:dyDescent="0.25">
      <c r="G177"/>
      <c r="H177"/>
    </row>
    <row r="178" spans="7:8" x14ac:dyDescent="0.25">
      <c r="G178"/>
      <c r="H178"/>
    </row>
    <row r="179" spans="7:8" x14ac:dyDescent="0.25">
      <c r="G179"/>
      <c r="H179"/>
    </row>
    <row r="180" spans="7:8" x14ac:dyDescent="0.25">
      <c r="G180"/>
      <c r="H180"/>
    </row>
    <row r="181" spans="7:8" x14ac:dyDescent="0.25">
      <c r="G181"/>
      <c r="H181"/>
    </row>
    <row r="182" spans="7:8" x14ac:dyDescent="0.25">
      <c r="G182"/>
      <c r="H182"/>
    </row>
    <row r="183" spans="7:8" x14ac:dyDescent="0.25">
      <c r="G183"/>
      <c r="H183"/>
    </row>
    <row r="184" spans="7:8" x14ac:dyDescent="0.25">
      <c r="G184"/>
      <c r="H184"/>
    </row>
    <row r="185" spans="7:8" x14ac:dyDescent="0.25">
      <c r="G185"/>
      <c r="H185"/>
    </row>
    <row r="186" spans="7:8" x14ac:dyDescent="0.25">
      <c r="G186"/>
      <c r="H186"/>
    </row>
    <row r="187" spans="7:8" x14ac:dyDescent="0.25">
      <c r="G187"/>
      <c r="H187"/>
    </row>
    <row r="188" spans="7:8" x14ac:dyDescent="0.25">
      <c r="G188"/>
      <c r="H188"/>
    </row>
    <row r="189" spans="7:8" x14ac:dyDescent="0.25">
      <c r="G189"/>
      <c r="H189"/>
    </row>
    <row r="190" spans="7:8" x14ac:dyDescent="0.25">
      <c r="G190"/>
      <c r="H190"/>
    </row>
    <row r="191" spans="7:8" x14ac:dyDescent="0.25">
      <c r="G191"/>
      <c r="H191"/>
    </row>
    <row r="192" spans="7:8" x14ac:dyDescent="0.25">
      <c r="G192"/>
      <c r="H192"/>
    </row>
    <row r="193" spans="7:8" x14ac:dyDescent="0.25">
      <c r="G193"/>
      <c r="H193"/>
    </row>
    <row r="194" spans="7:8" x14ac:dyDescent="0.25">
      <c r="G194"/>
      <c r="H194"/>
    </row>
    <row r="195" spans="7:8" x14ac:dyDescent="0.25">
      <c r="G195"/>
      <c r="H195"/>
    </row>
    <row r="196" spans="7:8" x14ac:dyDescent="0.25">
      <c r="G196"/>
      <c r="H196"/>
    </row>
    <row r="197" spans="7:8" x14ac:dyDescent="0.25">
      <c r="G197"/>
      <c r="H197"/>
    </row>
    <row r="198" spans="7:8" x14ac:dyDescent="0.25">
      <c r="G198"/>
      <c r="H198"/>
    </row>
    <row r="199" spans="7:8" x14ac:dyDescent="0.25">
      <c r="G199"/>
      <c r="H199"/>
    </row>
    <row r="200" spans="7:8" x14ac:dyDescent="0.25">
      <c r="G200"/>
      <c r="H200"/>
    </row>
    <row r="201" spans="7:8" x14ac:dyDescent="0.25">
      <c r="G201"/>
      <c r="H201"/>
    </row>
    <row r="202" spans="7:8" x14ac:dyDescent="0.25">
      <c r="G202"/>
      <c r="H202"/>
    </row>
    <row r="203" spans="7:8" x14ac:dyDescent="0.25">
      <c r="G203"/>
      <c r="H203"/>
    </row>
    <row r="204" spans="7:8" x14ac:dyDescent="0.25">
      <c r="G204"/>
      <c r="H204"/>
    </row>
    <row r="205" spans="7:8" x14ac:dyDescent="0.25">
      <c r="G205"/>
      <c r="H205"/>
    </row>
    <row r="206" spans="7:8" x14ac:dyDescent="0.25">
      <c r="G206"/>
      <c r="H206"/>
    </row>
    <row r="207" spans="7:8" x14ac:dyDescent="0.25">
      <c r="G207"/>
      <c r="H207"/>
    </row>
    <row r="208" spans="7:8" x14ac:dyDescent="0.25">
      <c r="G208"/>
      <c r="H208"/>
    </row>
    <row r="209" spans="7:8" x14ac:dyDescent="0.25">
      <c r="G209"/>
      <c r="H209"/>
    </row>
    <row r="210" spans="7:8" x14ac:dyDescent="0.25">
      <c r="G210"/>
      <c r="H210"/>
    </row>
    <row r="211" spans="7:8" x14ac:dyDescent="0.25">
      <c r="G211"/>
      <c r="H211"/>
    </row>
    <row r="212" spans="7:8" x14ac:dyDescent="0.25">
      <c r="G212"/>
      <c r="H212"/>
    </row>
    <row r="213" spans="7:8" x14ac:dyDescent="0.25">
      <c r="G213"/>
      <c r="H213"/>
    </row>
    <row r="214" spans="7:8" x14ac:dyDescent="0.25">
      <c r="G214"/>
      <c r="H214"/>
    </row>
    <row r="215" spans="7:8" x14ac:dyDescent="0.25">
      <c r="G215"/>
      <c r="H215"/>
    </row>
    <row r="216" spans="7:8" x14ac:dyDescent="0.25">
      <c r="G216"/>
      <c r="H216"/>
    </row>
    <row r="217" spans="7:8" x14ac:dyDescent="0.25">
      <c r="G217"/>
      <c r="H217"/>
    </row>
    <row r="218" spans="7:8" x14ac:dyDescent="0.25">
      <c r="G218"/>
      <c r="H218"/>
    </row>
    <row r="219" spans="7:8" x14ac:dyDescent="0.25">
      <c r="G219"/>
      <c r="H219"/>
    </row>
    <row r="220" spans="7:8" x14ac:dyDescent="0.25">
      <c r="G220"/>
      <c r="H220"/>
    </row>
    <row r="221" spans="7:8" x14ac:dyDescent="0.25">
      <c r="G221"/>
      <c r="H221"/>
    </row>
    <row r="222" spans="7:8" x14ac:dyDescent="0.25">
      <c r="G222"/>
      <c r="H222"/>
    </row>
    <row r="223" spans="7:8" x14ac:dyDescent="0.25">
      <c r="G223"/>
      <c r="H223"/>
    </row>
    <row r="224" spans="7:8" x14ac:dyDescent="0.25">
      <c r="G224"/>
      <c r="H224"/>
    </row>
    <row r="225" spans="7:8" x14ac:dyDescent="0.25">
      <c r="G225"/>
      <c r="H225"/>
    </row>
    <row r="226" spans="7:8" x14ac:dyDescent="0.25">
      <c r="G226"/>
      <c r="H226"/>
    </row>
    <row r="227" spans="7:8" x14ac:dyDescent="0.25">
      <c r="G227"/>
      <c r="H227"/>
    </row>
    <row r="228" spans="7:8" x14ac:dyDescent="0.25">
      <c r="G228"/>
      <c r="H228"/>
    </row>
    <row r="229" spans="7:8" x14ac:dyDescent="0.25">
      <c r="G229"/>
      <c r="H229"/>
    </row>
    <row r="230" spans="7:8" x14ac:dyDescent="0.25">
      <c r="G230"/>
      <c r="H230"/>
    </row>
    <row r="231" spans="7:8" x14ac:dyDescent="0.25">
      <c r="G231"/>
      <c r="H231"/>
    </row>
    <row r="232" spans="7:8" x14ac:dyDescent="0.25">
      <c r="G232"/>
      <c r="H232"/>
    </row>
    <row r="233" spans="7:8" x14ac:dyDescent="0.25">
      <c r="G233"/>
      <c r="H233"/>
    </row>
    <row r="234" spans="7:8" x14ac:dyDescent="0.25">
      <c r="G234"/>
      <c r="H234"/>
    </row>
    <row r="235" spans="7:8" x14ac:dyDescent="0.25">
      <c r="G235"/>
      <c r="H235"/>
    </row>
    <row r="236" spans="7:8" x14ac:dyDescent="0.25">
      <c r="G236"/>
      <c r="H236"/>
    </row>
    <row r="237" spans="7:8" x14ac:dyDescent="0.25">
      <c r="G237"/>
      <c r="H237"/>
    </row>
    <row r="238" spans="7:8" x14ac:dyDescent="0.25">
      <c r="G238"/>
      <c r="H238"/>
    </row>
    <row r="239" spans="7:8" x14ac:dyDescent="0.25">
      <c r="G239"/>
      <c r="H239"/>
    </row>
    <row r="240" spans="7:8" x14ac:dyDescent="0.25">
      <c r="G240"/>
      <c r="H240"/>
    </row>
    <row r="241" spans="7:8" x14ac:dyDescent="0.25">
      <c r="G241"/>
      <c r="H241"/>
    </row>
    <row r="242" spans="7:8" x14ac:dyDescent="0.25">
      <c r="G242"/>
      <c r="H242"/>
    </row>
    <row r="243" spans="7:8" x14ac:dyDescent="0.25">
      <c r="G243"/>
      <c r="H243"/>
    </row>
    <row r="244" spans="7:8" x14ac:dyDescent="0.25">
      <c r="G244"/>
      <c r="H244"/>
    </row>
    <row r="245" spans="7:8" x14ac:dyDescent="0.25">
      <c r="G245"/>
      <c r="H245"/>
    </row>
    <row r="246" spans="7:8" x14ac:dyDescent="0.25">
      <c r="G246"/>
      <c r="H246"/>
    </row>
    <row r="247" spans="7:8" x14ac:dyDescent="0.25">
      <c r="G247"/>
      <c r="H247"/>
    </row>
    <row r="248" spans="7:8" x14ac:dyDescent="0.25">
      <c r="G248"/>
      <c r="H248"/>
    </row>
    <row r="249" spans="7:8" x14ac:dyDescent="0.25">
      <c r="G249"/>
      <c r="H249"/>
    </row>
    <row r="250" spans="7:8" x14ac:dyDescent="0.25">
      <c r="G250"/>
      <c r="H250"/>
    </row>
    <row r="251" spans="7:8" x14ac:dyDescent="0.25">
      <c r="G251"/>
      <c r="H251"/>
    </row>
    <row r="252" spans="7:8" x14ac:dyDescent="0.25">
      <c r="G252"/>
      <c r="H252"/>
    </row>
    <row r="253" spans="7:8" x14ac:dyDescent="0.25">
      <c r="G253"/>
      <c r="H253"/>
    </row>
    <row r="254" spans="7:8" x14ac:dyDescent="0.25">
      <c r="G254"/>
      <c r="H254"/>
    </row>
    <row r="255" spans="7:8" x14ac:dyDescent="0.25">
      <c r="G255"/>
      <c r="H255"/>
    </row>
    <row r="256" spans="7:8" x14ac:dyDescent="0.25">
      <c r="G256"/>
      <c r="H256"/>
    </row>
    <row r="257" spans="7:8" x14ac:dyDescent="0.25">
      <c r="G257"/>
      <c r="H257"/>
    </row>
    <row r="258" spans="7:8" x14ac:dyDescent="0.25">
      <c r="G258"/>
      <c r="H258"/>
    </row>
    <row r="259" spans="7:8" x14ac:dyDescent="0.25">
      <c r="G259"/>
      <c r="H259"/>
    </row>
    <row r="260" spans="7:8" x14ac:dyDescent="0.25">
      <c r="G260"/>
      <c r="H260"/>
    </row>
    <row r="261" spans="7:8" x14ac:dyDescent="0.25">
      <c r="G261"/>
      <c r="H261"/>
    </row>
    <row r="262" spans="7:8" x14ac:dyDescent="0.25">
      <c r="G262"/>
      <c r="H262"/>
    </row>
    <row r="263" spans="7:8" x14ac:dyDescent="0.25">
      <c r="G263"/>
      <c r="H263"/>
    </row>
    <row r="264" spans="7:8" x14ac:dyDescent="0.25">
      <c r="G264"/>
      <c r="H264"/>
    </row>
    <row r="265" spans="7:8" x14ac:dyDescent="0.25">
      <c r="G265"/>
      <c r="H265"/>
    </row>
    <row r="266" spans="7:8" x14ac:dyDescent="0.25">
      <c r="G266"/>
      <c r="H266"/>
    </row>
    <row r="267" spans="7:8" x14ac:dyDescent="0.25">
      <c r="G267"/>
      <c r="H267"/>
    </row>
    <row r="268" spans="7:8" x14ac:dyDescent="0.25">
      <c r="G268"/>
      <c r="H268"/>
    </row>
    <row r="269" spans="7:8" x14ac:dyDescent="0.25">
      <c r="G269"/>
      <c r="H269"/>
    </row>
    <row r="270" spans="7:8" x14ac:dyDescent="0.25">
      <c r="G270"/>
      <c r="H270"/>
    </row>
    <row r="271" spans="7:8" x14ac:dyDescent="0.25">
      <c r="G271"/>
      <c r="H271"/>
    </row>
    <row r="272" spans="7:8" x14ac:dyDescent="0.25">
      <c r="G272"/>
      <c r="H272"/>
    </row>
    <row r="273" spans="7:8" x14ac:dyDescent="0.25">
      <c r="G273"/>
      <c r="H273"/>
    </row>
    <row r="274" spans="7:8" x14ac:dyDescent="0.25">
      <c r="G274"/>
      <c r="H274"/>
    </row>
    <row r="275" spans="7:8" x14ac:dyDescent="0.25">
      <c r="G275"/>
      <c r="H275"/>
    </row>
    <row r="276" spans="7:8" x14ac:dyDescent="0.25">
      <c r="G276"/>
      <c r="H276"/>
    </row>
    <row r="277" spans="7:8" x14ac:dyDescent="0.25">
      <c r="G277"/>
      <c r="H277"/>
    </row>
    <row r="278" spans="7:8" x14ac:dyDescent="0.25">
      <c r="G278"/>
      <c r="H278"/>
    </row>
    <row r="279" spans="7:8" x14ac:dyDescent="0.25">
      <c r="G279"/>
      <c r="H279"/>
    </row>
    <row r="280" spans="7:8" x14ac:dyDescent="0.25">
      <c r="G280"/>
      <c r="H280"/>
    </row>
    <row r="281" spans="7:8" x14ac:dyDescent="0.25">
      <c r="G281"/>
      <c r="H281"/>
    </row>
    <row r="282" spans="7:8" x14ac:dyDescent="0.25">
      <c r="G282"/>
      <c r="H282"/>
    </row>
    <row r="283" spans="7:8" x14ac:dyDescent="0.25">
      <c r="G283"/>
      <c r="H283"/>
    </row>
    <row r="284" spans="7:8" x14ac:dyDescent="0.25">
      <c r="G284"/>
      <c r="H284"/>
    </row>
    <row r="285" spans="7:8" x14ac:dyDescent="0.25">
      <c r="G285"/>
      <c r="H285"/>
    </row>
    <row r="286" spans="7:8" x14ac:dyDescent="0.25">
      <c r="G286"/>
      <c r="H286"/>
    </row>
    <row r="287" spans="7:8" x14ac:dyDescent="0.25">
      <c r="G287"/>
      <c r="H287"/>
    </row>
    <row r="288" spans="7:8" x14ac:dyDescent="0.25">
      <c r="G288"/>
      <c r="H288"/>
    </row>
    <row r="289" spans="7:8" x14ac:dyDescent="0.25">
      <c r="G289"/>
      <c r="H289"/>
    </row>
    <row r="290" spans="7:8" x14ac:dyDescent="0.25">
      <c r="G290"/>
      <c r="H290"/>
    </row>
    <row r="291" spans="7:8" x14ac:dyDescent="0.25">
      <c r="G291"/>
      <c r="H291"/>
    </row>
    <row r="292" spans="7:8" x14ac:dyDescent="0.25">
      <c r="G292"/>
      <c r="H292"/>
    </row>
    <row r="293" spans="7:8" x14ac:dyDescent="0.25">
      <c r="G293"/>
      <c r="H293"/>
    </row>
    <row r="294" spans="7:8" x14ac:dyDescent="0.25">
      <c r="G294"/>
      <c r="H294"/>
    </row>
    <row r="295" spans="7:8" x14ac:dyDescent="0.25">
      <c r="G295"/>
      <c r="H295"/>
    </row>
    <row r="296" spans="7:8" x14ac:dyDescent="0.25">
      <c r="G296"/>
      <c r="H296"/>
    </row>
    <row r="297" spans="7:8" x14ac:dyDescent="0.25">
      <c r="G297"/>
      <c r="H297"/>
    </row>
    <row r="298" spans="7:8" x14ac:dyDescent="0.25">
      <c r="G298"/>
      <c r="H298"/>
    </row>
    <row r="299" spans="7:8" x14ac:dyDescent="0.25">
      <c r="G299"/>
      <c r="H299"/>
    </row>
    <row r="300" spans="7:8" x14ac:dyDescent="0.25">
      <c r="G300"/>
      <c r="H300"/>
    </row>
    <row r="301" spans="7:8" x14ac:dyDescent="0.25">
      <c r="G301"/>
      <c r="H301"/>
    </row>
    <row r="302" spans="7:8" x14ac:dyDescent="0.25">
      <c r="G302"/>
      <c r="H302"/>
    </row>
    <row r="303" spans="7:8" x14ac:dyDescent="0.25">
      <c r="G303"/>
      <c r="H303"/>
    </row>
    <row r="304" spans="7:8" x14ac:dyDescent="0.25">
      <c r="G304"/>
      <c r="H304"/>
    </row>
    <row r="305" spans="7:8" x14ac:dyDescent="0.25">
      <c r="G305"/>
      <c r="H305"/>
    </row>
    <row r="306" spans="7:8" x14ac:dyDescent="0.25">
      <c r="G306"/>
      <c r="H306"/>
    </row>
    <row r="307" spans="7:8" x14ac:dyDescent="0.25">
      <c r="G307"/>
      <c r="H307"/>
    </row>
    <row r="308" spans="7:8" x14ac:dyDescent="0.25">
      <c r="G308"/>
      <c r="H308"/>
    </row>
    <row r="309" spans="7:8" x14ac:dyDescent="0.25">
      <c r="G309"/>
      <c r="H309"/>
    </row>
    <row r="310" spans="7:8" x14ac:dyDescent="0.25">
      <c r="G310"/>
      <c r="H310"/>
    </row>
    <row r="311" spans="7:8" x14ac:dyDescent="0.25">
      <c r="G311"/>
      <c r="H311"/>
    </row>
    <row r="312" spans="7:8" x14ac:dyDescent="0.25">
      <c r="G312"/>
      <c r="H312"/>
    </row>
    <row r="313" spans="7:8" x14ac:dyDescent="0.25">
      <c r="G313"/>
      <c r="H313"/>
    </row>
    <row r="314" spans="7:8" x14ac:dyDescent="0.25">
      <c r="G314"/>
      <c r="H314"/>
    </row>
    <row r="315" spans="7:8" x14ac:dyDescent="0.25">
      <c r="G315"/>
      <c r="H315"/>
    </row>
    <row r="316" spans="7:8" x14ac:dyDescent="0.25">
      <c r="G316"/>
      <c r="H316"/>
    </row>
    <row r="317" spans="7:8" x14ac:dyDescent="0.25">
      <c r="G317"/>
      <c r="H317"/>
    </row>
    <row r="318" spans="7:8" x14ac:dyDescent="0.25">
      <c r="G318"/>
      <c r="H318"/>
    </row>
    <row r="319" spans="7:8" x14ac:dyDescent="0.25">
      <c r="G319"/>
      <c r="H319"/>
    </row>
    <row r="320" spans="7:8" x14ac:dyDescent="0.25">
      <c r="G320"/>
      <c r="H320"/>
    </row>
    <row r="321" spans="7:8" x14ac:dyDescent="0.25">
      <c r="G321"/>
      <c r="H321"/>
    </row>
    <row r="322" spans="7:8" x14ac:dyDescent="0.25">
      <c r="G322"/>
      <c r="H322"/>
    </row>
    <row r="323" spans="7:8" x14ac:dyDescent="0.25">
      <c r="G323"/>
      <c r="H323"/>
    </row>
    <row r="324" spans="7:8" x14ac:dyDescent="0.25">
      <c r="G324"/>
      <c r="H324"/>
    </row>
    <row r="325" spans="7:8" x14ac:dyDescent="0.25">
      <c r="G325"/>
      <c r="H325"/>
    </row>
    <row r="326" spans="7:8" x14ac:dyDescent="0.25">
      <c r="G326"/>
      <c r="H326"/>
    </row>
    <row r="327" spans="7:8" x14ac:dyDescent="0.25">
      <c r="G327"/>
      <c r="H327"/>
    </row>
    <row r="328" spans="7:8" x14ac:dyDescent="0.25">
      <c r="G328"/>
      <c r="H328"/>
    </row>
    <row r="329" spans="7:8" x14ac:dyDescent="0.25">
      <c r="G329"/>
      <c r="H329"/>
    </row>
    <row r="330" spans="7:8" x14ac:dyDescent="0.25">
      <c r="G330"/>
      <c r="H330"/>
    </row>
    <row r="331" spans="7:8" x14ac:dyDescent="0.25">
      <c r="G331"/>
      <c r="H331"/>
    </row>
    <row r="332" spans="7:8" x14ac:dyDescent="0.25">
      <c r="G332"/>
      <c r="H332"/>
    </row>
    <row r="333" spans="7:8" x14ac:dyDescent="0.25">
      <c r="G333"/>
      <c r="H333"/>
    </row>
    <row r="334" spans="7:8" x14ac:dyDescent="0.25">
      <c r="G334"/>
      <c r="H334"/>
    </row>
    <row r="335" spans="7:8" x14ac:dyDescent="0.25">
      <c r="G335"/>
      <c r="H335"/>
    </row>
    <row r="336" spans="7:8" x14ac:dyDescent="0.25">
      <c r="G336"/>
      <c r="H336"/>
    </row>
    <row r="337" spans="7:8" x14ac:dyDescent="0.25">
      <c r="G337"/>
      <c r="H337"/>
    </row>
    <row r="338" spans="7:8" x14ac:dyDescent="0.25">
      <c r="G338"/>
      <c r="H338"/>
    </row>
    <row r="339" spans="7:8" x14ac:dyDescent="0.25">
      <c r="G339"/>
      <c r="H339"/>
    </row>
    <row r="340" spans="7:8" x14ac:dyDescent="0.25">
      <c r="G340"/>
      <c r="H340"/>
    </row>
    <row r="341" spans="7:8" x14ac:dyDescent="0.25">
      <c r="G341"/>
      <c r="H341"/>
    </row>
    <row r="342" spans="7:8" x14ac:dyDescent="0.25">
      <c r="G342"/>
      <c r="H342"/>
    </row>
    <row r="343" spans="7:8" x14ac:dyDescent="0.25">
      <c r="G343"/>
      <c r="H343"/>
    </row>
    <row r="344" spans="7:8" x14ac:dyDescent="0.25">
      <c r="G344"/>
      <c r="H344"/>
    </row>
    <row r="345" spans="7:8" x14ac:dyDescent="0.25">
      <c r="G345"/>
      <c r="H345"/>
    </row>
    <row r="346" spans="7:8" x14ac:dyDescent="0.25">
      <c r="G346"/>
      <c r="H346"/>
    </row>
    <row r="347" spans="7:8" x14ac:dyDescent="0.25">
      <c r="G347"/>
      <c r="H347"/>
    </row>
    <row r="348" spans="7:8" x14ac:dyDescent="0.25">
      <c r="G348"/>
      <c r="H348"/>
    </row>
    <row r="349" spans="7:8" x14ac:dyDescent="0.25">
      <c r="G349"/>
      <c r="H349"/>
    </row>
    <row r="350" spans="7:8" x14ac:dyDescent="0.25">
      <c r="G350"/>
      <c r="H350"/>
    </row>
    <row r="351" spans="7:8" x14ac:dyDescent="0.25">
      <c r="G351"/>
      <c r="H351"/>
    </row>
    <row r="352" spans="7:8" x14ac:dyDescent="0.25">
      <c r="G352"/>
      <c r="H352"/>
    </row>
    <row r="353" spans="7:8" x14ac:dyDescent="0.25">
      <c r="G353"/>
      <c r="H353"/>
    </row>
    <row r="354" spans="7:8" x14ac:dyDescent="0.25">
      <c r="G354"/>
      <c r="H354"/>
    </row>
    <row r="355" spans="7:8" x14ac:dyDescent="0.25">
      <c r="G355"/>
      <c r="H355"/>
    </row>
    <row r="356" spans="7:8" x14ac:dyDescent="0.25">
      <c r="G356"/>
      <c r="H356"/>
    </row>
    <row r="357" spans="7:8" x14ac:dyDescent="0.25">
      <c r="G357"/>
      <c r="H357"/>
    </row>
    <row r="358" spans="7:8" x14ac:dyDescent="0.25">
      <c r="G358"/>
      <c r="H358"/>
    </row>
    <row r="359" spans="7:8" x14ac:dyDescent="0.25">
      <c r="G359"/>
      <c r="H359"/>
    </row>
    <row r="360" spans="7:8" x14ac:dyDescent="0.25">
      <c r="G360"/>
      <c r="H360"/>
    </row>
    <row r="361" spans="7:8" x14ac:dyDescent="0.25">
      <c r="G361"/>
      <c r="H361"/>
    </row>
    <row r="362" spans="7:8" x14ac:dyDescent="0.25">
      <c r="G362"/>
      <c r="H362"/>
    </row>
    <row r="363" spans="7:8" x14ac:dyDescent="0.25">
      <c r="G363"/>
      <c r="H363"/>
    </row>
    <row r="364" spans="7:8" x14ac:dyDescent="0.25">
      <c r="G364"/>
      <c r="H364"/>
    </row>
    <row r="365" spans="7:8" x14ac:dyDescent="0.25">
      <c r="G365"/>
      <c r="H365"/>
    </row>
    <row r="366" spans="7:8" x14ac:dyDescent="0.25">
      <c r="G366"/>
      <c r="H366"/>
    </row>
    <row r="367" spans="7:8" x14ac:dyDescent="0.25">
      <c r="G367"/>
      <c r="H367"/>
    </row>
    <row r="368" spans="7:8" x14ac:dyDescent="0.25">
      <c r="G368"/>
      <c r="H368"/>
    </row>
    <row r="369" spans="7:8" x14ac:dyDescent="0.25">
      <c r="G369"/>
      <c r="H369"/>
    </row>
    <row r="370" spans="7:8" x14ac:dyDescent="0.25">
      <c r="G370"/>
      <c r="H370"/>
    </row>
    <row r="371" spans="7:8" x14ac:dyDescent="0.25">
      <c r="G371"/>
      <c r="H371"/>
    </row>
    <row r="372" spans="7:8" x14ac:dyDescent="0.25">
      <c r="G372"/>
      <c r="H372"/>
    </row>
    <row r="373" spans="7:8" x14ac:dyDescent="0.25">
      <c r="G373"/>
      <c r="H373"/>
    </row>
    <row r="374" spans="7:8" x14ac:dyDescent="0.25">
      <c r="G374"/>
      <c r="H374"/>
    </row>
    <row r="375" spans="7:8" x14ac:dyDescent="0.25">
      <c r="G375"/>
      <c r="H375"/>
    </row>
    <row r="376" spans="7:8" x14ac:dyDescent="0.25">
      <c r="G376"/>
      <c r="H376"/>
    </row>
    <row r="377" spans="7:8" x14ac:dyDescent="0.25">
      <c r="G377"/>
      <c r="H377"/>
    </row>
    <row r="378" spans="7:8" x14ac:dyDescent="0.25">
      <c r="G378"/>
      <c r="H378"/>
    </row>
    <row r="379" spans="7:8" x14ac:dyDescent="0.25">
      <c r="G379"/>
      <c r="H379"/>
    </row>
    <row r="380" spans="7:8" x14ac:dyDescent="0.25">
      <c r="G380"/>
      <c r="H380"/>
    </row>
    <row r="381" spans="7:8" x14ac:dyDescent="0.25">
      <c r="G381"/>
      <c r="H381"/>
    </row>
    <row r="382" spans="7:8" x14ac:dyDescent="0.25">
      <c r="G382"/>
      <c r="H382"/>
    </row>
    <row r="383" spans="7:8" x14ac:dyDescent="0.25">
      <c r="G383"/>
      <c r="H383"/>
    </row>
    <row r="384" spans="7:8" x14ac:dyDescent="0.25">
      <c r="G384"/>
      <c r="H384"/>
    </row>
    <row r="385" spans="7:8" x14ac:dyDescent="0.25">
      <c r="G385"/>
      <c r="H385"/>
    </row>
    <row r="386" spans="7:8" x14ac:dyDescent="0.25">
      <c r="G386"/>
      <c r="H386"/>
    </row>
    <row r="387" spans="7:8" x14ac:dyDescent="0.25">
      <c r="G387"/>
      <c r="H387"/>
    </row>
    <row r="388" spans="7:8" x14ac:dyDescent="0.25">
      <c r="G388"/>
      <c r="H388"/>
    </row>
    <row r="389" spans="7:8" x14ac:dyDescent="0.25">
      <c r="G389"/>
      <c r="H389"/>
    </row>
    <row r="390" spans="7:8" x14ac:dyDescent="0.25">
      <c r="G390"/>
      <c r="H390"/>
    </row>
    <row r="391" spans="7:8" x14ac:dyDescent="0.25">
      <c r="G391"/>
      <c r="H391"/>
    </row>
    <row r="392" spans="7:8" x14ac:dyDescent="0.25">
      <c r="G392"/>
      <c r="H392"/>
    </row>
    <row r="393" spans="7:8" x14ac:dyDescent="0.25">
      <c r="G393"/>
      <c r="H393"/>
    </row>
    <row r="394" spans="7:8" x14ac:dyDescent="0.25">
      <c r="G394"/>
      <c r="H394"/>
    </row>
    <row r="395" spans="7:8" x14ac:dyDescent="0.25">
      <c r="G395"/>
      <c r="H395"/>
    </row>
    <row r="396" spans="7:8" x14ac:dyDescent="0.25">
      <c r="G396"/>
      <c r="H396"/>
    </row>
    <row r="397" spans="7:8" x14ac:dyDescent="0.25">
      <c r="G397"/>
      <c r="H397"/>
    </row>
    <row r="398" spans="7:8" x14ac:dyDescent="0.25">
      <c r="G398"/>
      <c r="H398"/>
    </row>
    <row r="399" spans="7:8" x14ac:dyDescent="0.25">
      <c r="G399"/>
      <c r="H399"/>
    </row>
    <row r="400" spans="7:8" x14ac:dyDescent="0.25">
      <c r="G400"/>
      <c r="H400"/>
    </row>
    <row r="401" spans="7:8" x14ac:dyDescent="0.25">
      <c r="G401"/>
      <c r="H401"/>
    </row>
    <row r="402" spans="7:8" x14ac:dyDescent="0.25">
      <c r="G402"/>
      <c r="H402"/>
    </row>
    <row r="403" spans="7:8" x14ac:dyDescent="0.25">
      <c r="G403"/>
      <c r="H403"/>
    </row>
    <row r="404" spans="7:8" x14ac:dyDescent="0.25">
      <c r="G404"/>
      <c r="H404"/>
    </row>
    <row r="405" spans="7:8" x14ac:dyDescent="0.25">
      <c r="G405"/>
      <c r="H405"/>
    </row>
    <row r="406" spans="7:8" x14ac:dyDescent="0.25">
      <c r="G406"/>
      <c r="H406"/>
    </row>
    <row r="407" spans="7:8" x14ac:dyDescent="0.25">
      <c r="G407"/>
      <c r="H407"/>
    </row>
    <row r="408" spans="7:8" x14ac:dyDescent="0.25">
      <c r="G408"/>
      <c r="H408"/>
    </row>
    <row r="409" spans="7:8" x14ac:dyDescent="0.25">
      <c r="G409"/>
      <c r="H409"/>
    </row>
    <row r="410" spans="7:8" x14ac:dyDescent="0.25">
      <c r="G410"/>
      <c r="H410"/>
    </row>
    <row r="411" spans="7:8" x14ac:dyDescent="0.25">
      <c r="G411"/>
      <c r="H411"/>
    </row>
    <row r="412" spans="7:8" x14ac:dyDescent="0.25">
      <c r="G412"/>
      <c r="H412"/>
    </row>
    <row r="413" spans="7:8" x14ac:dyDescent="0.25">
      <c r="G413"/>
      <c r="H413"/>
    </row>
    <row r="414" spans="7:8" x14ac:dyDescent="0.25">
      <c r="G414"/>
      <c r="H414"/>
    </row>
    <row r="415" spans="7:8" x14ac:dyDescent="0.25">
      <c r="G415"/>
      <c r="H415"/>
    </row>
    <row r="416" spans="7:8" x14ac:dyDescent="0.25">
      <c r="G416"/>
      <c r="H416"/>
    </row>
    <row r="417" spans="7:8" x14ac:dyDescent="0.25">
      <c r="G417"/>
      <c r="H417"/>
    </row>
    <row r="418" spans="7:8" x14ac:dyDescent="0.25">
      <c r="G418"/>
      <c r="H418"/>
    </row>
    <row r="419" spans="7:8" x14ac:dyDescent="0.25">
      <c r="G419"/>
      <c r="H419"/>
    </row>
    <row r="420" spans="7:8" x14ac:dyDescent="0.25">
      <c r="G420"/>
      <c r="H420"/>
    </row>
    <row r="421" spans="7:8" x14ac:dyDescent="0.25">
      <c r="G421"/>
      <c r="H421"/>
    </row>
    <row r="422" spans="7:8" x14ac:dyDescent="0.25">
      <c r="G422"/>
      <c r="H422"/>
    </row>
    <row r="423" spans="7:8" x14ac:dyDescent="0.25">
      <c r="G423"/>
      <c r="H423"/>
    </row>
    <row r="424" spans="7:8" x14ac:dyDescent="0.25">
      <c r="G424"/>
      <c r="H424"/>
    </row>
    <row r="425" spans="7:8" x14ac:dyDescent="0.25">
      <c r="G425"/>
      <c r="H425"/>
    </row>
    <row r="426" spans="7:8" x14ac:dyDescent="0.25">
      <c r="G426"/>
      <c r="H426"/>
    </row>
    <row r="427" spans="7:8" x14ac:dyDescent="0.25">
      <c r="G427"/>
      <c r="H427"/>
    </row>
    <row r="428" spans="7:8" x14ac:dyDescent="0.25">
      <c r="G428"/>
      <c r="H428"/>
    </row>
    <row r="429" spans="7:8" x14ac:dyDescent="0.25">
      <c r="G429"/>
      <c r="H429"/>
    </row>
    <row r="430" spans="7:8" x14ac:dyDescent="0.25">
      <c r="G430"/>
      <c r="H430"/>
    </row>
    <row r="431" spans="7:8" x14ac:dyDescent="0.25">
      <c r="G431"/>
      <c r="H431"/>
    </row>
    <row r="432" spans="7:8" x14ac:dyDescent="0.25">
      <c r="G432"/>
      <c r="H432"/>
    </row>
    <row r="433" spans="7:8" x14ac:dyDescent="0.25">
      <c r="G433"/>
      <c r="H433"/>
    </row>
    <row r="434" spans="7:8" x14ac:dyDescent="0.25">
      <c r="G434"/>
      <c r="H434"/>
    </row>
    <row r="435" spans="7:8" x14ac:dyDescent="0.25">
      <c r="G435"/>
      <c r="H435"/>
    </row>
    <row r="436" spans="7:8" x14ac:dyDescent="0.25">
      <c r="G436"/>
      <c r="H436"/>
    </row>
    <row r="437" spans="7:8" x14ac:dyDescent="0.25">
      <c r="G437"/>
      <c r="H437"/>
    </row>
    <row r="438" spans="7:8" x14ac:dyDescent="0.25">
      <c r="G438"/>
      <c r="H438"/>
    </row>
    <row r="439" spans="7:8" x14ac:dyDescent="0.25">
      <c r="G439"/>
      <c r="H439"/>
    </row>
    <row r="440" spans="7:8" x14ac:dyDescent="0.25">
      <c r="G440"/>
      <c r="H440"/>
    </row>
    <row r="441" spans="7:8" x14ac:dyDescent="0.25">
      <c r="G441"/>
      <c r="H441"/>
    </row>
    <row r="442" spans="7:8" x14ac:dyDescent="0.25">
      <c r="G442"/>
      <c r="H442"/>
    </row>
    <row r="443" spans="7:8" x14ac:dyDescent="0.25">
      <c r="G443"/>
      <c r="H443"/>
    </row>
    <row r="444" spans="7:8" x14ac:dyDescent="0.25">
      <c r="G444"/>
      <c r="H444"/>
    </row>
    <row r="445" spans="7:8" x14ac:dyDescent="0.25">
      <c r="G445"/>
      <c r="H445"/>
    </row>
    <row r="446" spans="7:8" x14ac:dyDescent="0.25">
      <c r="G446"/>
      <c r="H446"/>
    </row>
    <row r="447" spans="7:8" x14ac:dyDescent="0.25">
      <c r="G447"/>
      <c r="H447"/>
    </row>
    <row r="448" spans="7:8" x14ac:dyDescent="0.25">
      <c r="G448"/>
      <c r="H448"/>
    </row>
    <row r="449" spans="7:8" x14ac:dyDescent="0.25">
      <c r="G449"/>
      <c r="H449"/>
    </row>
    <row r="450" spans="7:8" x14ac:dyDescent="0.25">
      <c r="G450"/>
      <c r="H450"/>
    </row>
    <row r="451" spans="7:8" x14ac:dyDescent="0.25">
      <c r="G451"/>
      <c r="H451"/>
    </row>
    <row r="452" spans="7:8" x14ac:dyDescent="0.25">
      <c r="G452"/>
      <c r="H452"/>
    </row>
    <row r="453" spans="7:8" x14ac:dyDescent="0.25">
      <c r="G453"/>
      <c r="H453"/>
    </row>
    <row r="454" spans="7:8" x14ac:dyDescent="0.25">
      <c r="G454"/>
      <c r="H454"/>
    </row>
    <row r="455" spans="7:8" x14ac:dyDescent="0.25">
      <c r="G455"/>
      <c r="H455"/>
    </row>
    <row r="456" spans="7:8" x14ac:dyDescent="0.25">
      <c r="G456"/>
      <c r="H456"/>
    </row>
    <row r="457" spans="7:8" x14ac:dyDescent="0.25">
      <c r="G457"/>
      <c r="H457"/>
    </row>
    <row r="458" spans="7:8" x14ac:dyDescent="0.25">
      <c r="G458"/>
      <c r="H458"/>
    </row>
    <row r="459" spans="7:8" x14ac:dyDescent="0.25">
      <c r="G459"/>
      <c r="H459"/>
    </row>
    <row r="460" spans="7:8" x14ac:dyDescent="0.25">
      <c r="G460"/>
      <c r="H460"/>
    </row>
    <row r="461" spans="7:8" x14ac:dyDescent="0.25">
      <c r="G461"/>
      <c r="H461"/>
    </row>
    <row r="462" spans="7:8" x14ac:dyDescent="0.25">
      <c r="G462"/>
      <c r="H462"/>
    </row>
    <row r="463" spans="7:8" x14ac:dyDescent="0.25">
      <c r="G463"/>
      <c r="H463"/>
    </row>
    <row r="464" spans="7:8" x14ac:dyDescent="0.25">
      <c r="G464"/>
      <c r="H464"/>
    </row>
    <row r="465" spans="7:8" x14ac:dyDescent="0.25">
      <c r="G465"/>
      <c r="H465"/>
    </row>
    <row r="466" spans="7:8" x14ac:dyDescent="0.25">
      <c r="G466"/>
      <c r="H466"/>
    </row>
    <row r="467" spans="7:8" x14ac:dyDescent="0.25">
      <c r="G467"/>
      <c r="H467"/>
    </row>
    <row r="468" spans="7:8" x14ac:dyDescent="0.25">
      <c r="G468"/>
      <c r="H468"/>
    </row>
    <row r="469" spans="7:8" x14ac:dyDescent="0.25">
      <c r="G469"/>
      <c r="H469"/>
    </row>
    <row r="470" spans="7:8" x14ac:dyDescent="0.25">
      <c r="G470"/>
      <c r="H470"/>
    </row>
    <row r="471" spans="7:8" x14ac:dyDescent="0.25">
      <c r="G471"/>
      <c r="H471"/>
    </row>
    <row r="472" spans="7:8" x14ac:dyDescent="0.25">
      <c r="G472"/>
      <c r="H472"/>
    </row>
    <row r="473" spans="7:8" x14ac:dyDescent="0.25">
      <c r="G473"/>
      <c r="H473"/>
    </row>
    <row r="474" spans="7:8" x14ac:dyDescent="0.25">
      <c r="G474"/>
      <c r="H474"/>
    </row>
    <row r="475" spans="7:8" x14ac:dyDescent="0.25">
      <c r="G475"/>
      <c r="H475"/>
    </row>
    <row r="476" spans="7:8" x14ac:dyDescent="0.25">
      <c r="G476"/>
      <c r="H476"/>
    </row>
    <row r="477" spans="7:8" x14ac:dyDescent="0.25">
      <c r="G477"/>
      <c r="H477"/>
    </row>
    <row r="478" spans="7:8" x14ac:dyDescent="0.25">
      <c r="G478"/>
      <c r="H478"/>
    </row>
    <row r="479" spans="7:8" x14ac:dyDescent="0.25">
      <c r="G479"/>
      <c r="H479"/>
    </row>
    <row r="480" spans="7:8" x14ac:dyDescent="0.25">
      <c r="G480"/>
      <c r="H480"/>
    </row>
    <row r="481" spans="7:8" x14ac:dyDescent="0.25">
      <c r="G481"/>
      <c r="H481"/>
    </row>
    <row r="482" spans="7:8" x14ac:dyDescent="0.25">
      <c r="G482"/>
      <c r="H482"/>
    </row>
    <row r="483" spans="7:8" x14ac:dyDescent="0.25">
      <c r="G483"/>
      <c r="H483"/>
    </row>
    <row r="484" spans="7:8" x14ac:dyDescent="0.25">
      <c r="G484"/>
      <c r="H484"/>
    </row>
    <row r="485" spans="7:8" x14ac:dyDescent="0.25">
      <c r="G485"/>
      <c r="H485"/>
    </row>
    <row r="486" spans="7:8" x14ac:dyDescent="0.25">
      <c r="G486"/>
      <c r="H486"/>
    </row>
    <row r="487" spans="7:8" x14ac:dyDescent="0.25">
      <c r="G487"/>
      <c r="H487"/>
    </row>
    <row r="488" spans="7:8" x14ac:dyDescent="0.25">
      <c r="G488"/>
      <c r="H488"/>
    </row>
    <row r="489" spans="7:8" x14ac:dyDescent="0.25">
      <c r="G489"/>
      <c r="H489"/>
    </row>
    <row r="490" spans="7:8" x14ac:dyDescent="0.25">
      <c r="G490"/>
      <c r="H490"/>
    </row>
    <row r="491" spans="7:8" x14ac:dyDescent="0.25">
      <c r="G491"/>
      <c r="H491"/>
    </row>
    <row r="492" spans="7:8" x14ac:dyDescent="0.25">
      <c r="G492"/>
      <c r="H492"/>
    </row>
    <row r="493" spans="7:8" x14ac:dyDescent="0.25">
      <c r="G493"/>
      <c r="H493"/>
    </row>
    <row r="494" spans="7:8" x14ac:dyDescent="0.25">
      <c r="G494"/>
      <c r="H494"/>
    </row>
    <row r="495" spans="7:8" x14ac:dyDescent="0.25">
      <c r="G495"/>
      <c r="H495"/>
    </row>
    <row r="496" spans="7:8" x14ac:dyDescent="0.25">
      <c r="G496"/>
      <c r="H496"/>
    </row>
    <row r="497" spans="7:8" x14ac:dyDescent="0.25">
      <c r="G497"/>
      <c r="H497"/>
    </row>
    <row r="498" spans="7:8" x14ac:dyDescent="0.25">
      <c r="G498"/>
      <c r="H498"/>
    </row>
    <row r="499" spans="7:8" x14ac:dyDescent="0.25">
      <c r="G499"/>
      <c r="H499"/>
    </row>
    <row r="500" spans="7:8" x14ac:dyDescent="0.25">
      <c r="G500"/>
      <c r="H500"/>
    </row>
    <row r="501" spans="7:8" x14ac:dyDescent="0.25">
      <c r="G501"/>
      <c r="H501"/>
    </row>
    <row r="502" spans="7:8" x14ac:dyDescent="0.25">
      <c r="G502"/>
      <c r="H502"/>
    </row>
    <row r="503" spans="7:8" x14ac:dyDescent="0.25">
      <c r="G503"/>
      <c r="H503"/>
    </row>
    <row r="504" spans="7:8" x14ac:dyDescent="0.25">
      <c r="G504"/>
      <c r="H504"/>
    </row>
    <row r="505" spans="7:8" x14ac:dyDescent="0.25">
      <c r="G505"/>
      <c r="H505"/>
    </row>
    <row r="506" spans="7:8" x14ac:dyDescent="0.25">
      <c r="G506"/>
      <c r="H506"/>
    </row>
    <row r="507" spans="7:8" x14ac:dyDescent="0.25">
      <c r="G507"/>
      <c r="H507"/>
    </row>
    <row r="508" spans="7:8" x14ac:dyDescent="0.25">
      <c r="G508"/>
      <c r="H508"/>
    </row>
    <row r="509" spans="7:8" x14ac:dyDescent="0.25">
      <c r="G509"/>
      <c r="H509"/>
    </row>
    <row r="510" spans="7:8" x14ac:dyDescent="0.25">
      <c r="G510"/>
      <c r="H510"/>
    </row>
    <row r="511" spans="7:8" x14ac:dyDescent="0.25">
      <c r="G511"/>
      <c r="H511"/>
    </row>
    <row r="512" spans="7:8" x14ac:dyDescent="0.25">
      <c r="G512"/>
      <c r="H512"/>
    </row>
    <row r="513" spans="7:8" x14ac:dyDescent="0.25">
      <c r="G513"/>
      <c r="H513"/>
    </row>
    <row r="514" spans="7:8" x14ac:dyDescent="0.25">
      <c r="G514"/>
      <c r="H514"/>
    </row>
    <row r="515" spans="7:8" x14ac:dyDescent="0.25">
      <c r="G515"/>
      <c r="H515"/>
    </row>
    <row r="516" spans="7:8" x14ac:dyDescent="0.25">
      <c r="G516"/>
      <c r="H516"/>
    </row>
    <row r="517" spans="7:8" x14ac:dyDescent="0.25">
      <c r="G517"/>
      <c r="H517"/>
    </row>
    <row r="518" spans="7:8" x14ac:dyDescent="0.25">
      <c r="G518"/>
      <c r="H518"/>
    </row>
    <row r="519" spans="7:8" x14ac:dyDescent="0.25">
      <c r="G519"/>
      <c r="H519"/>
    </row>
    <row r="520" spans="7:8" x14ac:dyDescent="0.25">
      <c r="G520"/>
      <c r="H520"/>
    </row>
    <row r="521" spans="7:8" x14ac:dyDescent="0.25">
      <c r="G521"/>
      <c r="H521"/>
    </row>
    <row r="522" spans="7:8" x14ac:dyDescent="0.25">
      <c r="G522"/>
      <c r="H522"/>
    </row>
    <row r="523" spans="7:8" x14ac:dyDescent="0.25">
      <c r="G523"/>
      <c r="H523"/>
    </row>
    <row r="524" spans="7:8" x14ac:dyDescent="0.25">
      <c r="G524"/>
      <c r="H524"/>
    </row>
    <row r="525" spans="7:8" x14ac:dyDescent="0.25">
      <c r="G525"/>
      <c r="H525"/>
    </row>
    <row r="526" spans="7:8" x14ac:dyDescent="0.25">
      <c r="G526"/>
      <c r="H526"/>
    </row>
    <row r="527" spans="7:8" x14ac:dyDescent="0.25">
      <c r="G527"/>
      <c r="H527"/>
    </row>
    <row r="528" spans="7:8" x14ac:dyDescent="0.25">
      <c r="G528"/>
      <c r="H528"/>
    </row>
    <row r="529" spans="7:8" x14ac:dyDescent="0.25">
      <c r="G529"/>
      <c r="H529"/>
    </row>
    <row r="530" spans="7:8" x14ac:dyDescent="0.25">
      <c r="G530"/>
      <c r="H530"/>
    </row>
    <row r="531" spans="7:8" x14ac:dyDescent="0.25">
      <c r="G531"/>
      <c r="H531"/>
    </row>
    <row r="532" spans="7:8" x14ac:dyDescent="0.25">
      <c r="G532"/>
      <c r="H532"/>
    </row>
    <row r="533" spans="7:8" x14ac:dyDescent="0.25">
      <c r="G533"/>
      <c r="H533"/>
    </row>
    <row r="534" spans="7:8" x14ac:dyDescent="0.25">
      <c r="G534"/>
      <c r="H534"/>
    </row>
    <row r="535" spans="7:8" x14ac:dyDescent="0.25">
      <c r="G535"/>
      <c r="H535"/>
    </row>
    <row r="536" spans="7:8" x14ac:dyDescent="0.25">
      <c r="G536"/>
      <c r="H536"/>
    </row>
    <row r="537" spans="7:8" x14ac:dyDescent="0.25">
      <c r="G537"/>
      <c r="H537"/>
    </row>
    <row r="538" spans="7:8" x14ac:dyDescent="0.25">
      <c r="G538"/>
      <c r="H538"/>
    </row>
    <row r="539" spans="7:8" x14ac:dyDescent="0.25">
      <c r="G539"/>
      <c r="H539"/>
    </row>
    <row r="540" spans="7:8" x14ac:dyDescent="0.25">
      <c r="G540"/>
      <c r="H540"/>
    </row>
    <row r="541" spans="7:8" x14ac:dyDescent="0.25">
      <c r="G541"/>
      <c r="H541"/>
    </row>
    <row r="542" spans="7:8" x14ac:dyDescent="0.25">
      <c r="G542"/>
      <c r="H542"/>
    </row>
    <row r="543" spans="7:8" x14ac:dyDescent="0.25">
      <c r="G543"/>
      <c r="H543"/>
    </row>
    <row r="544" spans="7:8" x14ac:dyDescent="0.25">
      <c r="G544"/>
      <c r="H544"/>
    </row>
    <row r="545" spans="7:8" x14ac:dyDescent="0.25">
      <c r="G545"/>
      <c r="H545"/>
    </row>
    <row r="546" spans="7:8" x14ac:dyDescent="0.25">
      <c r="G546"/>
      <c r="H546"/>
    </row>
    <row r="547" spans="7:8" x14ac:dyDescent="0.25">
      <c r="G547"/>
      <c r="H547"/>
    </row>
    <row r="548" spans="7:8" x14ac:dyDescent="0.25">
      <c r="G548"/>
      <c r="H548"/>
    </row>
    <row r="549" spans="7:8" x14ac:dyDescent="0.25">
      <c r="G549"/>
      <c r="H549"/>
    </row>
    <row r="550" spans="7:8" x14ac:dyDescent="0.25">
      <c r="G550"/>
      <c r="H550"/>
    </row>
    <row r="551" spans="7:8" x14ac:dyDescent="0.25">
      <c r="G551"/>
      <c r="H551"/>
    </row>
    <row r="552" spans="7:8" x14ac:dyDescent="0.25">
      <c r="G552"/>
      <c r="H552"/>
    </row>
    <row r="553" spans="7:8" x14ac:dyDescent="0.25">
      <c r="G553"/>
      <c r="H553"/>
    </row>
    <row r="554" spans="7:8" x14ac:dyDescent="0.25">
      <c r="G554"/>
      <c r="H554"/>
    </row>
    <row r="555" spans="7:8" x14ac:dyDescent="0.25">
      <c r="G555"/>
      <c r="H555"/>
    </row>
    <row r="556" spans="7:8" x14ac:dyDescent="0.25">
      <c r="G556"/>
      <c r="H556"/>
    </row>
    <row r="557" spans="7:8" x14ac:dyDescent="0.25">
      <c r="G557"/>
      <c r="H557"/>
    </row>
    <row r="558" spans="7:8" x14ac:dyDescent="0.25">
      <c r="G558"/>
      <c r="H558"/>
    </row>
    <row r="559" spans="7:8" x14ac:dyDescent="0.25">
      <c r="G559"/>
      <c r="H559"/>
    </row>
    <row r="560" spans="7:8" x14ac:dyDescent="0.25">
      <c r="G560"/>
      <c r="H560"/>
    </row>
    <row r="561" spans="7:8" x14ac:dyDescent="0.25">
      <c r="G561"/>
      <c r="H561"/>
    </row>
    <row r="562" spans="7:8" x14ac:dyDescent="0.25">
      <c r="G562"/>
      <c r="H562"/>
    </row>
    <row r="563" spans="7:8" x14ac:dyDescent="0.25">
      <c r="G563"/>
      <c r="H563"/>
    </row>
    <row r="564" spans="7:8" x14ac:dyDescent="0.25">
      <c r="G564"/>
      <c r="H564"/>
    </row>
    <row r="565" spans="7:8" x14ac:dyDescent="0.25">
      <c r="G565"/>
      <c r="H565"/>
    </row>
    <row r="566" spans="7:8" x14ac:dyDescent="0.25">
      <c r="G566"/>
      <c r="H566"/>
    </row>
    <row r="567" spans="7:8" x14ac:dyDescent="0.25">
      <c r="G567"/>
      <c r="H567"/>
    </row>
    <row r="568" spans="7:8" x14ac:dyDescent="0.25">
      <c r="G568"/>
      <c r="H568"/>
    </row>
    <row r="569" spans="7:8" x14ac:dyDescent="0.25">
      <c r="G569"/>
      <c r="H569"/>
    </row>
    <row r="570" spans="7:8" x14ac:dyDescent="0.25">
      <c r="G570"/>
      <c r="H570"/>
    </row>
    <row r="571" spans="7:8" x14ac:dyDescent="0.25">
      <c r="G571"/>
      <c r="H571"/>
    </row>
    <row r="572" spans="7:8" x14ac:dyDescent="0.25">
      <c r="G572"/>
      <c r="H572"/>
    </row>
    <row r="573" spans="7:8" x14ac:dyDescent="0.25">
      <c r="G573"/>
      <c r="H573"/>
    </row>
    <row r="574" spans="7:8" x14ac:dyDescent="0.25">
      <c r="G574"/>
      <c r="H574"/>
    </row>
    <row r="575" spans="7:8" x14ac:dyDescent="0.25">
      <c r="G575"/>
      <c r="H575"/>
    </row>
    <row r="576" spans="7:8" x14ac:dyDescent="0.25">
      <c r="G576"/>
      <c r="H576"/>
    </row>
    <row r="577" spans="7:8" x14ac:dyDescent="0.25">
      <c r="G577"/>
      <c r="H577"/>
    </row>
    <row r="578" spans="7:8" x14ac:dyDescent="0.25">
      <c r="G578"/>
      <c r="H578"/>
    </row>
    <row r="579" spans="7:8" x14ac:dyDescent="0.25">
      <c r="G579"/>
      <c r="H579"/>
    </row>
    <row r="580" spans="7:8" x14ac:dyDescent="0.25">
      <c r="G580"/>
      <c r="H580"/>
    </row>
    <row r="581" spans="7:8" x14ac:dyDescent="0.25">
      <c r="G581"/>
      <c r="H581"/>
    </row>
    <row r="582" spans="7:8" x14ac:dyDescent="0.25">
      <c r="G582"/>
      <c r="H582"/>
    </row>
    <row r="583" spans="7:8" x14ac:dyDescent="0.25">
      <c r="G583"/>
      <c r="H583"/>
    </row>
    <row r="584" spans="7:8" x14ac:dyDescent="0.25">
      <c r="G584"/>
      <c r="H584"/>
    </row>
    <row r="585" spans="7:8" x14ac:dyDescent="0.25">
      <c r="G585"/>
      <c r="H585"/>
    </row>
    <row r="586" spans="7:8" x14ac:dyDescent="0.25">
      <c r="G586"/>
      <c r="H586"/>
    </row>
    <row r="587" spans="7:8" x14ac:dyDescent="0.25">
      <c r="G587"/>
      <c r="H587"/>
    </row>
    <row r="588" spans="7:8" x14ac:dyDescent="0.25">
      <c r="G588"/>
      <c r="H588"/>
    </row>
    <row r="589" spans="7:8" x14ac:dyDescent="0.25">
      <c r="G589"/>
      <c r="H589"/>
    </row>
    <row r="590" spans="7:8" x14ac:dyDescent="0.25">
      <c r="G590"/>
      <c r="H590"/>
    </row>
    <row r="591" spans="7:8" x14ac:dyDescent="0.25">
      <c r="G591"/>
      <c r="H591"/>
    </row>
    <row r="592" spans="7:8" x14ac:dyDescent="0.25">
      <c r="G592"/>
      <c r="H592"/>
    </row>
    <row r="593" spans="7:8" x14ac:dyDescent="0.25">
      <c r="G593"/>
      <c r="H593"/>
    </row>
    <row r="594" spans="7:8" x14ac:dyDescent="0.25">
      <c r="G594"/>
      <c r="H594"/>
    </row>
    <row r="595" spans="7:8" x14ac:dyDescent="0.25">
      <c r="G595"/>
      <c r="H595"/>
    </row>
    <row r="596" spans="7:8" x14ac:dyDescent="0.25">
      <c r="G596"/>
      <c r="H596"/>
    </row>
    <row r="597" spans="7:8" x14ac:dyDescent="0.25">
      <c r="G597"/>
      <c r="H597"/>
    </row>
    <row r="598" spans="7:8" x14ac:dyDescent="0.25">
      <c r="G598"/>
      <c r="H598"/>
    </row>
    <row r="599" spans="7:8" x14ac:dyDescent="0.25">
      <c r="G599"/>
      <c r="H599"/>
    </row>
    <row r="600" spans="7:8" x14ac:dyDescent="0.25">
      <c r="G600"/>
      <c r="H600"/>
    </row>
    <row r="601" spans="7:8" x14ac:dyDescent="0.25">
      <c r="G601"/>
      <c r="H601"/>
    </row>
    <row r="602" spans="7:8" x14ac:dyDescent="0.25">
      <c r="G602"/>
      <c r="H602"/>
    </row>
    <row r="603" spans="7:8" x14ac:dyDescent="0.25">
      <c r="G603"/>
      <c r="H603"/>
    </row>
    <row r="604" spans="7:8" x14ac:dyDescent="0.25">
      <c r="G604"/>
      <c r="H604"/>
    </row>
    <row r="605" spans="7:8" x14ac:dyDescent="0.25">
      <c r="G605"/>
      <c r="H605"/>
    </row>
    <row r="606" spans="7:8" x14ac:dyDescent="0.25">
      <c r="G606"/>
      <c r="H606"/>
    </row>
    <row r="607" spans="7:8" x14ac:dyDescent="0.25">
      <c r="G607"/>
      <c r="H607"/>
    </row>
    <row r="608" spans="7:8" x14ac:dyDescent="0.25">
      <c r="G608"/>
      <c r="H608"/>
    </row>
    <row r="609" spans="7:8" x14ac:dyDescent="0.25">
      <c r="G609"/>
      <c r="H609"/>
    </row>
    <row r="610" spans="7:8" x14ac:dyDescent="0.25">
      <c r="G610"/>
      <c r="H610"/>
    </row>
    <row r="611" spans="7:8" x14ac:dyDescent="0.25">
      <c r="G611"/>
      <c r="H611"/>
    </row>
    <row r="612" spans="7:8" x14ac:dyDescent="0.25">
      <c r="G612"/>
      <c r="H612"/>
    </row>
    <row r="613" spans="7:8" x14ac:dyDescent="0.25">
      <c r="G613"/>
      <c r="H613"/>
    </row>
    <row r="614" spans="7:8" x14ac:dyDescent="0.25">
      <c r="G614"/>
      <c r="H614"/>
    </row>
    <row r="615" spans="7:8" x14ac:dyDescent="0.25">
      <c r="G615"/>
      <c r="H615"/>
    </row>
    <row r="616" spans="7:8" x14ac:dyDescent="0.25">
      <c r="G616"/>
      <c r="H616"/>
    </row>
    <row r="617" spans="7:8" x14ac:dyDescent="0.25">
      <c r="G617"/>
      <c r="H617"/>
    </row>
    <row r="618" spans="7:8" x14ac:dyDescent="0.25">
      <c r="G618"/>
      <c r="H618"/>
    </row>
    <row r="619" spans="7:8" x14ac:dyDescent="0.25">
      <c r="G619"/>
      <c r="H619"/>
    </row>
    <row r="620" spans="7:8" x14ac:dyDescent="0.25">
      <c r="G620"/>
      <c r="H620"/>
    </row>
    <row r="621" spans="7:8" x14ac:dyDescent="0.25">
      <c r="G621"/>
      <c r="H621"/>
    </row>
    <row r="622" spans="7:8" x14ac:dyDescent="0.25">
      <c r="G622"/>
      <c r="H622"/>
    </row>
    <row r="623" spans="7:8" x14ac:dyDescent="0.25">
      <c r="G623"/>
      <c r="H623"/>
    </row>
    <row r="624" spans="7:8" x14ac:dyDescent="0.25">
      <c r="G624"/>
      <c r="H624"/>
    </row>
    <row r="625" spans="7:8" x14ac:dyDescent="0.25">
      <c r="G625"/>
      <c r="H625"/>
    </row>
    <row r="626" spans="7:8" x14ac:dyDescent="0.25">
      <c r="G626"/>
      <c r="H626"/>
    </row>
    <row r="627" spans="7:8" x14ac:dyDescent="0.25">
      <c r="G627"/>
      <c r="H627"/>
    </row>
    <row r="628" spans="7:8" x14ac:dyDescent="0.25">
      <c r="G628"/>
      <c r="H628"/>
    </row>
    <row r="629" spans="7:8" x14ac:dyDescent="0.25">
      <c r="G629"/>
      <c r="H629"/>
    </row>
    <row r="630" spans="7:8" x14ac:dyDescent="0.25">
      <c r="G630"/>
      <c r="H630"/>
    </row>
    <row r="631" spans="7:8" x14ac:dyDescent="0.25">
      <c r="G631"/>
      <c r="H631"/>
    </row>
    <row r="632" spans="7:8" x14ac:dyDescent="0.25">
      <c r="G632"/>
      <c r="H632"/>
    </row>
    <row r="633" spans="7:8" x14ac:dyDescent="0.25">
      <c r="G633"/>
      <c r="H633"/>
    </row>
    <row r="634" spans="7:8" x14ac:dyDescent="0.25">
      <c r="G634"/>
      <c r="H634"/>
    </row>
    <row r="635" spans="7:8" x14ac:dyDescent="0.25">
      <c r="G635"/>
      <c r="H635"/>
    </row>
    <row r="636" spans="7:8" x14ac:dyDescent="0.25">
      <c r="G636"/>
      <c r="H636"/>
    </row>
    <row r="637" spans="7:8" x14ac:dyDescent="0.25">
      <c r="G637"/>
      <c r="H637"/>
    </row>
    <row r="638" spans="7:8" x14ac:dyDescent="0.25">
      <c r="G638"/>
      <c r="H638"/>
    </row>
    <row r="639" spans="7:8" x14ac:dyDescent="0.25">
      <c r="G639"/>
      <c r="H639"/>
    </row>
    <row r="640" spans="7:8" x14ac:dyDescent="0.25">
      <c r="G640"/>
      <c r="H640"/>
    </row>
    <row r="641" spans="7:8" x14ac:dyDescent="0.25">
      <c r="G641"/>
      <c r="H641"/>
    </row>
    <row r="642" spans="7:8" x14ac:dyDescent="0.25">
      <c r="G642"/>
      <c r="H642"/>
    </row>
    <row r="643" spans="7:8" x14ac:dyDescent="0.25">
      <c r="G643"/>
      <c r="H643"/>
    </row>
    <row r="644" spans="7:8" x14ac:dyDescent="0.25">
      <c r="G644"/>
      <c r="H644"/>
    </row>
    <row r="645" spans="7:8" x14ac:dyDescent="0.25">
      <c r="G645"/>
      <c r="H645"/>
    </row>
    <row r="646" spans="7:8" x14ac:dyDescent="0.25">
      <c r="G646"/>
      <c r="H646"/>
    </row>
    <row r="647" spans="7:8" x14ac:dyDescent="0.25">
      <c r="G647"/>
      <c r="H647"/>
    </row>
    <row r="648" spans="7:8" x14ac:dyDescent="0.25">
      <c r="G648"/>
      <c r="H648"/>
    </row>
    <row r="649" spans="7:8" x14ac:dyDescent="0.25">
      <c r="G649"/>
      <c r="H649"/>
    </row>
    <row r="650" spans="7:8" x14ac:dyDescent="0.25">
      <c r="G650"/>
      <c r="H650"/>
    </row>
    <row r="651" spans="7:8" x14ac:dyDescent="0.25">
      <c r="G651"/>
      <c r="H651"/>
    </row>
    <row r="652" spans="7:8" x14ac:dyDescent="0.25">
      <c r="G652"/>
      <c r="H652"/>
    </row>
    <row r="653" spans="7:8" x14ac:dyDescent="0.25">
      <c r="G653"/>
      <c r="H653"/>
    </row>
    <row r="654" spans="7:8" x14ac:dyDescent="0.25">
      <c r="G654"/>
      <c r="H654"/>
    </row>
    <row r="655" spans="7:8" x14ac:dyDescent="0.25">
      <c r="G655"/>
      <c r="H655"/>
    </row>
    <row r="656" spans="7:8" x14ac:dyDescent="0.25">
      <c r="G656"/>
      <c r="H656"/>
    </row>
    <row r="657" spans="7:8" x14ac:dyDescent="0.25">
      <c r="G657"/>
      <c r="H657"/>
    </row>
    <row r="658" spans="7:8" x14ac:dyDescent="0.25">
      <c r="G658"/>
      <c r="H658"/>
    </row>
    <row r="659" spans="7:8" x14ac:dyDescent="0.25">
      <c r="G659"/>
      <c r="H659"/>
    </row>
    <row r="660" spans="7:8" x14ac:dyDescent="0.25">
      <c r="G660"/>
      <c r="H660"/>
    </row>
    <row r="661" spans="7:8" x14ac:dyDescent="0.25">
      <c r="G661"/>
      <c r="H661"/>
    </row>
    <row r="662" spans="7:8" x14ac:dyDescent="0.25">
      <c r="G662"/>
      <c r="H662"/>
    </row>
    <row r="663" spans="7:8" x14ac:dyDescent="0.25">
      <c r="G663"/>
      <c r="H663"/>
    </row>
    <row r="664" spans="7:8" x14ac:dyDescent="0.25">
      <c r="G664"/>
      <c r="H664"/>
    </row>
    <row r="665" spans="7:8" x14ac:dyDescent="0.25">
      <c r="G665"/>
      <c r="H665"/>
    </row>
    <row r="666" spans="7:8" x14ac:dyDescent="0.25">
      <c r="G666"/>
      <c r="H666"/>
    </row>
    <row r="667" spans="7:8" x14ac:dyDescent="0.25">
      <c r="G667"/>
      <c r="H667"/>
    </row>
    <row r="668" spans="7:8" x14ac:dyDescent="0.25">
      <c r="G668"/>
      <c r="H668"/>
    </row>
    <row r="669" spans="7:8" x14ac:dyDescent="0.25">
      <c r="G669"/>
      <c r="H669"/>
    </row>
    <row r="670" spans="7:8" x14ac:dyDescent="0.25">
      <c r="G670"/>
      <c r="H670"/>
    </row>
    <row r="671" spans="7:8" x14ac:dyDescent="0.25">
      <c r="G671"/>
      <c r="H671"/>
    </row>
    <row r="672" spans="7:8" x14ac:dyDescent="0.25">
      <c r="G672"/>
      <c r="H672"/>
    </row>
    <row r="673" spans="7:8" x14ac:dyDescent="0.25">
      <c r="G673"/>
      <c r="H673"/>
    </row>
    <row r="674" spans="7:8" x14ac:dyDescent="0.25">
      <c r="G674"/>
      <c r="H674"/>
    </row>
    <row r="675" spans="7:8" x14ac:dyDescent="0.25">
      <c r="G675"/>
      <c r="H675"/>
    </row>
    <row r="676" spans="7:8" x14ac:dyDescent="0.25">
      <c r="G676"/>
      <c r="H676"/>
    </row>
    <row r="677" spans="7:8" x14ac:dyDescent="0.25">
      <c r="G677"/>
      <c r="H677"/>
    </row>
    <row r="678" spans="7:8" x14ac:dyDescent="0.25">
      <c r="G678"/>
      <c r="H678"/>
    </row>
    <row r="679" spans="7:8" x14ac:dyDescent="0.25">
      <c r="G679"/>
      <c r="H679"/>
    </row>
    <row r="680" spans="7:8" x14ac:dyDescent="0.25">
      <c r="G680"/>
      <c r="H680"/>
    </row>
    <row r="681" spans="7:8" x14ac:dyDescent="0.25">
      <c r="G681"/>
      <c r="H681"/>
    </row>
    <row r="682" spans="7:8" x14ac:dyDescent="0.25">
      <c r="G682"/>
      <c r="H682"/>
    </row>
    <row r="683" spans="7:8" x14ac:dyDescent="0.25">
      <c r="G683"/>
      <c r="H683"/>
    </row>
    <row r="684" spans="7:8" x14ac:dyDescent="0.25">
      <c r="G684"/>
      <c r="H684"/>
    </row>
    <row r="685" spans="7:8" x14ac:dyDescent="0.25">
      <c r="G685"/>
      <c r="H685"/>
    </row>
    <row r="686" spans="7:8" x14ac:dyDescent="0.25">
      <c r="G686"/>
      <c r="H686"/>
    </row>
    <row r="687" spans="7:8" x14ac:dyDescent="0.25">
      <c r="G687"/>
      <c r="H687"/>
    </row>
    <row r="688" spans="7:8" x14ac:dyDescent="0.25">
      <c r="G688"/>
      <c r="H688"/>
    </row>
    <row r="689" spans="7:8" x14ac:dyDescent="0.25">
      <c r="G689"/>
      <c r="H689"/>
    </row>
    <row r="690" spans="7:8" x14ac:dyDescent="0.25">
      <c r="G690"/>
      <c r="H690"/>
    </row>
    <row r="691" spans="7:8" x14ac:dyDescent="0.25">
      <c r="G691"/>
      <c r="H691"/>
    </row>
    <row r="692" spans="7:8" x14ac:dyDescent="0.25">
      <c r="G692"/>
      <c r="H692"/>
    </row>
    <row r="693" spans="7:8" x14ac:dyDescent="0.25">
      <c r="G693"/>
      <c r="H693"/>
    </row>
    <row r="694" spans="7:8" x14ac:dyDescent="0.25">
      <c r="G694"/>
      <c r="H694"/>
    </row>
    <row r="695" spans="7:8" x14ac:dyDescent="0.25">
      <c r="G695"/>
      <c r="H695"/>
    </row>
    <row r="696" spans="7:8" x14ac:dyDescent="0.25">
      <c r="G696"/>
      <c r="H696"/>
    </row>
    <row r="697" spans="7:8" x14ac:dyDescent="0.25">
      <c r="G697"/>
      <c r="H697"/>
    </row>
    <row r="698" spans="7:8" x14ac:dyDescent="0.25">
      <c r="G698"/>
      <c r="H698"/>
    </row>
    <row r="699" spans="7:8" x14ac:dyDescent="0.25">
      <c r="G699"/>
      <c r="H699"/>
    </row>
    <row r="700" spans="7:8" x14ac:dyDescent="0.25">
      <c r="G700"/>
      <c r="H700"/>
    </row>
    <row r="701" spans="7:8" x14ac:dyDescent="0.25">
      <c r="G701"/>
      <c r="H701"/>
    </row>
    <row r="702" spans="7:8" x14ac:dyDescent="0.25">
      <c r="G702"/>
      <c r="H702"/>
    </row>
    <row r="703" spans="7:8" x14ac:dyDescent="0.25">
      <c r="G703"/>
      <c r="H703"/>
    </row>
    <row r="704" spans="7:8" x14ac:dyDescent="0.25">
      <c r="G704"/>
      <c r="H704"/>
    </row>
    <row r="705" spans="7:8" x14ac:dyDescent="0.25">
      <c r="G705"/>
      <c r="H705"/>
    </row>
    <row r="706" spans="7:8" x14ac:dyDescent="0.25">
      <c r="G706"/>
      <c r="H706"/>
    </row>
    <row r="707" spans="7:8" x14ac:dyDescent="0.25">
      <c r="G707"/>
      <c r="H707"/>
    </row>
    <row r="708" spans="7:8" x14ac:dyDescent="0.25">
      <c r="G708"/>
      <c r="H708"/>
    </row>
    <row r="709" spans="7:8" x14ac:dyDescent="0.25">
      <c r="G709"/>
      <c r="H709"/>
    </row>
    <row r="710" spans="7:8" x14ac:dyDescent="0.25">
      <c r="G710"/>
      <c r="H710"/>
    </row>
    <row r="711" spans="7:8" x14ac:dyDescent="0.25">
      <c r="G711"/>
      <c r="H711"/>
    </row>
    <row r="712" spans="7:8" x14ac:dyDescent="0.25">
      <c r="G712"/>
      <c r="H712"/>
    </row>
    <row r="713" spans="7:8" x14ac:dyDescent="0.25">
      <c r="G713"/>
      <c r="H713"/>
    </row>
    <row r="714" spans="7:8" x14ac:dyDescent="0.25">
      <c r="G714"/>
      <c r="H714"/>
    </row>
    <row r="715" spans="7:8" x14ac:dyDescent="0.25">
      <c r="G715"/>
      <c r="H715"/>
    </row>
    <row r="716" spans="7:8" x14ac:dyDescent="0.25">
      <c r="G716"/>
      <c r="H716"/>
    </row>
    <row r="717" spans="7:8" x14ac:dyDescent="0.25">
      <c r="G717"/>
      <c r="H717"/>
    </row>
    <row r="718" spans="7:8" x14ac:dyDescent="0.25">
      <c r="G718"/>
      <c r="H718"/>
    </row>
    <row r="719" spans="7:8" x14ac:dyDescent="0.25">
      <c r="G719"/>
      <c r="H719"/>
    </row>
    <row r="720" spans="7:8" x14ac:dyDescent="0.25">
      <c r="G720"/>
      <c r="H720"/>
    </row>
    <row r="721" spans="7:8" x14ac:dyDescent="0.25">
      <c r="G721"/>
      <c r="H721"/>
    </row>
    <row r="722" spans="7:8" x14ac:dyDescent="0.25">
      <c r="G722"/>
      <c r="H722"/>
    </row>
    <row r="723" spans="7:8" x14ac:dyDescent="0.25">
      <c r="G723"/>
      <c r="H723"/>
    </row>
    <row r="724" spans="7:8" x14ac:dyDescent="0.25">
      <c r="G724"/>
      <c r="H724"/>
    </row>
    <row r="725" spans="7:8" x14ac:dyDescent="0.25">
      <c r="G725"/>
      <c r="H725"/>
    </row>
    <row r="726" spans="7:8" x14ac:dyDescent="0.25">
      <c r="G726"/>
      <c r="H726"/>
    </row>
    <row r="727" spans="7:8" x14ac:dyDescent="0.25">
      <c r="G727"/>
      <c r="H727"/>
    </row>
    <row r="728" spans="7:8" x14ac:dyDescent="0.25">
      <c r="G728"/>
      <c r="H728"/>
    </row>
    <row r="729" spans="7:8" x14ac:dyDescent="0.25">
      <c r="G729"/>
      <c r="H729"/>
    </row>
    <row r="730" spans="7:8" x14ac:dyDescent="0.25">
      <c r="G730"/>
      <c r="H730"/>
    </row>
    <row r="731" spans="7:8" x14ac:dyDescent="0.25">
      <c r="G731"/>
      <c r="H731"/>
    </row>
    <row r="732" spans="7:8" x14ac:dyDescent="0.25">
      <c r="G732"/>
      <c r="H732"/>
    </row>
    <row r="733" spans="7:8" x14ac:dyDescent="0.25">
      <c r="G733"/>
      <c r="H733"/>
    </row>
    <row r="734" spans="7:8" x14ac:dyDescent="0.25">
      <c r="G734"/>
      <c r="H734"/>
    </row>
    <row r="735" spans="7:8" x14ac:dyDescent="0.25">
      <c r="G735"/>
      <c r="H735"/>
    </row>
    <row r="736" spans="7:8" x14ac:dyDescent="0.25">
      <c r="G736"/>
      <c r="H736"/>
    </row>
    <row r="737" spans="7:8" x14ac:dyDescent="0.25">
      <c r="G737"/>
      <c r="H737"/>
    </row>
    <row r="738" spans="7:8" x14ac:dyDescent="0.25">
      <c r="G738"/>
      <c r="H738"/>
    </row>
    <row r="739" spans="7:8" x14ac:dyDescent="0.25">
      <c r="G739"/>
      <c r="H739"/>
    </row>
    <row r="740" spans="7:8" x14ac:dyDescent="0.25">
      <c r="G740"/>
      <c r="H740"/>
    </row>
    <row r="741" spans="7:8" x14ac:dyDescent="0.25">
      <c r="G741"/>
      <c r="H741"/>
    </row>
    <row r="742" spans="7:8" x14ac:dyDescent="0.25">
      <c r="G742"/>
      <c r="H742"/>
    </row>
    <row r="743" spans="7:8" x14ac:dyDescent="0.25">
      <c r="G743"/>
      <c r="H743"/>
    </row>
    <row r="744" spans="7:8" x14ac:dyDescent="0.25">
      <c r="G744"/>
      <c r="H744"/>
    </row>
    <row r="745" spans="7:8" x14ac:dyDescent="0.25">
      <c r="G745"/>
      <c r="H745"/>
    </row>
    <row r="746" spans="7:8" x14ac:dyDescent="0.25">
      <c r="G746"/>
      <c r="H746"/>
    </row>
    <row r="747" spans="7:8" x14ac:dyDescent="0.25">
      <c r="G747"/>
      <c r="H747"/>
    </row>
    <row r="748" spans="7:8" x14ac:dyDescent="0.25">
      <c r="G748"/>
      <c r="H748"/>
    </row>
    <row r="749" spans="7:8" x14ac:dyDescent="0.25">
      <c r="G749"/>
      <c r="H749"/>
    </row>
    <row r="750" spans="7:8" x14ac:dyDescent="0.25">
      <c r="G750"/>
      <c r="H750"/>
    </row>
    <row r="751" spans="7:8" x14ac:dyDescent="0.25">
      <c r="G751"/>
      <c r="H751"/>
    </row>
    <row r="752" spans="7:8" x14ac:dyDescent="0.25">
      <c r="G752"/>
      <c r="H752"/>
    </row>
    <row r="753" spans="7:8" x14ac:dyDescent="0.25">
      <c r="G753"/>
      <c r="H753"/>
    </row>
    <row r="754" spans="7:8" x14ac:dyDescent="0.25">
      <c r="G754"/>
      <c r="H754"/>
    </row>
    <row r="755" spans="7:8" x14ac:dyDescent="0.25">
      <c r="G755"/>
      <c r="H755"/>
    </row>
    <row r="756" spans="7:8" x14ac:dyDescent="0.25">
      <c r="G756"/>
      <c r="H756"/>
    </row>
    <row r="757" spans="7:8" x14ac:dyDescent="0.25">
      <c r="G757"/>
      <c r="H757"/>
    </row>
    <row r="758" spans="7:8" x14ac:dyDescent="0.25">
      <c r="G758"/>
      <c r="H758"/>
    </row>
    <row r="759" spans="7:8" x14ac:dyDescent="0.25">
      <c r="G759"/>
      <c r="H759"/>
    </row>
    <row r="760" spans="7:8" x14ac:dyDescent="0.25">
      <c r="G760"/>
      <c r="H760"/>
    </row>
    <row r="761" spans="7:8" x14ac:dyDescent="0.25">
      <c r="G761"/>
      <c r="H761"/>
    </row>
    <row r="762" spans="7:8" x14ac:dyDescent="0.25">
      <c r="G762"/>
      <c r="H762"/>
    </row>
    <row r="763" spans="7:8" x14ac:dyDescent="0.25">
      <c r="G763"/>
      <c r="H763"/>
    </row>
    <row r="764" spans="7:8" x14ac:dyDescent="0.25">
      <c r="G764"/>
      <c r="H764"/>
    </row>
    <row r="765" spans="7:8" x14ac:dyDescent="0.25">
      <c r="G765"/>
      <c r="H765"/>
    </row>
    <row r="766" spans="7:8" x14ac:dyDescent="0.25">
      <c r="G766"/>
      <c r="H766"/>
    </row>
    <row r="767" spans="7:8" x14ac:dyDescent="0.25">
      <c r="G767"/>
      <c r="H767"/>
    </row>
    <row r="768" spans="7:8" x14ac:dyDescent="0.25">
      <c r="G768"/>
      <c r="H768"/>
    </row>
    <row r="769" spans="7:8" x14ac:dyDescent="0.25">
      <c r="G769"/>
      <c r="H769"/>
    </row>
    <row r="770" spans="7:8" x14ac:dyDescent="0.25">
      <c r="G770"/>
      <c r="H770"/>
    </row>
    <row r="771" spans="7:8" x14ac:dyDescent="0.25">
      <c r="G771"/>
      <c r="H771"/>
    </row>
    <row r="772" spans="7:8" x14ac:dyDescent="0.25">
      <c r="G772"/>
      <c r="H772"/>
    </row>
    <row r="773" spans="7:8" x14ac:dyDescent="0.25">
      <c r="G773"/>
      <c r="H773"/>
    </row>
    <row r="774" spans="7:8" x14ac:dyDescent="0.25">
      <c r="G774"/>
      <c r="H774"/>
    </row>
    <row r="775" spans="7:8" x14ac:dyDescent="0.25">
      <c r="G775"/>
      <c r="H775"/>
    </row>
    <row r="776" spans="7:8" x14ac:dyDescent="0.25">
      <c r="G776"/>
      <c r="H776"/>
    </row>
    <row r="777" spans="7:8" x14ac:dyDescent="0.25">
      <c r="G777"/>
      <c r="H777"/>
    </row>
    <row r="778" spans="7:8" x14ac:dyDescent="0.25">
      <c r="G778"/>
      <c r="H778"/>
    </row>
    <row r="779" spans="7:8" x14ac:dyDescent="0.25">
      <c r="G779"/>
      <c r="H779"/>
    </row>
    <row r="780" spans="7:8" x14ac:dyDescent="0.25">
      <c r="G780"/>
      <c r="H780"/>
    </row>
    <row r="781" spans="7:8" x14ac:dyDescent="0.25">
      <c r="G781"/>
      <c r="H781"/>
    </row>
    <row r="782" spans="7:8" x14ac:dyDescent="0.25">
      <c r="G782"/>
      <c r="H782"/>
    </row>
    <row r="783" spans="7:8" x14ac:dyDescent="0.25">
      <c r="G783"/>
      <c r="H783"/>
    </row>
    <row r="784" spans="7:8" x14ac:dyDescent="0.25">
      <c r="G784"/>
      <c r="H784"/>
    </row>
    <row r="785" spans="7:8" x14ac:dyDescent="0.25">
      <c r="G785"/>
      <c r="H785"/>
    </row>
    <row r="786" spans="7:8" x14ac:dyDescent="0.25">
      <c r="G786"/>
      <c r="H786"/>
    </row>
    <row r="787" spans="7:8" x14ac:dyDescent="0.25">
      <c r="G787"/>
      <c r="H787"/>
    </row>
    <row r="788" spans="7:8" x14ac:dyDescent="0.25">
      <c r="G788"/>
      <c r="H788"/>
    </row>
    <row r="789" spans="7:8" x14ac:dyDescent="0.25">
      <c r="G789"/>
      <c r="H789"/>
    </row>
    <row r="790" spans="7:8" x14ac:dyDescent="0.25">
      <c r="G790"/>
      <c r="H790"/>
    </row>
    <row r="791" spans="7:8" x14ac:dyDescent="0.25">
      <c r="G791"/>
      <c r="H791"/>
    </row>
    <row r="792" spans="7:8" x14ac:dyDescent="0.25">
      <c r="G792"/>
      <c r="H792"/>
    </row>
    <row r="793" spans="7:8" x14ac:dyDescent="0.25">
      <c r="G793"/>
      <c r="H793"/>
    </row>
    <row r="794" spans="7:8" x14ac:dyDescent="0.25">
      <c r="G794"/>
      <c r="H794"/>
    </row>
    <row r="795" spans="7:8" x14ac:dyDescent="0.25">
      <c r="G795"/>
      <c r="H795"/>
    </row>
    <row r="796" spans="7:8" x14ac:dyDescent="0.25">
      <c r="G796"/>
      <c r="H796"/>
    </row>
    <row r="797" spans="7:8" x14ac:dyDescent="0.25">
      <c r="G797"/>
      <c r="H797"/>
    </row>
    <row r="798" spans="7:8" x14ac:dyDescent="0.25">
      <c r="G798"/>
      <c r="H798"/>
    </row>
    <row r="799" spans="7:8" x14ac:dyDescent="0.25">
      <c r="G799"/>
      <c r="H799"/>
    </row>
    <row r="800" spans="7:8" x14ac:dyDescent="0.25">
      <c r="G800"/>
      <c r="H800"/>
    </row>
    <row r="801" spans="7:8" x14ac:dyDescent="0.25">
      <c r="G801"/>
      <c r="H801"/>
    </row>
    <row r="802" spans="7:8" x14ac:dyDescent="0.25">
      <c r="G802"/>
      <c r="H802"/>
    </row>
    <row r="803" spans="7:8" x14ac:dyDescent="0.25">
      <c r="G803"/>
      <c r="H803"/>
    </row>
    <row r="804" spans="7:8" x14ac:dyDescent="0.25">
      <c r="G804"/>
      <c r="H804"/>
    </row>
    <row r="805" spans="7:8" x14ac:dyDescent="0.25">
      <c r="G805"/>
      <c r="H805"/>
    </row>
    <row r="806" spans="7:8" x14ac:dyDescent="0.25">
      <c r="G806"/>
      <c r="H806"/>
    </row>
    <row r="807" spans="7:8" x14ac:dyDescent="0.25">
      <c r="G807"/>
      <c r="H807"/>
    </row>
    <row r="808" spans="7:8" x14ac:dyDescent="0.25">
      <c r="G808"/>
      <c r="H808"/>
    </row>
    <row r="809" spans="7:8" x14ac:dyDescent="0.25">
      <c r="G809"/>
      <c r="H809"/>
    </row>
    <row r="810" spans="7:8" x14ac:dyDescent="0.25">
      <c r="G810"/>
      <c r="H810"/>
    </row>
    <row r="811" spans="7:8" x14ac:dyDescent="0.25">
      <c r="G811"/>
      <c r="H811"/>
    </row>
    <row r="812" spans="7:8" x14ac:dyDescent="0.25">
      <c r="G812"/>
      <c r="H812"/>
    </row>
    <row r="813" spans="7:8" x14ac:dyDescent="0.25">
      <c r="G813"/>
      <c r="H813"/>
    </row>
    <row r="814" spans="7:8" x14ac:dyDescent="0.25">
      <c r="G814"/>
      <c r="H814"/>
    </row>
    <row r="815" spans="7:8" x14ac:dyDescent="0.25">
      <c r="G815"/>
      <c r="H815"/>
    </row>
    <row r="816" spans="7:8" x14ac:dyDescent="0.25">
      <c r="G816"/>
      <c r="H816"/>
    </row>
    <row r="817" spans="7:8" x14ac:dyDescent="0.25">
      <c r="G817"/>
      <c r="H817"/>
    </row>
    <row r="818" spans="7:8" x14ac:dyDescent="0.25">
      <c r="G818"/>
      <c r="H818"/>
    </row>
    <row r="819" spans="7:8" x14ac:dyDescent="0.25">
      <c r="G819"/>
      <c r="H819"/>
    </row>
    <row r="820" spans="7:8" x14ac:dyDescent="0.25">
      <c r="G820"/>
      <c r="H820"/>
    </row>
    <row r="821" spans="7:8" x14ac:dyDescent="0.25">
      <c r="G821"/>
      <c r="H821"/>
    </row>
    <row r="822" spans="7:8" x14ac:dyDescent="0.25">
      <c r="G822"/>
      <c r="H822"/>
    </row>
    <row r="823" spans="7:8" x14ac:dyDescent="0.25">
      <c r="G823"/>
      <c r="H823"/>
    </row>
    <row r="824" spans="7:8" x14ac:dyDescent="0.25">
      <c r="G824"/>
      <c r="H824"/>
    </row>
    <row r="825" spans="7:8" x14ac:dyDescent="0.25">
      <c r="G825"/>
      <c r="H825"/>
    </row>
    <row r="826" spans="7:8" x14ac:dyDescent="0.25">
      <c r="G826"/>
      <c r="H826"/>
    </row>
    <row r="827" spans="7:8" x14ac:dyDescent="0.25">
      <c r="G827"/>
      <c r="H827"/>
    </row>
    <row r="828" spans="7:8" x14ac:dyDescent="0.25">
      <c r="G828"/>
      <c r="H828"/>
    </row>
    <row r="829" spans="7:8" x14ac:dyDescent="0.25">
      <c r="G829"/>
      <c r="H829"/>
    </row>
    <row r="830" spans="7:8" x14ac:dyDescent="0.25">
      <c r="G830"/>
      <c r="H830"/>
    </row>
    <row r="831" spans="7:8" x14ac:dyDescent="0.25">
      <c r="G831"/>
      <c r="H831"/>
    </row>
    <row r="832" spans="7:8" x14ac:dyDescent="0.25">
      <c r="G832"/>
      <c r="H832"/>
    </row>
    <row r="833" spans="7:8" x14ac:dyDescent="0.25">
      <c r="G833"/>
      <c r="H833"/>
    </row>
    <row r="834" spans="7:8" x14ac:dyDescent="0.25">
      <c r="G834"/>
      <c r="H834"/>
    </row>
    <row r="835" spans="7:8" x14ac:dyDescent="0.25">
      <c r="G835"/>
      <c r="H835"/>
    </row>
    <row r="836" spans="7:8" x14ac:dyDescent="0.25">
      <c r="G836"/>
      <c r="H836"/>
    </row>
    <row r="837" spans="7:8" x14ac:dyDescent="0.25">
      <c r="G837"/>
      <c r="H837"/>
    </row>
    <row r="838" spans="7:8" x14ac:dyDescent="0.25">
      <c r="G838"/>
      <c r="H838"/>
    </row>
    <row r="839" spans="7:8" x14ac:dyDescent="0.25">
      <c r="G839"/>
      <c r="H839"/>
    </row>
    <row r="840" spans="7:8" x14ac:dyDescent="0.25">
      <c r="G840"/>
      <c r="H840"/>
    </row>
    <row r="841" spans="7:8" x14ac:dyDescent="0.25">
      <c r="G841"/>
      <c r="H841"/>
    </row>
    <row r="842" spans="7:8" x14ac:dyDescent="0.25">
      <c r="G842"/>
      <c r="H842"/>
    </row>
    <row r="843" spans="7:8" x14ac:dyDescent="0.25">
      <c r="G843"/>
      <c r="H843"/>
    </row>
    <row r="844" spans="7:8" x14ac:dyDescent="0.25">
      <c r="G844"/>
      <c r="H844"/>
    </row>
    <row r="845" spans="7:8" x14ac:dyDescent="0.25">
      <c r="G845"/>
      <c r="H845"/>
    </row>
    <row r="846" spans="7:8" x14ac:dyDescent="0.25">
      <c r="G846"/>
      <c r="H846"/>
    </row>
    <row r="847" spans="7:8" x14ac:dyDescent="0.25">
      <c r="G847"/>
      <c r="H847"/>
    </row>
    <row r="848" spans="7:8" x14ac:dyDescent="0.25">
      <c r="G848"/>
      <c r="H848"/>
    </row>
    <row r="849" spans="7:8" x14ac:dyDescent="0.25">
      <c r="G849"/>
      <c r="H849"/>
    </row>
    <row r="850" spans="7:8" x14ac:dyDescent="0.25">
      <c r="G850"/>
      <c r="H850"/>
    </row>
    <row r="851" spans="7:8" x14ac:dyDescent="0.25">
      <c r="G851"/>
      <c r="H851"/>
    </row>
    <row r="852" spans="7:8" x14ac:dyDescent="0.25">
      <c r="G852"/>
      <c r="H852"/>
    </row>
    <row r="853" spans="7:8" x14ac:dyDescent="0.25">
      <c r="G853"/>
      <c r="H853"/>
    </row>
    <row r="854" spans="7:8" x14ac:dyDescent="0.25">
      <c r="G854"/>
      <c r="H854"/>
    </row>
    <row r="855" spans="7:8" x14ac:dyDescent="0.25">
      <c r="G855"/>
      <c r="H855"/>
    </row>
    <row r="856" spans="7:8" x14ac:dyDescent="0.25">
      <c r="G856"/>
      <c r="H856"/>
    </row>
    <row r="857" spans="7:8" x14ac:dyDescent="0.25">
      <c r="G857"/>
      <c r="H857"/>
    </row>
    <row r="858" spans="7:8" x14ac:dyDescent="0.25">
      <c r="G858"/>
      <c r="H858"/>
    </row>
    <row r="859" spans="7:8" x14ac:dyDescent="0.25">
      <c r="G859"/>
      <c r="H859"/>
    </row>
    <row r="860" spans="7:8" x14ac:dyDescent="0.25">
      <c r="G860"/>
      <c r="H860"/>
    </row>
    <row r="861" spans="7:8" x14ac:dyDescent="0.25">
      <c r="G861"/>
      <c r="H861"/>
    </row>
    <row r="862" spans="7:8" x14ac:dyDescent="0.25">
      <c r="G862"/>
      <c r="H862"/>
    </row>
    <row r="863" spans="7:8" x14ac:dyDescent="0.25">
      <c r="G863"/>
      <c r="H863"/>
    </row>
    <row r="864" spans="7:8" x14ac:dyDescent="0.25">
      <c r="G864"/>
      <c r="H864"/>
    </row>
    <row r="865" spans="7:8" x14ac:dyDescent="0.25">
      <c r="G865"/>
      <c r="H865"/>
    </row>
    <row r="866" spans="7:8" x14ac:dyDescent="0.25">
      <c r="G866"/>
      <c r="H866"/>
    </row>
    <row r="867" spans="7:8" x14ac:dyDescent="0.25">
      <c r="G867"/>
      <c r="H867"/>
    </row>
    <row r="868" spans="7:8" x14ac:dyDescent="0.25">
      <c r="G868"/>
      <c r="H868"/>
    </row>
    <row r="869" spans="7:8" x14ac:dyDescent="0.25">
      <c r="G869"/>
      <c r="H869"/>
    </row>
    <row r="870" spans="7:8" x14ac:dyDescent="0.25">
      <c r="G870"/>
      <c r="H870"/>
    </row>
    <row r="871" spans="7:8" x14ac:dyDescent="0.25">
      <c r="G871"/>
      <c r="H871"/>
    </row>
    <row r="872" spans="7:8" x14ac:dyDescent="0.25">
      <c r="G872"/>
      <c r="H872"/>
    </row>
    <row r="873" spans="7:8" x14ac:dyDescent="0.25">
      <c r="G873"/>
      <c r="H873"/>
    </row>
    <row r="874" spans="7:8" x14ac:dyDescent="0.25">
      <c r="G874"/>
      <c r="H874"/>
    </row>
    <row r="875" spans="7:8" x14ac:dyDescent="0.25">
      <c r="G875"/>
      <c r="H875"/>
    </row>
    <row r="876" spans="7:8" x14ac:dyDescent="0.25">
      <c r="G876"/>
      <c r="H876"/>
    </row>
    <row r="877" spans="7:8" x14ac:dyDescent="0.25">
      <c r="G877"/>
      <c r="H877"/>
    </row>
    <row r="878" spans="7:8" x14ac:dyDescent="0.25">
      <c r="G878"/>
      <c r="H878"/>
    </row>
    <row r="879" spans="7:8" x14ac:dyDescent="0.25">
      <c r="G879"/>
      <c r="H879"/>
    </row>
    <row r="880" spans="7:8" x14ac:dyDescent="0.25">
      <c r="G880"/>
      <c r="H880"/>
    </row>
    <row r="881" spans="7:8" x14ac:dyDescent="0.25">
      <c r="G881"/>
      <c r="H881"/>
    </row>
    <row r="882" spans="7:8" x14ac:dyDescent="0.25">
      <c r="G882"/>
      <c r="H882"/>
    </row>
    <row r="883" spans="7:8" x14ac:dyDescent="0.25">
      <c r="G883"/>
      <c r="H883"/>
    </row>
    <row r="884" spans="7:8" x14ac:dyDescent="0.25">
      <c r="G884"/>
      <c r="H884"/>
    </row>
    <row r="885" spans="7:8" x14ac:dyDescent="0.25">
      <c r="G885"/>
      <c r="H885"/>
    </row>
    <row r="886" spans="7:8" x14ac:dyDescent="0.25">
      <c r="G886"/>
      <c r="H886"/>
    </row>
    <row r="887" spans="7:8" x14ac:dyDescent="0.25">
      <c r="G887"/>
      <c r="H887"/>
    </row>
    <row r="888" spans="7:8" x14ac:dyDescent="0.25">
      <c r="G888"/>
      <c r="H888"/>
    </row>
    <row r="889" spans="7:8" x14ac:dyDescent="0.25">
      <c r="G889"/>
      <c r="H889"/>
    </row>
    <row r="890" spans="7:8" x14ac:dyDescent="0.25">
      <c r="G890"/>
      <c r="H890"/>
    </row>
    <row r="891" spans="7:8" x14ac:dyDescent="0.25">
      <c r="G891"/>
      <c r="H891"/>
    </row>
    <row r="892" spans="7:8" x14ac:dyDescent="0.25">
      <c r="G892"/>
      <c r="H892"/>
    </row>
    <row r="893" spans="7:8" x14ac:dyDescent="0.25">
      <c r="G893"/>
      <c r="H893"/>
    </row>
    <row r="894" spans="7:8" x14ac:dyDescent="0.25">
      <c r="G894"/>
      <c r="H894"/>
    </row>
    <row r="895" spans="7:8" x14ac:dyDescent="0.25">
      <c r="G895"/>
      <c r="H895"/>
    </row>
    <row r="896" spans="7:8" x14ac:dyDescent="0.25">
      <c r="G896"/>
      <c r="H896"/>
    </row>
    <row r="897" spans="7:8" x14ac:dyDescent="0.25">
      <c r="G897"/>
      <c r="H897"/>
    </row>
    <row r="898" spans="7:8" x14ac:dyDescent="0.25">
      <c r="G898"/>
      <c r="H898"/>
    </row>
    <row r="899" spans="7:8" x14ac:dyDescent="0.25">
      <c r="G899"/>
      <c r="H899"/>
    </row>
    <row r="900" spans="7:8" x14ac:dyDescent="0.25">
      <c r="G900"/>
      <c r="H900"/>
    </row>
    <row r="901" spans="7:8" x14ac:dyDescent="0.25">
      <c r="G901"/>
      <c r="H901"/>
    </row>
    <row r="902" spans="7:8" x14ac:dyDescent="0.25">
      <c r="G902"/>
      <c r="H902"/>
    </row>
    <row r="903" spans="7:8" x14ac:dyDescent="0.25">
      <c r="G903"/>
      <c r="H903"/>
    </row>
    <row r="904" spans="7:8" x14ac:dyDescent="0.25">
      <c r="G904"/>
      <c r="H904"/>
    </row>
    <row r="905" spans="7:8" x14ac:dyDescent="0.25">
      <c r="G905"/>
      <c r="H905"/>
    </row>
    <row r="906" spans="7:8" x14ac:dyDescent="0.25">
      <c r="G906"/>
      <c r="H906"/>
    </row>
    <row r="907" spans="7:8" x14ac:dyDescent="0.25">
      <c r="G907"/>
      <c r="H907"/>
    </row>
    <row r="908" spans="7:8" x14ac:dyDescent="0.25">
      <c r="G908"/>
      <c r="H908"/>
    </row>
    <row r="909" spans="7:8" x14ac:dyDescent="0.25">
      <c r="G909"/>
      <c r="H909"/>
    </row>
    <row r="910" spans="7:8" x14ac:dyDescent="0.25">
      <c r="G910"/>
      <c r="H910"/>
    </row>
    <row r="911" spans="7:8" x14ac:dyDescent="0.25">
      <c r="G911"/>
      <c r="H911"/>
    </row>
    <row r="912" spans="7:8" x14ac:dyDescent="0.25">
      <c r="G912"/>
      <c r="H912"/>
    </row>
    <row r="913" spans="7:8" x14ac:dyDescent="0.25">
      <c r="G913"/>
      <c r="H913"/>
    </row>
    <row r="914" spans="7:8" x14ac:dyDescent="0.25">
      <c r="G914"/>
      <c r="H914"/>
    </row>
    <row r="915" spans="7:8" x14ac:dyDescent="0.25">
      <c r="G915"/>
      <c r="H915"/>
    </row>
    <row r="916" spans="7:8" x14ac:dyDescent="0.25">
      <c r="G916"/>
      <c r="H916"/>
    </row>
    <row r="917" spans="7:8" x14ac:dyDescent="0.25">
      <c r="G917"/>
      <c r="H917"/>
    </row>
    <row r="918" spans="7:8" x14ac:dyDescent="0.25">
      <c r="G918"/>
      <c r="H918"/>
    </row>
    <row r="919" spans="7:8" x14ac:dyDescent="0.25">
      <c r="G919"/>
      <c r="H919"/>
    </row>
    <row r="920" spans="7:8" x14ac:dyDescent="0.25">
      <c r="G920"/>
      <c r="H920"/>
    </row>
    <row r="921" spans="7:8" x14ac:dyDescent="0.25">
      <c r="G921"/>
      <c r="H921"/>
    </row>
    <row r="922" spans="7:8" x14ac:dyDescent="0.25">
      <c r="G922"/>
      <c r="H922"/>
    </row>
    <row r="923" spans="7:8" x14ac:dyDescent="0.25">
      <c r="G923"/>
      <c r="H923"/>
    </row>
    <row r="924" spans="7:8" x14ac:dyDescent="0.25">
      <c r="G924"/>
      <c r="H924"/>
    </row>
    <row r="925" spans="7:8" x14ac:dyDescent="0.25">
      <c r="G925"/>
      <c r="H925"/>
    </row>
    <row r="926" spans="7:8" x14ac:dyDescent="0.25">
      <c r="G926"/>
      <c r="H926"/>
    </row>
    <row r="927" spans="7:8" x14ac:dyDescent="0.25">
      <c r="G927"/>
      <c r="H927"/>
    </row>
    <row r="928" spans="7:8" x14ac:dyDescent="0.25">
      <c r="G928"/>
      <c r="H928"/>
    </row>
    <row r="929" spans="7:8" x14ac:dyDescent="0.25">
      <c r="G929"/>
      <c r="H929"/>
    </row>
    <row r="930" spans="7:8" x14ac:dyDescent="0.25">
      <c r="G930"/>
      <c r="H930"/>
    </row>
    <row r="931" spans="7:8" x14ac:dyDescent="0.25">
      <c r="G931"/>
      <c r="H931"/>
    </row>
    <row r="932" spans="7:8" x14ac:dyDescent="0.25">
      <c r="G932"/>
      <c r="H932"/>
    </row>
    <row r="933" spans="7:8" x14ac:dyDescent="0.25">
      <c r="G933"/>
      <c r="H933"/>
    </row>
    <row r="934" spans="7:8" x14ac:dyDescent="0.25">
      <c r="G934"/>
      <c r="H934"/>
    </row>
    <row r="935" spans="7:8" x14ac:dyDescent="0.25">
      <c r="G935"/>
      <c r="H935"/>
    </row>
    <row r="936" spans="7:8" x14ac:dyDescent="0.25">
      <c r="G936"/>
      <c r="H936"/>
    </row>
    <row r="937" spans="7:8" x14ac:dyDescent="0.25">
      <c r="G937"/>
      <c r="H937"/>
    </row>
    <row r="938" spans="7:8" x14ac:dyDescent="0.25">
      <c r="G938"/>
      <c r="H938"/>
    </row>
    <row r="939" spans="7:8" x14ac:dyDescent="0.25">
      <c r="G939"/>
      <c r="H939"/>
    </row>
    <row r="940" spans="7:8" x14ac:dyDescent="0.25">
      <c r="G940"/>
      <c r="H940"/>
    </row>
    <row r="941" spans="7:8" x14ac:dyDescent="0.25">
      <c r="G941"/>
      <c r="H941"/>
    </row>
    <row r="942" spans="7:8" x14ac:dyDescent="0.25">
      <c r="G942"/>
      <c r="H942"/>
    </row>
    <row r="943" spans="7:8" x14ac:dyDescent="0.25">
      <c r="G943"/>
      <c r="H943"/>
    </row>
    <row r="944" spans="7:8" x14ac:dyDescent="0.25">
      <c r="G944"/>
      <c r="H944"/>
    </row>
    <row r="945" spans="7:8" x14ac:dyDescent="0.25">
      <c r="G945"/>
      <c r="H945"/>
    </row>
    <row r="946" spans="7:8" x14ac:dyDescent="0.25">
      <c r="G946"/>
      <c r="H946"/>
    </row>
    <row r="947" spans="7:8" x14ac:dyDescent="0.25">
      <c r="G947"/>
      <c r="H947"/>
    </row>
    <row r="948" spans="7:8" x14ac:dyDescent="0.25">
      <c r="G948"/>
      <c r="H948"/>
    </row>
    <row r="949" spans="7:8" x14ac:dyDescent="0.25">
      <c r="G949"/>
      <c r="H949"/>
    </row>
    <row r="950" spans="7:8" x14ac:dyDescent="0.25">
      <c r="G950"/>
      <c r="H950"/>
    </row>
    <row r="951" spans="7:8" x14ac:dyDescent="0.25">
      <c r="G951"/>
      <c r="H951"/>
    </row>
    <row r="952" spans="7:8" x14ac:dyDescent="0.25">
      <c r="G952"/>
      <c r="H952"/>
    </row>
    <row r="953" spans="7:8" x14ac:dyDescent="0.25">
      <c r="G953"/>
      <c r="H953"/>
    </row>
    <row r="954" spans="7:8" x14ac:dyDescent="0.25">
      <c r="G954"/>
      <c r="H954"/>
    </row>
    <row r="955" spans="7:8" x14ac:dyDescent="0.25">
      <c r="G955"/>
      <c r="H955"/>
    </row>
    <row r="956" spans="7:8" x14ac:dyDescent="0.25">
      <c r="G956"/>
      <c r="H956"/>
    </row>
    <row r="957" spans="7:8" x14ac:dyDescent="0.25">
      <c r="G957"/>
      <c r="H957"/>
    </row>
    <row r="958" spans="7:8" x14ac:dyDescent="0.25">
      <c r="G958"/>
      <c r="H958"/>
    </row>
    <row r="959" spans="7:8" x14ac:dyDescent="0.25">
      <c r="G959"/>
      <c r="H959"/>
    </row>
    <row r="960" spans="7:8" x14ac:dyDescent="0.25">
      <c r="G960"/>
      <c r="H960"/>
    </row>
    <row r="961" spans="7:8" x14ac:dyDescent="0.25">
      <c r="G961"/>
      <c r="H961"/>
    </row>
    <row r="962" spans="7:8" x14ac:dyDescent="0.25">
      <c r="G962"/>
      <c r="H962"/>
    </row>
    <row r="963" spans="7:8" x14ac:dyDescent="0.25">
      <c r="G963"/>
      <c r="H963"/>
    </row>
    <row r="964" spans="7:8" x14ac:dyDescent="0.25">
      <c r="G964"/>
      <c r="H964"/>
    </row>
    <row r="965" spans="7:8" x14ac:dyDescent="0.25">
      <c r="G965"/>
      <c r="H965"/>
    </row>
    <row r="966" spans="7:8" x14ac:dyDescent="0.25">
      <c r="G966"/>
      <c r="H966"/>
    </row>
    <row r="967" spans="7:8" x14ac:dyDescent="0.25">
      <c r="G967"/>
      <c r="H967"/>
    </row>
    <row r="968" spans="7:8" x14ac:dyDescent="0.25">
      <c r="G968"/>
      <c r="H968"/>
    </row>
    <row r="969" spans="7:8" x14ac:dyDescent="0.25">
      <c r="G969"/>
      <c r="H969"/>
    </row>
    <row r="970" spans="7:8" x14ac:dyDescent="0.25">
      <c r="G970"/>
      <c r="H970"/>
    </row>
    <row r="971" spans="7:8" x14ac:dyDescent="0.25">
      <c r="G971"/>
      <c r="H971"/>
    </row>
    <row r="972" spans="7:8" x14ac:dyDescent="0.25">
      <c r="G972"/>
      <c r="H972"/>
    </row>
    <row r="973" spans="7:8" x14ac:dyDescent="0.25">
      <c r="G973"/>
      <c r="H973"/>
    </row>
    <row r="974" spans="7:8" x14ac:dyDescent="0.25">
      <c r="G974"/>
      <c r="H974"/>
    </row>
    <row r="975" spans="7:8" x14ac:dyDescent="0.25">
      <c r="G975"/>
      <c r="H975"/>
    </row>
    <row r="976" spans="7:8" x14ac:dyDescent="0.25">
      <c r="G976"/>
      <c r="H976"/>
    </row>
    <row r="977" spans="7:8" x14ac:dyDescent="0.25">
      <c r="G977"/>
      <c r="H977"/>
    </row>
    <row r="978" spans="7:8" x14ac:dyDescent="0.25">
      <c r="G978"/>
      <c r="H978"/>
    </row>
    <row r="979" spans="7:8" x14ac:dyDescent="0.25">
      <c r="G979"/>
      <c r="H979"/>
    </row>
    <row r="980" spans="7:8" x14ac:dyDescent="0.25">
      <c r="G980"/>
      <c r="H980"/>
    </row>
    <row r="981" spans="7:8" x14ac:dyDescent="0.25">
      <c r="G981"/>
      <c r="H981"/>
    </row>
    <row r="982" spans="7:8" x14ac:dyDescent="0.25">
      <c r="G982"/>
      <c r="H982"/>
    </row>
    <row r="983" spans="7:8" x14ac:dyDescent="0.25">
      <c r="G983"/>
      <c r="H983"/>
    </row>
    <row r="984" spans="7:8" x14ac:dyDescent="0.25">
      <c r="G984"/>
      <c r="H984"/>
    </row>
    <row r="985" spans="7:8" x14ac:dyDescent="0.25">
      <c r="G985"/>
      <c r="H985"/>
    </row>
    <row r="986" spans="7:8" x14ac:dyDescent="0.25">
      <c r="G986"/>
      <c r="H986"/>
    </row>
    <row r="987" spans="7:8" x14ac:dyDescent="0.25">
      <c r="G987"/>
      <c r="H987"/>
    </row>
    <row r="988" spans="7:8" x14ac:dyDescent="0.25">
      <c r="G988"/>
      <c r="H988"/>
    </row>
    <row r="989" spans="7:8" x14ac:dyDescent="0.25">
      <c r="G989"/>
      <c r="H989"/>
    </row>
    <row r="990" spans="7:8" x14ac:dyDescent="0.25">
      <c r="G990"/>
      <c r="H990"/>
    </row>
    <row r="991" spans="7:8" x14ac:dyDescent="0.25">
      <c r="G991"/>
      <c r="H991"/>
    </row>
    <row r="992" spans="7:8" x14ac:dyDescent="0.25">
      <c r="G992"/>
      <c r="H992"/>
    </row>
    <row r="993" spans="7:8" x14ac:dyDescent="0.25">
      <c r="G993"/>
      <c r="H993"/>
    </row>
    <row r="994" spans="7:8" x14ac:dyDescent="0.25">
      <c r="G994"/>
      <c r="H994"/>
    </row>
    <row r="995" spans="7:8" x14ac:dyDescent="0.25">
      <c r="G995"/>
      <c r="H995"/>
    </row>
    <row r="996" spans="7:8" x14ac:dyDescent="0.25">
      <c r="G996"/>
      <c r="H996"/>
    </row>
    <row r="997" spans="7:8" x14ac:dyDescent="0.25">
      <c r="G997"/>
      <c r="H997"/>
    </row>
    <row r="998" spans="7:8" x14ac:dyDescent="0.25">
      <c r="G998"/>
      <c r="H998"/>
    </row>
    <row r="999" spans="7:8" x14ac:dyDescent="0.25">
      <c r="G999"/>
      <c r="H999"/>
    </row>
    <row r="1000" spans="7:8" x14ac:dyDescent="0.25">
      <c r="G1000"/>
      <c r="H1000"/>
    </row>
    <row r="1001" spans="7:8" x14ac:dyDescent="0.25">
      <c r="G1001"/>
      <c r="H1001"/>
    </row>
    <row r="1002" spans="7:8" x14ac:dyDescent="0.25">
      <c r="G1002"/>
      <c r="H1002"/>
    </row>
    <row r="1003" spans="7:8" x14ac:dyDescent="0.25">
      <c r="G1003"/>
      <c r="H1003"/>
    </row>
    <row r="1004" spans="7:8" x14ac:dyDescent="0.25">
      <c r="G1004"/>
      <c r="H1004"/>
    </row>
    <row r="1005" spans="7:8" x14ac:dyDescent="0.25">
      <c r="G1005"/>
      <c r="H1005"/>
    </row>
    <row r="1006" spans="7:8" x14ac:dyDescent="0.25">
      <c r="G1006"/>
      <c r="H1006"/>
    </row>
    <row r="1007" spans="7:8" x14ac:dyDescent="0.25">
      <c r="G1007"/>
      <c r="H1007"/>
    </row>
    <row r="1008" spans="7:8" x14ac:dyDescent="0.25">
      <c r="G1008"/>
      <c r="H1008"/>
    </row>
    <row r="1009" spans="7:8" x14ac:dyDescent="0.25">
      <c r="G1009"/>
      <c r="H1009"/>
    </row>
    <row r="1010" spans="7:8" x14ac:dyDescent="0.25">
      <c r="G1010"/>
      <c r="H1010"/>
    </row>
    <row r="1011" spans="7:8" x14ac:dyDescent="0.25">
      <c r="G1011"/>
      <c r="H1011"/>
    </row>
    <row r="1012" spans="7:8" x14ac:dyDescent="0.25">
      <c r="G1012"/>
      <c r="H1012"/>
    </row>
    <row r="1013" spans="7:8" x14ac:dyDescent="0.25">
      <c r="G1013"/>
      <c r="H1013"/>
    </row>
    <row r="1014" spans="7:8" x14ac:dyDescent="0.25">
      <c r="G1014"/>
      <c r="H1014"/>
    </row>
    <row r="1015" spans="7:8" x14ac:dyDescent="0.25">
      <c r="G1015"/>
      <c r="H1015"/>
    </row>
    <row r="1016" spans="7:8" x14ac:dyDescent="0.25">
      <c r="G1016"/>
      <c r="H1016"/>
    </row>
    <row r="1017" spans="7:8" x14ac:dyDescent="0.25">
      <c r="G1017"/>
      <c r="H1017"/>
    </row>
    <row r="1018" spans="7:8" x14ac:dyDescent="0.25">
      <c r="G1018"/>
      <c r="H1018"/>
    </row>
    <row r="1019" spans="7:8" x14ac:dyDescent="0.25">
      <c r="G1019"/>
      <c r="H1019"/>
    </row>
    <row r="1020" spans="7:8" x14ac:dyDescent="0.25">
      <c r="G1020"/>
      <c r="H1020"/>
    </row>
    <row r="1021" spans="7:8" x14ac:dyDescent="0.25">
      <c r="G1021"/>
      <c r="H1021"/>
    </row>
    <row r="1022" spans="7:8" x14ac:dyDescent="0.25">
      <c r="G1022"/>
      <c r="H1022"/>
    </row>
    <row r="1023" spans="7:8" x14ac:dyDescent="0.25">
      <c r="G1023"/>
      <c r="H1023"/>
    </row>
    <row r="1024" spans="7:8" x14ac:dyDescent="0.25">
      <c r="G1024"/>
      <c r="H1024"/>
    </row>
    <row r="1025" spans="7:8" x14ac:dyDescent="0.25">
      <c r="G1025"/>
      <c r="H1025"/>
    </row>
    <row r="1026" spans="7:8" x14ac:dyDescent="0.25">
      <c r="G1026"/>
      <c r="H1026"/>
    </row>
    <row r="1027" spans="7:8" x14ac:dyDescent="0.25">
      <c r="G1027"/>
      <c r="H1027"/>
    </row>
    <row r="1028" spans="7:8" x14ac:dyDescent="0.25">
      <c r="G1028"/>
      <c r="H1028"/>
    </row>
    <row r="1029" spans="7:8" x14ac:dyDescent="0.25">
      <c r="G1029"/>
      <c r="H1029"/>
    </row>
    <row r="1030" spans="7:8" x14ac:dyDescent="0.25">
      <c r="G1030"/>
      <c r="H1030"/>
    </row>
    <row r="1031" spans="7:8" x14ac:dyDescent="0.25">
      <c r="G1031"/>
      <c r="H1031"/>
    </row>
    <row r="1032" spans="7:8" x14ac:dyDescent="0.25">
      <c r="G1032"/>
      <c r="H1032"/>
    </row>
    <row r="1033" spans="7:8" x14ac:dyDescent="0.25">
      <c r="G1033"/>
      <c r="H1033"/>
    </row>
    <row r="1034" spans="7:8" x14ac:dyDescent="0.25">
      <c r="G1034"/>
      <c r="H1034"/>
    </row>
    <row r="1035" spans="7:8" x14ac:dyDescent="0.25">
      <c r="G1035"/>
      <c r="H1035"/>
    </row>
    <row r="1036" spans="7:8" x14ac:dyDescent="0.25">
      <c r="G1036"/>
      <c r="H1036"/>
    </row>
    <row r="1037" spans="7:8" x14ac:dyDescent="0.25">
      <c r="G1037"/>
      <c r="H1037"/>
    </row>
    <row r="1038" spans="7:8" x14ac:dyDescent="0.25">
      <c r="G1038"/>
      <c r="H1038"/>
    </row>
    <row r="1039" spans="7:8" x14ac:dyDescent="0.25">
      <c r="G1039"/>
      <c r="H1039"/>
    </row>
    <row r="1040" spans="7:8" x14ac:dyDescent="0.25">
      <c r="G1040"/>
      <c r="H1040"/>
    </row>
    <row r="1041" spans="7:8" x14ac:dyDescent="0.25">
      <c r="G1041"/>
      <c r="H1041"/>
    </row>
    <row r="1042" spans="7:8" x14ac:dyDescent="0.25">
      <c r="G1042"/>
      <c r="H1042"/>
    </row>
    <row r="1043" spans="7:8" x14ac:dyDescent="0.25">
      <c r="G1043"/>
      <c r="H1043"/>
    </row>
    <row r="1044" spans="7:8" x14ac:dyDescent="0.25">
      <c r="G1044"/>
      <c r="H1044"/>
    </row>
    <row r="1045" spans="7:8" x14ac:dyDescent="0.25">
      <c r="G1045"/>
      <c r="H1045"/>
    </row>
    <row r="1046" spans="7:8" x14ac:dyDescent="0.25">
      <c r="G1046"/>
      <c r="H1046"/>
    </row>
    <row r="1047" spans="7:8" x14ac:dyDescent="0.25">
      <c r="G1047"/>
      <c r="H1047"/>
    </row>
    <row r="1048" spans="7:8" x14ac:dyDescent="0.25">
      <c r="G1048"/>
      <c r="H1048"/>
    </row>
    <row r="1049" spans="7:8" x14ac:dyDescent="0.25">
      <c r="G1049"/>
      <c r="H1049"/>
    </row>
    <row r="1050" spans="7:8" x14ac:dyDescent="0.25">
      <c r="G1050"/>
      <c r="H1050"/>
    </row>
    <row r="1051" spans="7:8" x14ac:dyDescent="0.25">
      <c r="G1051"/>
      <c r="H1051"/>
    </row>
    <row r="1052" spans="7:8" x14ac:dyDescent="0.25">
      <c r="G1052"/>
      <c r="H1052"/>
    </row>
    <row r="1053" spans="7:8" x14ac:dyDescent="0.25">
      <c r="G1053"/>
      <c r="H1053"/>
    </row>
    <row r="1054" spans="7:8" x14ac:dyDescent="0.25">
      <c r="G1054"/>
      <c r="H1054"/>
    </row>
    <row r="1055" spans="7:8" x14ac:dyDescent="0.25">
      <c r="G1055"/>
      <c r="H1055"/>
    </row>
    <row r="1056" spans="7:8" x14ac:dyDescent="0.25">
      <c r="G1056"/>
      <c r="H1056"/>
    </row>
    <row r="1057" spans="7:8" x14ac:dyDescent="0.25">
      <c r="G1057"/>
      <c r="H1057"/>
    </row>
    <row r="1058" spans="7:8" x14ac:dyDescent="0.25">
      <c r="G1058"/>
      <c r="H1058"/>
    </row>
    <row r="1059" spans="7:8" x14ac:dyDescent="0.25">
      <c r="G1059"/>
      <c r="H1059"/>
    </row>
    <row r="1060" spans="7:8" x14ac:dyDescent="0.25">
      <c r="G1060"/>
      <c r="H1060"/>
    </row>
    <row r="1061" spans="7:8" x14ac:dyDescent="0.25">
      <c r="G1061"/>
      <c r="H1061"/>
    </row>
    <row r="1062" spans="7:8" x14ac:dyDescent="0.25">
      <c r="G1062"/>
      <c r="H1062"/>
    </row>
    <row r="1063" spans="7:8" x14ac:dyDescent="0.25">
      <c r="G1063"/>
      <c r="H1063"/>
    </row>
    <row r="1064" spans="7:8" x14ac:dyDescent="0.25">
      <c r="G1064"/>
      <c r="H1064"/>
    </row>
    <row r="1065" spans="7:8" x14ac:dyDescent="0.25">
      <c r="G1065"/>
      <c r="H1065"/>
    </row>
    <row r="1066" spans="7:8" x14ac:dyDescent="0.25">
      <c r="G1066"/>
      <c r="H1066"/>
    </row>
    <row r="1067" spans="7:8" x14ac:dyDescent="0.25">
      <c r="G1067"/>
      <c r="H1067"/>
    </row>
    <row r="1068" spans="7:8" x14ac:dyDescent="0.25">
      <c r="G1068"/>
      <c r="H1068"/>
    </row>
    <row r="1069" spans="7:8" x14ac:dyDescent="0.25">
      <c r="G1069"/>
      <c r="H1069"/>
    </row>
    <row r="1070" spans="7:8" x14ac:dyDescent="0.25">
      <c r="G1070"/>
      <c r="H1070"/>
    </row>
    <row r="1071" spans="7:8" x14ac:dyDescent="0.25">
      <c r="G1071"/>
      <c r="H1071"/>
    </row>
    <row r="1072" spans="7:8" x14ac:dyDescent="0.25">
      <c r="G1072"/>
      <c r="H1072"/>
    </row>
    <row r="1073" spans="7:8" x14ac:dyDescent="0.25">
      <c r="G1073"/>
      <c r="H1073"/>
    </row>
    <row r="1074" spans="7:8" x14ac:dyDescent="0.25">
      <c r="G1074"/>
      <c r="H1074"/>
    </row>
    <row r="1075" spans="7:8" x14ac:dyDescent="0.25">
      <c r="G1075"/>
      <c r="H1075"/>
    </row>
    <row r="1076" spans="7:8" x14ac:dyDescent="0.25">
      <c r="G1076"/>
      <c r="H1076"/>
    </row>
    <row r="1077" spans="7:8" x14ac:dyDescent="0.25">
      <c r="G1077"/>
      <c r="H1077"/>
    </row>
    <row r="1078" spans="7:8" x14ac:dyDescent="0.25">
      <c r="G1078"/>
      <c r="H1078"/>
    </row>
    <row r="1079" spans="7:8" x14ac:dyDescent="0.25">
      <c r="G1079"/>
      <c r="H1079"/>
    </row>
    <row r="1080" spans="7:8" x14ac:dyDescent="0.25">
      <c r="G1080"/>
      <c r="H1080"/>
    </row>
    <row r="1081" spans="7:8" x14ac:dyDescent="0.25">
      <c r="G1081"/>
      <c r="H1081"/>
    </row>
    <row r="1082" spans="7:8" x14ac:dyDescent="0.25">
      <c r="G1082"/>
      <c r="H1082"/>
    </row>
    <row r="1083" spans="7:8" x14ac:dyDescent="0.25">
      <c r="G1083"/>
      <c r="H1083"/>
    </row>
    <row r="1084" spans="7:8" x14ac:dyDescent="0.25">
      <c r="G1084"/>
      <c r="H1084"/>
    </row>
    <row r="1085" spans="7:8" x14ac:dyDescent="0.25">
      <c r="G1085"/>
      <c r="H1085"/>
    </row>
    <row r="1086" spans="7:8" x14ac:dyDescent="0.25">
      <c r="G1086"/>
      <c r="H1086"/>
    </row>
    <row r="1087" spans="7:8" x14ac:dyDescent="0.25">
      <c r="G1087"/>
      <c r="H1087"/>
    </row>
    <row r="1088" spans="7:8" x14ac:dyDescent="0.25">
      <c r="G1088"/>
      <c r="H1088"/>
    </row>
    <row r="1089" spans="7:8" x14ac:dyDescent="0.25">
      <c r="G1089"/>
      <c r="H1089"/>
    </row>
    <row r="1090" spans="7:8" x14ac:dyDescent="0.25">
      <c r="G1090"/>
      <c r="H1090"/>
    </row>
    <row r="1091" spans="7:8" x14ac:dyDescent="0.25">
      <c r="G1091"/>
      <c r="H1091"/>
    </row>
    <row r="1092" spans="7:8" x14ac:dyDescent="0.25">
      <c r="G1092"/>
      <c r="H1092"/>
    </row>
    <row r="1093" spans="7:8" x14ac:dyDescent="0.25">
      <c r="G1093"/>
      <c r="H1093"/>
    </row>
    <row r="1094" spans="7:8" x14ac:dyDescent="0.25">
      <c r="G1094"/>
      <c r="H1094"/>
    </row>
    <row r="1095" spans="7:8" x14ac:dyDescent="0.25">
      <c r="G1095"/>
      <c r="H1095"/>
    </row>
    <row r="1096" spans="7:8" x14ac:dyDescent="0.25">
      <c r="G1096"/>
      <c r="H1096"/>
    </row>
    <row r="1097" spans="7:8" x14ac:dyDescent="0.25">
      <c r="G1097"/>
      <c r="H1097"/>
    </row>
    <row r="1098" spans="7:8" x14ac:dyDescent="0.25">
      <c r="G1098"/>
      <c r="H1098"/>
    </row>
    <row r="1099" spans="7:8" x14ac:dyDescent="0.25">
      <c r="G1099"/>
      <c r="H1099"/>
    </row>
    <row r="1100" spans="7:8" x14ac:dyDescent="0.25">
      <c r="G1100"/>
      <c r="H1100"/>
    </row>
    <row r="1101" spans="7:8" x14ac:dyDescent="0.25">
      <c r="G1101"/>
      <c r="H1101"/>
    </row>
    <row r="1102" spans="7:8" x14ac:dyDescent="0.25">
      <c r="G1102"/>
      <c r="H1102"/>
    </row>
    <row r="1103" spans="7:8" x14ac:dyDescent="0.25">
      <c r="G1103"/>
      <c r="H1103"/>
    </row>
    <row r="1104" spans="7:8" x14ac:dyDescent="0.25">
      <c r="G1104"/>
      <c r="H1104"/>
    </row>
    <row r="1105" spans="7:8" x14ac:dyDescent="0.25">
      <c r="G1105"/>
      <c r="H1105"/>
    </row>
    <row r="1106" spans="7:8" x14ac:dyDescent="0.25">
      <c r="G1106"/>
      <c r="H1106"/>
    </row>
    <row r="1107" spans="7:8" x14ac:dyDescent="0.25">
      <c r="G1107"/>
      <c r="H1107"/>
    </row>
    <row r="1108" spans="7:8" x14ac:dyDescent="0.25">
      <c r="G1108"/>
      <c r="H1108"/>
    </row>
    <row r="1109" spans="7:8" x14ac:dyDescent="0.25">
      <c r="G1109"/>
      <c r="H1109"/>
    </row>
    <row r="1110" spans="7:8" x14ac:dyDescent="0.25">
      <c r="G1110"/>
      <c r="H1110"/>
    </row>
    <row r="1111" spans="7:8" x14ac:dyDescent="0.25">
      <c r="G1111"/>
      <c r="H1111"/>
    </row>
    <row r="1112" spans="7:8" x14ac:dyDescent="0.25">
      <c r="G1112"/>
      <c r="H1112"/>
    </row>
    <row r="1113" spans="7:8" x14ac:dyDescent="0.25">
      <c r="G1113"/>
      <c r="H1113"/>
    </row>
    <row r="1114" spans="7:8" x14ac:dyDescent="0.25">
      <c r="G1114"/>
      <c r="H1114"/>
    </row>
    <row r="1115" spans="7:8" x14ac:dyDescent="0.25">
      <c r="G1115"/>
      <c r="H1115"/>
    </row>
    <row r="1116" spans="7:8" x14ac:dyDescent="0.25">
      <c r="G1116"/>
      <c r="H1116"/>
    </row>
    <row r="1117" spans="7:8" x14ac:dyDescent="0.25">
      <c r="G1117"/>
      <c r="H1117"/>
    </row>
    <row r="1118" spans="7:8" x14ac:dyDescent="0.25">
      <c r="G1118"/>
      <c r="H1118"/>
    </row>
    <row r="1119" spans="7:8" x14ac:dyDescent="0.25">
      <c r="G1119"/>
      <c r="H1119"/>
    </row>
    <row r="1120" spans="7:8" x14ac:dyDescent="0.25">
      <c r="G1120"/>
      <c r="H1120"/>
    </row>
    <row r="1121" spans="7:8" x14ac:dyDescent="0.25">
      <c r="G1121"/>
      <c r="H1121"/>
    </row>
    <row r="1122" spans="7:8" x14ac:dyDescent="0.25">
      <c r="G1122"/>
      <c r="H1122"/>
    </row>
    <row r="1123" spans="7:8" x14ac:dyDescent="0.25">
      <c r="G1123"/>
      <c r="H1123"/>
    </row>
    <row r="1124" spans="7:8" x14ac:dyDescent="0.25">
      <c r="G1124"/>
      <c r="H1124"/>
    </row>
    <row r="1125" spans="7:8" x14ac:dyDescent="0.25">
      <c r="G1125"/>
      <c r="H1125"/>
    </row>
    <row r="1126" spans="7:8" x14ac:dyDescent="0.25">
      <c r="G1126"/>
      <c r="H1126"/>
    </row>
    <row r="1127" spans="7:8" x14ac:dyDescent="0.25">
      <c r="G1127"/>
      <c r="H1127"/>
    </row>
    <row r="1128" spans="7:8" x14ac:dyDescent="0.25">
      <c r="G1128"/>
      <c r="H1128"/>
    </row>
    <row r="1129" spans="7:8" x14ac:dyDescent="0.25">
      <c r="G1129"/>
      <c r="H1129"/>
    </row>
    <row r="1130" spans="7:8" x14ac:dyDescent="0.25">
      <c r="G1130"/>
      <c r="H1130"/>
    </row>
    <row r="1131" spans="7:8" x14ac:dyDescent="0.25">
      <c r="G1131"/>
      <c r="H1131"/>
    </row>
    <row r="1132" spans="7:8" x14ac:dyDescent="0.25">
      <c r="G1132"/>
      <c r="H1132"/>
    </row>
    <row r="1133" spans="7:8" x14ac:dyDescent="0.25">
      <c r="G1133"/>
      <c r="H1133"/>
    </row>
    <row r="1134" spans="7:8" x14ac:dyDescent="0.25">
      <c r="G1134"/>
      <c r="H1134"/>
    </row>
    <row r="1135" spans="7:8" x14ac:dyDescent="0.25">
      <c r="G1135"/>
      <c r="H1135"/>
    </row>
    <row r="1136" spans="7:8" x14ac:dyDescent="0.25">
      <c r="G1136"/>
      <c r="H1136"/>
    </row>
    <row r="1137" spans="7:8" x14ac:dyDescent="0.25">
      <c r="G1137"/>
      <c r="H1137"/>
    </row>
    <row r="1138" spans="7:8" x14ac:dyDescent="0.25">
      <c r="G1138"/>
      <c r="H1138"/>
    </row>
    <row r="1139" spans="7:8" x14ac:dyDescent="0.25">
      <c r="G1139"/>
      <c r="H1139"/>
    </row>
    <row r="1140" spans="7:8" x14ac:dyDescent="0.25">
      <c r="G1140"/>
      <c r="H1140"/>
    </row>
    <row r="1141" spans="7:8" x14ac:dyDescent="0.25">
      <c r="G1141"/>
      <c r="H1141"/>
    </row>
    <row r="1142" spans="7:8" x14ac:dyDescent="0.25">
      <c r="G1142"/>
      <c r="H1142"/>
    </row>
    <row r="1143" spans="7:8" x14ac:dyDescent="0.25">
      <c r="G1143"/>
      <c r="H1143"/>
    </row>
    <row r="1144" spans="7:8" x14ac:dyDescent="0.25">
      <c r="G1144"/>
      <c r="H1144"/>
    </row>
    <row r="1145" spans="7:8" x14ac:dyDescent="0.25">
      <c r="G1145"/>
      <c r="H1145"/>
    </row>
    <row r="1146" spans="7:8" x14ac:dyDescent="0.25">
      <c r="G1146"/>
      <c r="H1146"/>
    </row>
    <row r="1147" spans="7:8" x14ac:dyDescent="0.25">
      <c r="G1147"/>
      <c r="H1147"/>
    </row>
    <row r="1148" spans="7:8" x14ac:dyDescent="0.25">
      <c r="G1148"/>
      <c r="H1148"/>
    </row>
    <row r="1149" spans="7:8" x14ac:dyDescent="0.25">
      <c r="G1149"/>
      <c r="H1149"/>
    </row>
    <row r="1150" spans="7:8" x14ac:dyDescent="0.25">
      <c r="G1150"/>
      <c r="H1150"/>
    </row>
    <row r="1151" spans="7:8" x14ac:dyDescent="0.25">
      <c r="G1151"/>
      <c r="H1151"/>
    </row>
    <row r="1152" spans="7:8" x14ac:dyDescent="0.25">
      <c r="G1152"/>
      <c r="H1152"/>
    </row>
    <row r="1153" spans="7:8" x14ac:dyDescent="0.25">
      <c r="G1153"/>
      <c r="H1153"/>
    </row>
    <row r="1154" spans="7:8" x14ac:dyDescent="0.25">
      <c r="G1154"/>
      <c r="H1154"/>
    </row>
    <row r="1155" spans="7:8" x14ac:dyDescent="0.25">
      <c r="G1155"/>
      <c r="H1155"/>
    </row>
    <row r="1156" spans="7:8" x14ac:dyDescent="0.25">
      <c r="G1156"/>
      <c r="H1156"/>
    </row>
    <row r="1157" spans="7:8" x14ac:dyDescent="0.25">
      <c r="G1157"/>
      <c r="H1157"/>
    </row>
    <row r="1158" spans="7:8" x14ac:dyDescent="0.25">
      <c r="G1158"/>
      <c r="H1158"/>
    </row>
    <row r="1159" spans="7:8" x14ac:dyDescent="0.25">
      <c r="G1159"/>
      <c r="H1159"/>
    </row>
    <row r="1160" spans="7:8" x14ac:dyDescent="0.25">
      <c r="G1160"/>
      <c r="H1160"/>
    </row>
    <row r="1161" spans="7:8" x14ac:dyDescent="0.25">
      <c r="G1161"/>
      <c r="H1161"/>
    </row>
    <row r="1162" spans="7:8" x14ac:dyDescent="0.25">
      <c r="G1162"/>
      <c r="H1162"/>
    </row>
    <row r="1163" spans="7:8" x14ac:dyDescent="0.25">
      <c r="G1163"/>
      <c r="H1163"/>
    </row>
    <row r="1164" spans="7:8" x14ac:dyDescent="0.25">
      <c r="G1164"/>
      <c r="H1164"/>
    </row>
    <row r="1165" spans="7:8" x14ac:dyDescent="0.25">
      <c r="G1165"/>
      <c r="H1165"/>
    </row>
    <row r="1166" spans="7:8" x14ac:dyDescent="0.25">
      <c r="G1166"/>
      <c r="H1166"/>
    </row>
    <row r="1167" spans="7:8" x14ac:dyDescent="0.25">
      <c r="G1167"/>
      <c r="H1167"/>
    </row>
    <row r="1168" spans="7:8" x14ac:dyDescent="0.25">
      <c r="G1168"/>
      <c r="H1168"/>
    </row>
    <row r="1169" spans="7:8" x14ac:dyDescent="0.25">
      <c r="G1169"/>
      <c r="H1169"/>
    </row>
    <row r="1170" spans="7:8" x14ac:dyDescent="0.25">
      <c r="G1170"/>
      <c r="H1170"/>
    </row>
    <row r="1171" spans="7:8" x14ac:dyDescent="0.25">
      <c r="G1171"/>
      <c r="H1171"/>
    </row>
    <row r="1172" spans="7:8" x14ac:dyDescent="0.25">
      <c r="G1172"/>
      <c r="H1172"/>
    </row>
    <row r="1173" spans="7:8" x14ac:dyDescent="0.25">
      <c r="G1173"/>
      <c r="H1173"/>
    </row>
    <row r="1174" spans="7:8" x14ac:dyDescent="0.25">
      <c r="G1174"/>
      <c r="H1174"/>
    </row>
    <row r="1175" spans="7:8" x14ac:dyDescent="0.25">
      <c r="G1175"/>
      <c r="H1175"/>
    </row>
    <row r="1176" spans="7:8" x14ac:dyDescent="0.25">
      <c r="G1176"/>
      <c r="H1176"/>
    </row>
    <row r="1177" spans="7:8" x14ac:dyDescent="0.25">
      <c r="G1177"/>
      <c r="H1177"/>
    </row>
    <row r="1178" spans="7:8" x14ac:dyDescent="0.25">
      <c r="G1178"/>
      <c r="H1178"/>
    </row>
    <row r="1179" spans="7:8" x14ac:dyDescent="0.25">
      <c r="G1179"/>
      <c r="H1179"/>
    </row>
    <row r="1180" spans="7:8" x14ac:dyDescent="0.25">
      <c r="G1180"/>
      <c r="H1180"/>
    </row>
    <row r="1181" spans="7:8" x14ac:dyDescent="0.25">
      <c r="G1181"/>
      <c r="H1181"/>
    </row>
    <row r="1182" spans="7:8" x14ac:dyDescent="0.25">
      <c r="G1182"/>
      <c r="H1182"/>
    </row>
    <row r="1183" spans="7:8" x14ac:dyDescent="0.25">
      <c r="G1183"/>
      <c r="H1183"/>
    </row>
    <row r="1184" spans="7:8" x14ac:dyDescent="0.25">
      <c r="G1184"/>
      <c r="H1184"/>
    </row>
    <row r="1185" spans="7:8" x14ac:dyDescent="0.25">
      <c r="G1185"/>
      <c r="H1185"/>
    </row>
    <row r="1186" spans="7:8" x14ac:dyDescent="0.25">
      <c r="G1186"/>
      <c r="H1186"/>
    </row>
    <row r="1187" spans="7:8" x14ac:dyDescent="0.25">
      <c r="G1187"/>
      <c r="H1187"/>
    </row>
    <row r="1188" spans="7:8" x14ac:dyDescent="0.25">
      <c r="G1188"/>
      <c r="H1188"/>
    </row>
    <row r="1189" spans="7:8" x14ac:dyDescent="0.25">
      <c r="G1189"/>
      <c r="H1189"/>
    </row>
    <row r="1190" spans="7:8" x14ac:dyDescent="0.25">
      <c r="G1190"/>
      <c r="H1190"/>
    </row>
    <row r="1191" spans="7:8" x14ac:dyDescent="0.25">
      <c r="G1191"/>
      <c r="H1191"/>
    </row>
    <row r="1192" spans="7:8" x14ac:dyDescent="0.25">
      <c r="G1192"/>
      <c r="H1192"/>
    </row>
    <row r="1193" spans="7:8" x14ac:dyDescent="0.25">
      <c r="G1193"/>
      <c r="H1193"/>
    </row>
    <row r="1194" spans="7:8" x14ac:dyDescent="0.25">
      <c r="G1194"/>
      <c r="H1194"/>
    </row>
    <row r="1195" spans="7:8" x14ac:dyDescent="0.25">
      <c r="G1195"/>
      <c r="H1195"/>
    </row>
    <row r="1196" spans="7:8" x14ac:dyDescent="0.25">
      <c r="G1196"/>
      <c r="H1196"/>
    </row>
    <row r="1197" spans="7:8" x14ac:dyDescent="0.25">
      <c r="G1197"/>
      <c r="H1197"/>
    </row>
    <row r="1198" spans="7:8" x14ac:dyDescent="0.25">
      <c r="G1198"/>
      <c r="H1198"/>
    </row>
    <row r="1199" spans="7:8" x14ac:dyDescent="0.25">
      <c r="G1199"/>
      <c r="H1199"/>
    </row>
    <row r="1200" spans="7:8" x14ac:dyDescent="0.25">
      <c r="G1200"/>
      <c r="H1200"/>
    </row>
    <row r="1201" spans="7:8" x14ac:dyDescent="0.25">
      <c r="G1201"/>
      <c r="H1201"/>
    </row>
    <row r="1202" spans="7:8" x14ac:dyDescent="0.25">
      <c r="G1202"/>
      <c r="H1202"/>
    </row>
    <row r="1203" spans="7:8" x14ac:dyDescent="0.25">
      <c r="G1203"/>
      <c r="H1203"/>
    </row>
    <row r="1204" spans="7:8" x14ac:dyDescent="0.25">
      <c r="G1204"/>
      <c r="H1204"/>
    </row>
    <row r="1205" spans="7:8" x14ac:dyDescent="0.25">
      <c r="G1205"/>
      <c r="H1205"/>
    </row>
    <row r="1206" spans="7:8" x14ac:dyDescent="0.25">
      <c r="G1206"/>
      <c r="H1206"/>
    </row>
    <row r="1207" spans="7:8" x14ac:dyDescent="0.25">
      <c r="G1207"/>
      <c r="H1207"/>
    </row>
    <row r="1208" spans="7:8" x14ac:dyDescent="0.25">
      <c r="G1208"/>
      <c r="H1208"/>
    </row>
    <row r="1209" spans="7:8" x14ac:dyDescent="0.25">
      <c r="G1209"/>
      <c r="H1209"/>
    </row>
    <row r="1210" spans="7:8" x14ac:dyDescent="0.25">
      <c r="G1210"/>
      <c r="H1210"/>
    </row>
    <row r="1211" spans="7:8" x14ac:dyDescent="0.25">
      <c r="G1211"/>
      <c r="H1211"/>
    </row>
    <row r="1212" spans="7:8" x14ac:dyDescent="0.25">
      <c r="G1212"/>
      <c r="H1212"/>
    </row>
    <row r="1213" spans="7:8" x14ac:dyDescent="0.25">
      <c r="G1213"/>
      <c r="H1213"/>
    </row>
    <row r="1214" spans="7:8" x14ac:dyDescent="0.25">
      <c r="G1214"/>
      <c r="H1214"/>
    </row>
    <row r="1215" spans="7:8" x14ac:dyDescent="0.25">
      <c r="G1215"/>
      <c r="H1215"/>
    </row>
    <row r="1216" spans="7:8" x14ac:dyDescent="0.25">
      <c r="G1216"/>
      <c r="H1216"/>
    </row>
    <row r="1217" spans="7:8" x14ac:dyDescent="0.25">
      <c r="G1217"/>
      <c r="H1217"/>
    </row>
    <row r="1218" spans="7:8" x14ac:dyDescent="0.25">
      <c r="G1218"/>
      <c r="H1218"/>
    </row>
    <row r="1219" spans="7:8" x14ac:dyDescent="0.25">
      <c r="G1219"/>
      <c r="H1219"/>
    </row>
    <row r="1220" spans="7:8" x14ac:dyDescent="0.25">
      <c r="G1220"/>
      <c r="H1220"/>
    </row>
    <row r="1221" spans="7:8" x14ac:dyDescent="0.25">
      <c r="G1221"/>
      <c r="H1221"/>
    </row>
    <row r="1222" spans="7:8" x14ac:dyDescent="0.25">
      <c r="G1222"/>
      <c r="H1222"/>
    </row>
    <row r="1223" spans="7:8" x14ac:dyDescent="0.25">
      <c r="G1223"/>
      <c r="H1223"/>
    </row>
    <row r="1224" spans="7:8" x14ac:dyDescent="0.25">
      <c r="G1224"/>
      <c r="H1224"/>
    </row>
    <row r="1225" spans="7:8" x14ac:dyDescent="0.25">
      <c r="G1225"/>
      <c r="H1225"/>
    </row>
    <row r="1226" spans="7:8" x14ac:dyDescent="0.25">
      <c r="G1226"/>
      <c r="H1226"/>
    </row>
    <row r="1227" spans="7:8" x14ac:dyDescent="0.25">
      <c r="G1227"/>
      <c r="H1227"/>
    </row>
    <row r="1228" spans="7:8" x14ac:dyDescent="0.25">
      <c r="G1228"/>
      <c r="H1228"/>
    </row>
    <row r="1229" spans="7:8" x14ac:dyDescent="0.25">
      <c r="G1229"/>
      <c r="H1229"/>
    </row>
    <row r="1230" spans="7:8" x14ac:dyDescent="0.25">
      <c r="G1230"/>
      <c r="H1230"/>
    </row>
    <row r="1231" spans="7:8" x14ac:dyDescent="0.25">
      <c r="G1231"/>
      <c r="H1231"/>
    </row>
    <row r="1232" spans="7:8" x14ac:dyDescent="0.25">
      <c r="G1232"/>
      <c r="H1232"/>
    </row>
    <row r="1233" spans="7:8" x14ac:dyDescent="0.25">
      <c r="G1233"/>
      <c r="H1233"/>
    </row>
    <row r="1234" spans="7:8" x14ac:dyDescent="0.25">
      <c r="G1234"/>
      <c r="H1234"/>
    </row>
    <row r="1235" spans="7:8" x14ac:dyDescent="0.25">
      <c r="G1235"/>
      <c r="H1235"/>
    </row>
    <row r="1236" spans="7:8" x14ac:dyDescent="0.25">
      <c r="G1236"/>
      <c r="H1236"/>
    </row>
    <row r="1237" spans="7:8" x14ac:dyDescent="0.25">
      <c r="G1237"/>
      <c r="H1237"/>
    </row>
    <row r="1238" spans="7:8" x14ac:dyDescent="0.25">
      <c r="G1238"/>
      <c r="H1238"/>
    </row>
    <row r="1239" spans="7:8" x14ac:dyDescent="0.25">
      <c r="G1239"/>
      <c r="H1239"/>
    </row>
    <row r="1240" spans="7:8" x14ac:dyDescent="0.25">
      <c r="G1240"/>
      <c r="H1240"/>
    </row>
    <row r="1241" spans="7:8" x14ac:dyDescent="0.25">
      <c r="G1241"/>
      <c r="H1241"/>
    </row>
    <row r="1242" spans="7:8" x14ac:dyDescent="0.25">
      <c r="G1242"/>
      <c r="H1242"/>
    </row>
    <row r="1243" spans="7:8" x14ac:dyDescent="0.25">
      <c r="G1243"/>
      <c r="H1243"/>
    </row>
    <row r="1244" spans="7:8" x14ac:dyDescent="0.25">
      <c r="G1244"/>
      <c r="H1244"/>
    </row>
    <row r="1245" spans="7:8" x14ac:dyDescent="0.25">
      <c r="G1245"/>
      <c r="H1245"/>
    </row>
    <row r="1246" spans="7:8" x14ac:dyDescent="0.25">
      <c r="G1246"/>
      <c r="H1246"/>
    </row>
    <row r="1247" spans="7:8" x14ac:dyDescent="0.25">
      <c r="G1247"/>
      <c r="H1247"/>
    </row>
    <row r="1248" spans="7:8" x14ac:dyDescent="0.25">
      <c r="G1248"/>
      <c r="H1248"/>
    </row>
    <row r="1249" spans="7:8" x14ac:dyDescent="0.25">
      <c r="G1249"/>
      <c r="H1249"/>
    </row>
    <row r="1250" spans="7:8" x14ac:dyDescent="0.25">
      <c r="G1250"/>
      <c r="H1250"/>
    </row>
    <row r="1251" spans="7:8" x14ac:dyDescent="0.25">
      <c r="G1251"/>
      <c r="H1251"/>
    </row>
    <row r="1252" spans="7:8" x14ac:dyDescent="0.25">
      <c r="G1252"/>
      <c r="H1252"/>
    </row>
    <row r="1253" spans="7:8" x14ac:dyDescent="0.25">
      <c r="G1253"/>
      <c r="H1253"/>
    </row>
    <row r="1254" spans="7:8" x14ac:dyDescent="0.25">
      <c r="G1254"/>
      <c r="H1254"/>
    </row>
    <row r="1255" spans="7:8" x14ac:dyDescent="0.25">
      <c r="G1255"/>
      <c r="H1255"/>
    </row>
    <row r="1256" spans="7:8" x14ac:dyDescent="0.25">
      <c r="G1256"/>
      <c r="H1256"/>
    </row>
    <row r="1257" spans="7:8" x14ac:dyDescent="0.25">
      <c r="G1257"/>
      <c r="H1257"/>
    </row>
    <row r="1258" spans="7:8" x14ac:dyDescent="0.25">
      <c r="G1258"/>
      <c r="H1258"/>
    </row>
    <row r="1259" spans="7:8" x14ac:dyDescent="0.25">
      <c r="G1259"/>
      <c r="H1259"/>
    </row>
    <row r="1260" spans="7:8" x14ac:dyDescent="0.25">
      <c r="G1260"/>
      <c r="H1260"/>
    </row>
    <row r="1261" spans="7:8" x14ac:dyDescent="0.25">
      <c r="G1261"/>
      <c r="H1261"/>
    </row>
    <row r="1262" spans="7:8" x14ac:dyDescent="0.25">
      <c r="G1262"/>
      <c r="H1262"/>
    </row>
    <row r="1263" spans="7:8" x14ac:dyDescent="0.25">
      <c r="G1263"/>
      <c r="H1263"/>
    </row>
    <row r="1264" spans="7:8" x14ac:dyDescent="0.25">
      <c r="G1264"/>
      <c r="H1264"/>
    </row>
    <row r="1265" spans="7:8" x14ac:dyDescent="0.25">
      <c r="G1265"/>
      <c r="H1265"/>
    </row>
    <row r="1266" spans="7:8" x14ac:dyDescent="0.25">
      <c r="G1266"/>
      <c r="H1266"/>
    </row>
    <row r="1267" spans="7:8" x14ac:dyDescent="0.25">
      <c r="G1267"/>
      <c r="H1267"/>
    </row>
    <row r="1268" spans="7:8" x14ac:dyDescent="0.25">
      <c r="G1268"/>
      <c r="H1268"/>
    </row>
    <row r="1269" spans="7:8" x14ac:dyDescent="0.25">
      <c r="G1269"/>
      <c r="H1269"/>
    </row>
    <row r="1270" spans="7:8" x14ac:dyDescent="0.25">
      <c r="G1270"/>
      <c r="H1270"/>
    </row>
    <row r="1271" spans="7:8" x14ac:dyDescent="0.25">
      <c r="G1271"/>
      <c r="H1271"/>
    </row>
    <row r="1272" spans="7:8" x14ac:dyDescent="0.25">
      <c r="G1272"/>
      <c r="H1272"/>
    </row>
    <row r="1273" spans="7:8" x14ac:dyDescent="0.25">
      <c r="G1273"/>
      <c r="H1273"/>
    </row>
    <row r="1274" spans="7:8" x14ac:dyDescent="0.25">
      <c r="G1274"/>
      <c r="H1274"/>
    </row>
    <row r="1275" spans="7:8" x14ac:dyDescent="0.25">
      <c r="G1275"/>
      <c r="H1275"/>
    </row>
    <row r="1276" spans="7:8" x14ac:dyDescent="0.25">
      <c r="G1276"/>
      <c r="H1276"/>
    </row>
    <row r="1277" spans="7:8" x14ac:dyDescent="0.25">
      <c r="G1277"/>
      <c r="H1277"/>
    </row>
    <row r="1278" spans="7:8" x14ac:dyDescent="0.25">
      <c r="G1278"/>
      <c r="H1278"/>
    </row>
    <row r="1279" spans="7:8" x14ac:dyDescent="0.25">
      <c r="G1279"/>
      <c r="H1279"/>
    </row>
    <row r="1280" spans="7:8" x14ac:dyDescent="0.25">
      <c r="G1280"/>
      <c r="H1280"/>
    </row>
    <row r="1281" spans="7:8" x14ac:dyDescent="0.25">
      <c r="G1281"/>
      <c r="H1281"/>
    </row>
    <row r="1282" spans="7:8" x14ac:dyDescent="0.25">
      <c r="G1282"/>
      <c r="H1282"/>
    </row>
    <row r="1283" spans="7:8" x14ac:dyDescent="0.25">
      <c r="G1283"/>
      <c r="H1283"/>
    </row>
    <row r="1284" spans="7:8" x14ac:dyDescent="0.25">
      <c r="G1284"/>
      <c r="H1284"/>
    </row>
    <row r="1285" spans="7:8" x14ac:dyDescent="0.25">
      <c r="G1285"/>
      <c r="H1285"/>
    </row>
    <row r="1286" spans="7:8" x14ac:dyDescent="0.25">
      <c r="G1286"/>
      <c r="H1286"/>
    </row>
    <row r="1287" spans="7:8" x14ac:dyDescent="0.25">
      <c r="G1287"/>
      <c r="H1287"/>
    </row>
    <row r="1288" spans="7:8" x14ac:dyDescent="0.25">
      <c r="G1288"/>
      <c r="H1288"/>
    </row>
    <row r="1289" spans="7:8" x14ac:dyDescent="0.25">
      <c r="G1289"/>
      <c r="H1289"/>
    </row>
    <row r="1290" spans="7:8" x14ac:dyDescent="0.25">
      <c r="G1290"/>
      <c r="H1290"/>
    </row>
    <row r="1291" spans="7:8" x14ac:dyDescent="0.25">
      <c r="G1291"/>
      <c r="H1291"/>
    </row>
    <row r="1292" spans="7:8" x14ac:dyDescent="0.25">
      <c r="G1292"/>
      <c r="H1292"/>
    </row>
    <row r="1293" spans="7:8" x14ac:dyDescent="0.25">
      <c r="G1293"/>
      <c r="H1293"/>
    </row>
    <row r="1294" spans="7:8" x14ac:dyDescent="0.25">
      <c r="G1294"/>
      <c r="H1294"/>
    </row>
    <row r="1295" spans="7:8" x14ac:dyDescent="0.25">
      <c r="G1295"/>
      <c r="H1295"/>
    </row>
    <row r="1296" spans="7:8" x14ac:dyDescent="0.25">
      <c r="G1296"/>
      <c r="H1296"/>
    </row>
    <row r="1297" spans="7:8" x14ac:dyDescent="0.25">
      <c r="G1297"/>
      <c r="H1297"/>
    </row>
    <row r="1298" spans="7:8" x14ac:dyDescent="0.25">
      <c r="G1298"/>
      <c r="H1298"/>
    </row>
    <row r="1299" spans="7:8" x14ac:dyDescent="0.25">
      <c r="G1299"/>
      <c r="H1299"/>
    </row>
    <row r="1300" spans="7:8" x14ac:dyDescent="0.25">
      <c r="G1300"/>
      <c r="H1300"/>
    </row>
    <row r="1301" spans="7:8" x14ac:dyDescent="0.25">
      <c r="G1301"/>
      <c r="H1301"/>
    </row>
    <row r="1302" spans="7:8" x14ac:dyDescent="0.25">
      <c r="G1302"/>
      <c r="H1302"/>
    </row>
    <row r="1303" spans="7:8" x14ac:dyDescent="0.25">
      <c r="G1303"/>
      <c r="H1303"/>
    </row>
    <row r="1304" spans="7:8" x14ac:dyDescent="0.25">
      <c r="G1304"/>
      <c r="H1304"/>
    </row>
    <row r="1305" spans="7:8" x14ac:dyDescent="0.25">
      <c r="G1305"/>
      <c r="H1305"/>
    </row>
    <row r="1306" spans="7:8" x14ac:dyDescent="0.25">
      <c r="G1306"/>
      <c r="H1306"/>
    </row>
    <row r="1307" spans="7:8" x14ac:dyDescent="0.25">
      <c r="G1307"/>
      <c r="H1307"/>
    </row>
    <row r="1308" spans="7:8" x14ac:dyDescent="0.25">
      <c r="G1308"/>
      <c r="H1308"/>
    </row>
    <row r="1309" spans="7:8" x14ac:dyDescent="0.25">
      <c r="G1309"/>
      <c r="H1309"/>
    </row>
    <row r="1310" spans="7:8" x14ac:dyDescent="0.25">
      <c r="G1310"/>
      <c r="H1310"/>
    </row>
    <row r="1311" spans="7:8" x14ac:dyDescent="0.25">
      <c r="G1311"/>
      <c r="H1311"/>
    </row>
    <row r="1312" spans="7:8" x14ac:dyDescent="0.25">
      <c r="G1312"/>
      <c r="H1312"/>
    </row>
    <row r="1313" spans="7:8" x14ac:dyDescent="0.25">
      <c r="G1313"/>
      <c r="H1313"/>
    </row>
    <row r="1314" spans="7:8" x14ac:dyDescent="0.25">
      <c r="G1314"/>
      <c r="H1314"/>
    </row>
    <row r="1315" spans="7:8" x14ac:dyDescent="0.25">
      <c r="G1315"/>
      <c r="H1315"/>
    </row>
    <row r="1316" spans="7:8" x14ac:dyDescent="0.25">
      <c r="G1316"/>
      <c r="H1316"/>
    </row>
    <row r="1317" spans="7:8" x14ac:dyDescent="0.25">
      <c r="G1317"/>
      <c r="H1317"/>
    </row>
    <row r="1318" spans="7:8" x14ac:dyDescent="0.25">
      <c r="G1318"/>
      <c r="H1318"/>
    </row>
    <row r="1319" spans="7:8" x14ac:dyDescent="0.25">
      <c r="G1319"/>
      <c r="H1319"/>
    </row>
    <row r="1320" spans="7:8" x14ac:dyDescent="0.25">
      <c r="G1320"/>
      <c r="H1320"/>
    </row>
    <row r="1321" spans="7:8" x14ac:dyDescent="0.25">
      <c r="G1321"/>
      <c r="H1321"/>
    </row>
    <row r="1322" spans="7:8" x14ac:dyDescent="0.25">
      <c r="G1322"/>
      <c r="H1322"/>
    </row>
    <row r="1323" spans="7:8" x14ac:dyDescent="0.25">
      <c r="G1323"/>
      <c r="H1323"/>
    </row>
    <row r="1324" spans="7:8" x14ac:dyDescent="0.25">
      <c r="G1324"/>
      <c r="H1324"/>
    </row>
    <row r="1325" spans="7:8" x14ac:dyDescent="0.25">
      <c r="G1325"/>
      <c r="H1325"/>
    </row>
    <row r="1326" spans="7:8" x14ac:dyDescent="0.25">
      <c r="G1326"/>
      <c r="H1326"/>
    </row>
    <row r="1327" spans="7:8" x14ac:dyDescent="0.25">
      <c r="G1327"/>
      <c r="H1327"/>
    </row>
    <row r="1328" spans="7:8" x14ac:dyDescent="0.25">
      <c r="G1328"/>
      <c r="H1328"/>
    </row>
    <row r="1329" spans="7:8" x14ac:dyDescent="0.25">
      <c r="G1329"/>
      <c r="H1329"/>
    </row>
    <row r="1330" spans="7:8" x14ac:dyDescent="0.25">
      <c r="G1330"/>
      <c r="H1330"/>
    </row>
    <row r="1331" spans="7:8" x14ac:dyDescent="0.25">
      <c r="G1331"/>
      <c r="H1331"/>
    </row>
    <row r="1332" spans="7:8" x14ac:dyDescent="0.25">
      <c r="G1332"/>
      <c r="H1332"/>
    </row>
    <row r="1333" spans="7:8" x14ac:dyDescent="0.25">
      <c r="G1333"/>
      <c r="H1333"/>
    </row>
    <row r="1334" spans="7:8" x14ac:dyDescent="0.25">
      <c r="G1334"/>
      <c r="H1334"/>
    </row>
    <row r="1335" spans="7:8" x14ac:dyDescent="0.25">
      <c r="G1335"/>
      <c r="H1335"/>
    </row>
    <row r="1336" spans="7:8" x14ac:dyDescent="0.25">
      <c r="G1336"/>
      <c r="H1336"/>
    </row>
    <row r="1337" spans="7:8" x14ac:dyDescent="0.25">
      <c r="G1337"/>
      <c r="H1337"/>
    </row>
    <row r="1338" spans="7:8" x14ac:dyDescent="0.25">
      <c r="G1338"/>
      <c r="H1338"/>
    </row>
    <row r="1339" spans="7:8" x14ac:dyDescent="0.25">
      <c r="G1339"/>
      <c r="H1339"/>
    </row>
    <row r="1340" spans="7:8" x14ac:dyDescent="0.25">
      <c r="G1340"/>
      <c r="H1340"/>
    </row>
    <row r="1341" spans="7:8" x14ac:dyDescent="0.25">
      <c r="G1341"/>
      <c r="H1341"/>
    </row>
    <row r="1342" spans="7:8" x14ac:dyDescent="0.25">
      <c r="G1342"/>
      <c r="H1342"/>
    </row>
    <row r="1343" spans="7:8" x14ac:dyDescent="0.25">
      <c r="G1343"/>
      <c r="H1343"/>
    </row>
    <row r="1344" spans="7:8" x14ac:dyDescent="0.25">
      <c r="G1344"/>
      <c r="H1344"/>
    </row>
    <row r="1345" spans="7:8" x14ac:dyDescent="0.25">
      <c r="G1345"/>
      <c r="H1345"/>
    </row>
    <row r="1346" spans="7:8" x14ac:dyDescent="0.25">
      <c r="G1346"/>
      <c r="H1346"/>
    </row>
    <row r="1347" spans="7:8" x14ac:dyDescent="0.25">
      <c r="G1347"/>
      <c r="H1347"/>
    </row>
    <row r="1348" spans="7:8" x14ac:dyDescent="0.25">
      <c r="G1348"/>
      <c r="H1348"/>
    </row>
    <row r="1349" spans="7:8" x14ac:dyDescent="0.25">
      <c r="G1349"/>
      <c r="H1349"/>
    </row>
    <row r="1350" spans="7:8" x14ac:dyDescent="0.25">
      <c r="G1350"/>
      <c r="H1350"/>
    </row>
    <row r="1351" spans="7:8" x14ac:dyDescent="0.25">
      <c r="G1351"/>
      <c r="H1351"/>
    </row>
    <row r="1352" spans="7:8" x14ac:dyDescent="0.25">
      <c r="G1352"/>
      <c r="H1352"/>
    </row>
    <row r="1353" spans="7:8" x14ac:dyDescent="0.25">
      <c r="G1353"/>
      <c r="H1353"/>
    </row>
    <row r="1354" spans="7:8" x14ac:dyDescent="0.25">
      <c r="G1354"/>
      <c r="H1354"/>
    </row>
    <row r="1355" spans="7:8" x14ac:dyDescent="0.25">
      <c r="G1355"/>
      <c r="H1355"/>
    </row>
    <row r="1356" spans="7:8" x14ac:dyDescent="0.25">
      <c r="G1356"/>
      <c r="H1356"/>
    </row>
    <row r="1357" spans="7:8" x14ac:dyDescent="0.25">
      <c r="G1357"/>
      <c r="H1357"/>
    </row>
    <row r="1358" spans="7:8" x14ac:dyDescent="0.25">
      <c r="G1358"/>
      <c r="H1358"/>
    </row>
    <row r="1359" spans="7:8" x14ac:dyDescent="0.25">
      <c r="G1359"/>
      <c r="H1359"/>
    </row>
    <row r="1360" spans="7:8" x14ac:dyDescent="0.25">
      <c r="G1360"/>
      <c r="H1360"/>
    </row>
    <row r="1361" spans="7:8" x14ac:dyDescent="0.25">
      <c r="G1361"/>
      <c r="H1361"/>
    </row>
    <row r="1362" spans="7:8" x14ac:dyDescent="0.25">
      <c r="G1362"/>
      <c r="H1362"/>
    </row>
    <row r="1363" spans="7:8" x14ac:dyDescent="0.25">
      <c r="G1363"/>
      <c r="H1363"/>
    </row>
    <row r="1364" spans="7:8" x14ac:dyDescent="0.25">
      <c r="G1364"/>
      <c r="H1364"/>
    </row>
    <row r="1365" spans="7:8" x14ac:dyDescent="0.25">
      <c r="G1365"/>
      <c r="H1365"/>
    </row>
    <row r="1366" spans="7:8" x14ac:dyDescent="0.25">
      <c r="G1366"/>
      <c r="H1366"/>
    </row>
    <row r="1367" spans="7:8" x14ac:dyDescent="0.25">
      <c r="G1367"/>
      <c r="H1367"/>
    </row>
    <row r="1368" spans="7:8" x14ac:dyDescent="0.25">
      <c r="G1368"/>
      <c r="H1368"/>
    </row>
    <row r="1369" spans="7:8" x14ac:dyDescent="0.25">
      <c r="G1369"/>
      <c r="H1369"/>
    </row>
    <row r="1370" spans="7:8" x14ac:dyDescent="0.25">
      <c r="G1370"/>
      <c r="H1370"/>
    </row>
    <row r="1371" spans="7:8" x14ac:dyDescent="0.25">
      <c r="G1371"/>
      <c r="H1371"/>
    </row>
    <row r="1372" spans="7:8" x14ac:dyDescent="0.25">
      <c r="G1372"/>
      <c r="H1372"/>
    </row>
    <row r="1373" spans="7:8" x14ac:dyDescent="0.25">
      <c r="G1373"/>
      <c r="H1373"/>
    </row>
    <row r="1374" spans="7:8" x14ac:dyDescent="0.25">
      <c r="G1374"/>
      <c r="H1374"/>
    </row>
    <row r="1375" spans="7:8" x14ac:dyDescent="0.25">
      <c r="G1375"/>
      <c r="H1375"/>
    </row>
    <row r="1376" spans="7:8" x14ac:dyDescent="0.25">
      <c r="G1376"/>
      <c r="H1376"/>
    </row>
    <row r="1377" spans="7:8" x14ac:dyDescent="0.25">
      <c r="G1377"/>
      <c r="H1377"/>
    </row>
    <row r="1378" spans="7:8" x14ac:dyDescent="0.25">
      <c r="G1378"/>
      <c r="H1378"/>
    </row>
    <row r="1379" spans="7:8" x14ac:dyDescent="0.25">
      <c r="G1379"/>
      <c r="H1379"/>
    </row>
    <row r="1380" spans="7:8" x14ac:dyDescent="0.25">
      <c r="G1380"/>
      <c r="H1380"/>
    </row>
    <row r="1381" spans="7:8" x14ac:dyDescent="0.25">
      <c r="G1381"/>
      <c r="H1381"/>
    </row>
    <row r="1382" spans="7:8" x14ac:dyDescent="0.25">
      <c r="G1382"/>
      <c r="H1382"/>
    </row>
    <row r="1383" spans="7:8" x14ac:dyDescent="0.25">
      <c r="G1383"/>
      <c r="H1383"/>
    </row>
    <row r="1384" spans="7:8" x14ac:dyDescent="0.25">
      <c r="G1384"/>
      <c r="H1384"/>
    </row>
    <row r="1385" spans="7:8" x14ac:dyDescent="0.25">
      <c r="G1385"/>
      <c r="H1385"/>
    </row>
    <row r="1386" spans="7:8" x14ac:dyDescent="0.25">
      <c r="G1386"/>
      <c r="H1386"/>
    </row>
    <row r="1387" spans="7:8" x14ac:dyDescent="0.25">
      <c r="G1387"/>
      <c r="H1387"/>
    </row>
    <row r="1388" spans="7:8" x14ac:dyDescent="0.25">
      <c r="G1388"/>
      <c r="H1388"/>
    </row>
    <row r="1389" spans="7:8" x14ac:dyDescent="0.25">
      <c r="G1389"/>
      <c r="H1389"/>
    </row>
    <row r="1390" spans="7:8" x14ac:dyDescent="0.25">
      <c r="G1390"/>
      <c r="H1390"/>
    </row>
    <row r="1391" spans="7:8" x14ac:dyDescent="0.25">
      <c r="G1391"/>
      <c r="H1391"/>
    </row>
    <row r="1392" spans="7:8" x14ac:dyDescent="0.25">
      <c r="G1392"/>
      <c r="H1392"/>
    </row>
    <row r="1393" spans="7:8" x14ac:dyDescent="0.25">
      <c r="G1393"/>
      <c r="H1393"/>
    </row>
    <row r="1394" spans="7:8" x14ac:dyDescent="0.25">
      <c r="G1394"/>
      <c r="H1394"/>
    </row>
    <row r="1395" spans="7:8" x14ac:dyDescent="0.25">
      <c r="G1395"/>
      <c r="H1395"/>
    </row>
    <row r="1396" spans="7:8" x14ac:dyDescent="0.25">
      <c r="G1396"/>
      <c r="H1396"/>
    </row>
    <row r="1397" spans="7:8" x14ac:dyDescent="0.25">
      <c r="G1397"/>
      <c r="H1397"/>
    </row>
    <row r="1398" spans="7:8" x14ac:dyDescent="0.25">
      <c r="G1398"/>
      <c r="H1398"/>
    </row>
    <row r="1399" spans="7:8" x14ac:dyDescent="0.25">
      <c r="G1399"/>
      <c r="H1399"/>
    </row>
    <row r="1400" spans="7:8" x14ac:dyDescent="0.25">
      <c r="G1400"/>
      <c r="H1400"/>
    </row>
    <row r="1401" spans="7:8" x14ac:dyDescent="0.25">
      <c r="G1401"/>
      <c r="H1401"/>
    </row>
    <row r="1402" spans="7:8" x14ac:dyDescent="0.25">
      <c r="G1402"/>
      <c r="H1402"/>
    </row>
    <row r="1403" spans="7:8" x14ac:dyDescent="0.25">
      <c r="G1403"/>
      <c r="H1403"/>
    </row>
    <row r="1404" spans="7:8" x14ac:dyDescent="0.25">
      <c r="G1404"/>
      <c r="H1404"/>
    </row>
    <row r="1405" spans="7:8" x14ac:dyDescent="0.25">
      <c r="G1405"/>
      <c r="H1405"/>
    </row>
    <row r="1406" spans="7:8" x14ac:dyDescent="0.25">
      <c r="G1406"/>
      <c r="H1406"/>
    </row>
    <row r="1407" spans="7:8" x14ac:dyDescent="0.25">
      <c r="G1407"/>
      <c r="H1407"/>
    </row>
    <row r="1408" spans="7:8" x14ac:dyDescent="0.25">
      <c r="G1408"/>
      <c r="H1408"/>
    </row>
    <row r="1409" spans="7:8" x14ac:dyDescent="0.25">
      <c r="G1409"/>
      <c r="H1409"/>
    </row>
    <row r="1410" spans="7:8" x14ac:dyDescent="0.25">
      <c r="G1410"/>
      <c r="H1410"/>
    </row>
    <row r="1411" spans="7:8" x14ac:dyDescent="0.25">
      <c r="G1411"/>
      <c r="H1411"/>
    </row>
    <row r="1412" spans="7:8" x14ac:dyDescent="0.25">
      <c r="G1412"/>
      <c r="H1412"/>
    </row>
    <row r="1413" spans="7:8" x14ac:dyDescent="0.25">
      <c r="G1413"/>
      <c r="H1413"/>
    </row>
    <row r="1414" spans="7:8" x14ac:dyDescent="0.25">
      <c r="G1414"/>
      <c r="H1414"/>
    </row>
    <row r="1415" spans="7:8" x14ac:dyDescent="0.25">
      <c r="G1415"/>
      <c r="H1415"/>
    </row>
    <row r="1416" spans="7:8" x14ac:dyDescent="0.25">
      <c r="G1416"/>
      <c r="H1416"/>
    </row>
    <row r="1417" spans="7:8" x14ac:dyDescent="0.25">
      <c r="G1417"/>
      <c r="H1417"/>
    </row>
    <row r="1418" spans="7:8" x14ac:dyDescent="0.25">
      <c r="G1418"/>
      <c r="H1418"/>
    </row>
    <row r="1419" spans="7:8" x14ac:dyDescent="0.25">
      <c r="G1419"/>
      <c r="H1419"/>
    </row>
    <row r="1420" spans="7:8" x14ac:dyDescent="0.25">
      <c r="G1420"/>
      <c r="H1420"/>
    </row>
    <row r="1421" spans="7:8" x14ac:dyDescent="0.25">
      <c r="G1421"/>
      <c r="H1421"/>
    </row>
    <row r="1422" spans="7:8" x14ac:dyDescent="0.25">
      <c r="G1422"/>
      <c r="H1422"/>
    </row>
    <row r="1423" spans="7:8" x14ac:dyDescent="0.25">
      <c r="G1423"/>
      <c r="H1423"/>
    </row>
    <row r="1424" spans="7:8" x14ac:dyDescent="0.25">
      <c r="G1424"/>
      <c r="H1424"/>
    </row>
    <row r="1425" spans="7:8" x14ac:dyDescent="0.25">
      <c r="G1425"/>
      <c r="H1425"/>
    </row>
    <row r="1426" spans="7:8" x14ac:dyDescent="0.25">
      <c r="G1426"/>
      <c r="H1426"/>
    </row>
    <row r="1427" spans="7:8" x14ac:dyDescent="0.25">
      <c r="G1427"/>
      <c r="H1427"/>
    </row>
    <row r="1428" spans="7:8" x14ac:dyDescent="0.25">
      <c r="G1428"/>
      <c r="H1428"/>
    </row>
    <row r="1429" spans="7:8" x14ac:dyDescent="0.25">
      <c r="G1429"/>
      <c r="H1429"/>
    </row>
    <row r="1430" spans="7:8" x14ac:dyDescent="0.25">
      <c r="G1430"/>
      <c r="H1430"/>
    </row>
    <row r="1431" spans="7:8" x14ac:dyDescent="0.25">
      <c r="G1431"/>
      <c r="H1431"/>
    </row>
    <row r="1432" spans="7:8" x14ac:dyDescent="0.25">
      <c r="G1432"/>
      <c r="H1432"/>
    </row>
    <row r="1433" spans="7:8" x14ac:dyDescent="0.25">
      <c r="G1433"/>
      <c r="H1433"/>
    </row>
    <row r="1434" spans="7:8" x14ac:dyDescent="0.25">
      <c r="G1434"/>
      <c r="H1434"/>
    </row>
    <row r="1435" spans="7:8" x14ac:dyDescent="0.25">
      <c r="G1435"/>
      <c r="H1435"/>
    </row>
    <row r="1436" spans="7:8" x14ac:dyDescent="0.25">
      <c r="G1436"/>
      <c r="H1436"/>
    </row>
    <row r="1437" spans="7:8" x14ac:dyDescent="0.25">
      <c r="G1437"/>
      <c r="H1437"/>
    </row>
    <row r="1438" spans="7:8" x14ac:dyDescent="0.25">
      <c r="G1438"/>
      <c r="H1438"/>
    </row>
    <row r="1439" spans="7:8" x14ac:dyDescent="0.25">
      <c r="G1439"/>
      <c r="H1439"/>
    </row>
    <row r="1440" spans="7:8" x14ac:dyDescent="0.25">
      <c r="G1440"/>
      <c r="H1440"/>
    </row>
    <row r="1441" spans="7:8" x14ac:dyDescent="0.25">
      <c r="G1441"/>
      <c r="H1441"/>
    </row>
    <row r="1442" spans="7:8" x14ac:dyDescent="0.25">
      <c r="G1442"/>
      <c r="H1442"/>
    </row>
    <row r="1443" spans="7:8" x14ac:dyDescent="0.25">
      <c r="G1443"/>
      <c r="H1443"/>
    </row>
    <row r="1444" spans="7:8" x14ac:dyDescent="0.25">
      <c r="G1444"/>
      <c r="H1444"/>
    </row>
    <row r="1445" spans="7:8" x14ac:dyDescent="0.25">
      <c r="G1445"/>
      <c r="H1445"/>
    </row>
    <row r="1446" spans="7:8" x14ac:dyDescent="0.25">
      <c r="G1446"/>
      <c r="H1446"/>
    </row>
    <row r="1447" spans="7:8" x14ac:dyDescent="0.25">
      <c r="G1447"/>
      <c r="H1447"/>
    </row>
    <row r="1448" spans="7:8" x14ac:dyDescent="0.25">
      <c r="G1448"/>
      <c r="H1448"/>
    </row>
    <row r="1449" spans="7:8" x14ac:dyDescent="0.25">
      <c r="G1449"/>
      <c r="H1449"/>
    </row>
    <row r="1450" spans="7:8" x14ac:dyDescent="0.25">
      <c r="G1450"/>
      <c r="H1450"/>
    </row>
    <row r="1451" spans="7:8" x14ac:dyDescent="0.25">
      <c r="G1451"/>
      <c r="H1451"/>
    </row>
    <row r="1452" spans="7:8" x14ac:dyDescent="0.25">
      <c r="G1452"/>
      <c r="H1452"/>
    </row>
    <row r="1453" spans="7:8" x14ac:dyDescent="0.25">
      <c r="G1453"/>
      <c r="H1453"/>
    </row>
    <row r="1454" spans="7:8" x14ac:dyDescent="0.25">
      <c r="G1454"/>
      <c r="H1454"/>
    </row>
    <row r="1455" spans="7:8" x14ac:dyDescent="0.25">
      <c r="G1455"/>
      <c r="H1455"/>
    </row>
    <row r="1456" spans="7:8" x14ac:dyDescent="0.25">
      <c r="G1456"/>
      <c r="H1456"/>
    </row>
    <row r="1457" spans="7:8" x14ac:dyDescent="0.25">
      <c r="G1457"/>
      <c r="H1457"/>
    </row>
    <row r="1458" spans="7:8" x14ac:dyDescent="0.25">
      <c r="G1458"/>
      <c r="H1458"/>
    </row>
    <row r="1459" spans="7:8" x14ac:dyDescent="0.25">
      <c r="G1459"/>
      <c r="H1459"/>
    </row>
    <row r="1460" spans="7:8" x14ac:dyDescent="0.25">
      <c r="G1460"/>
      <c r="H1460"/>
    </row>
    <row r="1461" spans="7:8" x14ac:dyDescent="0.25">
      <c r="G1461"/>
      <c r="H1461"/>
    </row>
    <row r="1462" spans="7:8" x14ac:dyDescent="0.25">
      <c r="G1462"/>
      <c r="H1462"/>
    </row>
    <row r="1463" spans="7:8" x14ac:dyDescent="0.25">
      <c r="G1463"/>
      <c r="H1463"/>
    </row>
    <row r="1464" spans="7:8" x14ac:dyDescent="0.25">
      <c r="G1464"/>
      <c r="H1464"/>
    </row>
    <row r="1465" spans="7:8" x14ac:dyDescent="0.25">
      <c r="G1465"/>
      <c r="H1465"/>
    </row>
    <row r="1466" spans="7:8" x14ac:dyDescent="0.25">
      <c r="G1466"/>
      <c r="H1466"/>
    </row>
    <row r="1467" spans="7:8" x14ac:dyDescent="0.25">
      <c r="G1467"/>
      <c r="H1467"/>
    </row>
    <row r="1468" spans="7:8" x14ac:dyDescent="0.25">
      <c r="G1468"/>
      <c r="H1468"/>
    </row>
    <row r="1469" spans="7:8" x14ac:dyDescent="0.25">
      <c r="G1469"/>
      <c r="H1469"/>
    </row>
    <row r="1470" spans="7:8" x14ac:dyDescent="0.25">
      <c r="G1470"/>
      <c r="H1470"/>
    </row>
    <row r="1471" spans="7:8" x14ac:dyDescent="0.25">
      <c r="G1471"/>
      <c r="H1471"/>
    </row>
    <row r="1472" spans="7:8" x14ac:dyDescent="0.25">
      <c r="G1472"/>
      <c r="H1472"/>
    </row>
    <row r="1473" spans="7:8" x14ac:dyDescent="0.25">
      <c r="G1473"/>
      <c r="H1473"/>
    </row>
    <row r="1474" spans="7:8" x14ac:dyDescent="0.25">
      <c r="G1474"/>
      <c r="H1474"/>
    </row>
    <row r="1475" spans="7:8" x14ac:dyDescent="0.25">
      <c r="G1475"/>
      <c r="H1475"/>
    </row>
    <row r="1476" spans="7:8" x14ac:dyDescent="0.25">
      <c r="G1476"/>
      <c r="H1476"/>
    </row>
    <row r="1477" spans="7:8" x14ac:dyDescent="0.25">
      <c r="G1477"/>
      <c r="H1477"/>
    </row>
    <row r="1478" spans="7:8" x14ac:dyDescent="0.25">
      <c r="G1478"/>
      <c r="H1478"/>
    </row>
    <row r="1479" spans="7:8" x14ac:dyDescent="0.25">
      <c r="G1479"/>
      <c r="H1479"/>
    </row>
    <row r="1480" spans="7:8" x14ac:dyDescent="0.25">
      <c r="G1480"/>
      <c r="H1480"/>
    </row>
    <row r="1481" spans="7:8" x14ac:dyDescent="0.25">
      <c r="G1481"/>
      <c r="H1481"/>
    </row>
    <row r="1482" spans="7:8" x14ac:dyDescent="0.25">
      <c r="G1482"/>
      <c r="H1482"/>
    </row>
    <row r="1483" spans="7:8" x14ac:dyDescent="0.25">
      <c r="G1483"/>
      <c r="H1483"/>
    </row>
    <row r="1484" spans="7:8" x14ac:dyDescent="0.25">
      <c r="G1484"/>
      <c r="H1484"/>
    </row>
    <row r="1485" spans="7:8" x14ac:dyDescent="0.25">
      <c r="G1485"/>
      <c r="H1485"/>
    </row>
    <row r="1486" spans="7:8" x14ac:dyDescent="0.25">
      <c r="G1486"/>
      <c r="H1486"/>
    </row>
    <row r="1487" spans="7:8" x14ac:dyDescent="0.25">
      <c r="G1487"/>
      <c r="H1487"/>
    </row>
    <row r="1488" spans="7:8" x14ac:dyDescent="0.25">
      <c r="G1488"/>
      <c r="H1488"/>
    </row>
    <row r="1489" spans="7:8" x14ac:dyDescent="0.25">
      <c r="G1489"/>
      <c r="H1489"/>
    </row>
    <row r="1490" spans="7:8" x14ac:dyDescent="0.25">
      <c r="G1490"/>
      <c r="H1490"/>
    </row>
    <row r="1491" spans="7:8" x14ac:dyDescent="0.25">
      <c r="G1491"/>
      <c r="H1491"/>
    </row>
    <row r="1492" spans="7:8" x14ac:dyDescent="0.25">
      <c r="G1492"/>
      <c r="H1492"/>
    </row>
    <row r="1493" spans="7:8" x14ac:dyDescent="0.25">
      <c r="G1493"/>
      <c r="H1493"/>
    </row>
    <row r="1494" spans="7:8" x14ac:dyDescent="0.25">
      <c r="G1494"/>
      <c r="H1494"/>
    </row>
    <row r="1495" spans="7:8" x14ac:dyDescent="0.25">
      <c r="G1495"/>
      <c r="H1495"/>
    </row>
    <row r="1496" spans="7:8" x14ac:dyDescent="0.25">
      <c r="G1496"/>
      <c r="H1496"/>
    </row>
    <row r="1497" spans="7:8" x14ac:dyDescent="0.25">
      <c r="G1497"/>
      <c r="H1497"/>
    </row>
    <row r="1498" spans="7:8" x14ac:dyDescent="0.25">
      <c r="G1498"/>
      <c r="H1498"/>
    </row>
    <row r="1499" spans="7:8" x14ac:dyDescent="0.25">
      <c r="G1499"/>
      <c r="H1499"/>
    </row>
    <row r="1500" spans="7:8" x14ac:dyDescent="0.25">
      <c r="G1500"/>
      <c r="H1500"/>
    </row>
    <row r="1501" spans="7:8" x14ac:dyDescent="0.25">
      <c r="G1501"/>
      <c r="H1501"/>
    </row>
    <row r="1502" spans="7:8" x14ac:dyDescent="0.25">
      <c r="G1502"/>
      <c r="H1502"/>
    </row>
    <row r="1503" spans="7:8" x14ac:dyDescent="0.25">
      <c r="G1503"/>
      <c r="H1503"/>
    </row>
    <row r="1504" spans="7:8" x14ac:dyDescent="0.25">
      <c r="G1504"/>
      <c r="H1504"/>
    </row>
    <row r="1505" spans="7:8" x14ac:dyDescent="0.25">
      <c r="G1505"/>
      <c r="H1505"/>
    </row>
    <row r="1506" spans="7:8" x14ac:dyDescent="0.25">
      <c r="G1506"/>
      <c r="H1506"/>
    </row>
    <row r="1507" spans="7:8" x14ac:dyDescent="0.25">
      <c r="G1507"/>
      <c r="H1507"/>
    </row>
    <row r="1508" spans="7:8" x14ac:dyDescent="0.25">
      <c r="G1508"/>
      <c r="H1508"/>
    </row>
    <row r="1509" spans="7:8" x14ac:dyDescent="0.25">
      <c r="G1509"/>
      <c r="H1509"/>
    </row>
    <row r="1510" spans="7:8" x14ac:dyDescent="0.25">
      <c r="G1510"/>
      <c r="H1510"/>
    </row>
    <row r="1511" spans="7:8" x14ac:dyDescent="0.25">
      <c r="G1511"/>
      <c r="H1511"/>
    </row>
    <row r="1512" spans="7:8" x14ac:dyDescent="0.25">
      <c r="G1512"/>
      <c r="H1512"/>
    </row>
    <row r="1513" spans="7:8" x14ac:dyDescent="0.25">
      <c r="G1513"/>
      <c r="H1513"/>
    </row>
    <row r="1514" spans="7:8" x14ac:dyDescent="0.25">
      <c r="G1514"/>
      <c r="H1514"/>
    </row>
    <row r="1515" spans="7:8" x14ac:dyDescent="0.25">
      <c r="G1515"/>
      <c r="H1515"/>
    </row>
    <row r="1516" spans="7:8" x14ac:dyDescent="0.25">
      <c r="G1516"/>
      <c r="H1516"/>
    </row>
    <row r="1517" spans="7:8" x14ac:dyDescent="0.25">
      <c r="G1517"/>
      <c r="H1517"/>
    </row>
    <row r="1518" spans="7:8" x14ac:dyDescent="0.25">
      <c r="G1518"/>
      <c r="H1518"/>
    </row>
    <row r="1519" spans="7:8" x14ac:dyDescent="0.25">
      <c r="G1519"/>
      <c r="H1519"/>
    </row>
    <row r="1520" spans="7:8" x14ac:dyDescent="0.25">
      <c r="G1520"/>
      <c r="H1520"/>
    </row>
    <row r="1521" spans="7:8" x14ac:dyDescent="0.25">
      <c r="G1521"/>
      <c r="H1521"/>
    </row>
    <row r="1522" spans="7:8" x14ac:dyDescent="0.25">
      <c r="G1522"/>
      <c r="H1522"/>
    </row>
    <row r="1523" spans="7:8" x14ac:dyDescent="0.25">
      <c r="G1523"/>
      <c r="H1523"/>
    </row>
    <row r="1524" spans="7:8" x14ac:dyDescent="0.25">
      <c r="G1524"/>
      <c r="H1524"/>
    </row>
    <row r="1525" spans="7:8" x14ac:dyDescent="0.25">
      <c r="G1525"/>
      <c r="H1525"/>
    </row>
    <row r="1526" spans="7:8" x14ac:dyDescent="0.25">
      <c r="G1526"/>
      <c r="H1526"/>
    </row>
    <row r="1527" spans="7:8" x14ac:dyDescent="0.25">
      <c r="G1527"/>
      <c r="H1527"/>
    </row>
    <row r="1528" spans="7:8" x14ac:dyDescent="0.25">
      <c r="G1528"/>
      <c r="H1528"/>
    </row>
    <row r="1529" spans="7:8" x14ac:dyDescent="0.25">
      <c r="G1529"/>
      <c r="H1529"/>
    </row>
    <row r="1530" spans="7:8" x14ac:dyDescent="0.25">
      <c r="G1530"/>
      <c r="H1530"/>
    </row>
    <row r="1531" spans="7:8" x14ac:dyDescent="0.25">
      <c r="G1531"/>
      <c r="H1531"/>
    </row>
    <row r="1532" spans="7:8" x14ac:dyDescent="0.25">
      <c r="G1532"/>
      <c r="H1532"/>
    </row>
    <row r="1533" spans="7:8" x14ac:dyDescent="0.25">
      <c r="G1533"/>
      <c r="H1533"/>
    </row>
    <row r="1534" spans="7:8" x14ac:dyDescent="0.25">
      <c r="G1534"/>
      <c r="H1534"/>
    </row>
    <row r="1535" spans="7:8" x14ac:dyDescent="0.25">
      <c r="G1535"/>
      <c r="H1535"/>
    </row>
    <row r="1536" spans="7:8" x14ac:dyDescent="0.25">
      <c r="G1536"/>
      <c r="H1536"/>
    </row>
    <row r="1537" spans="7:8" x14ac:dyDescent="0.25">
      <c r="G1537"/>
      <c r="H1537"/>
    </row>
    <row r="1538" spans="7:8" x14ac:dyDescent="0.25">
      <c r="G1538"/>
      <c r="H1538"/>
    </row>
    <row r="1539" spans="7:8" x14ac:dyDescent="0.25">
      <c r="G1539"/>
      <c r="H1539"/>
    </row>
    <row r="1540" spans="7:8" x14ac:dyDescent="0.25">
      <c r="G1540"/>
      <c r="H1540"/>
    </row>
    <row r="1541" spans="7:8" x14ac:dyDescent="0.25">
      <c r="G1541"/>
      <c r="H1541"/>
    </row>
    <row r="1542" spans="7:8" x14ac:dyDescent="0.25">
      <c r="G1542"/>
      <c r="H1542"/>
    </row>
    <row r="1543" spans="7:8" x14ac:dyDescent="0.25">
      <c r="G1543"/>
      <c r="H1543"/>
    </row>
    <row r="1544" spans="7:8" x14ac:dyDescent="0.25">
      <c r="G1544"/>
      <c r="H1544"/>
    </row>
    <row r="1545" spans="7:8" x14ac:dyDescent="0.25">
      <c r="G1545"/>
      <c r="H1545"/>
    </row>
    <row r="1546" spans="7:8" x14ac:dyDescent="0.25">
      <c r="G1546"/>
      <c r="H1546"/>
    </row>
    <row r="1547" spans="7:8" x14ac:dyDescent="0.25">
      <c r="G1547"/>
      <c r="H1547"/>
    </row>
    <row r="1548" spans="7:8" x14ac:dyDescent="0.25">
      <c r="G1548"/>
      <c r="H1548"/>
    </row>
    <row r="1549" spans="7:8" x14ac:dyDescent="0.25">
      <c r="G1549"/>
      <c r="H1549"/>
    </row>
    <row r="1550" spans="7:8" x14ac:dyDescent="0.25">
      <c r="G1550"/>
      <c r="H1550"/>
    </row>
    <row r="1551" spans="7:8" x14ac:dyDescent="0.25">
      <c r="G1551"/>
      <c r="H1551"/>
    </row>
    <row r="1552" spans="7:8" x14ac:dyDescent="0.25">
      <c r="G1552"/>
      <c r="H1552"/>
    </row>
    <row r="1553" spans="7:8" x14ac:dyDescent="0.25">
      <c r="G1553"/>
      <c r="H1553"/>
    </row>
    <row r="1554" spans="7:8" x14ac:dyDescent="0.25">
      <c r="G1554"/>
      <c r="H1554"/>
    </row>
    <row r="1555" spans="7:8" x14ac:dyDescent="0.25">
      <c r="G1555"/>
      <c r="H1555"/>
    </row>
    <row r="1556" spans="7:8" x14ac:dyDescent="0.25">
      <c r="G1556"/>
      <c r="H1556"/>
    </row>
    <row r="1557" spans="7:8" x14ac:dyDescent="0.25">
      <c r="G1557"/>
      <c r="H1557"/>
    </row>
    <row r="1558" spans="7:8" x14ac:dyDescent="0.25">
      <c r="G1558"/>
      <c r="H1558"/>
    </row>
    <row r="1559" spans="7:8" x14ac:dyDescent="0.25">
      <c r="G1559"/>
      <c r="H1559"/>
    </row>
    <row r="1560" spans="7:8" x14ac:dyDescent="0.25">
      <c r="G1560"/>
      <c r="H1560"/>
    </row>
    <row r="1561" spans="7:8" x14ac:dyDescent="0.25">
      <c r="G1561"/>
      <c r="H1561"/>
    </row>
    <row r="1562" spans="7:8" x14ac:dyDescent="0.25">
      <c r="G1562"/>
      <c r="H1562"/>
    </row>
    <row r="1563" spans="7:8" x14ac:dyDescent="0.25">
      <c r="G1563"/>
      <c r="H1563"/>
    </row>
    <row r="1564" spans="7:8" x14ac:dyDescent="0.25">
      <c r="G1564"/>
      <c r="H1564"/>
    </row>
    <row r="1565" spans="7:8" x14ac:dyDescent="0.25">
      <c r="G1565"/>
      <c r="H1565"/>
    </row>
    <row r="1566" spans="7:8" x14ac:dyDescent="0.25">
      <c r="G1566"/>
      <c r="H1566"/>
    </row>
    <row r="1567" spans="7:8" x14ac:dyDescent="0.25">
      <c r="G1567"/>
      <c r="H1567"/>
    </row>
    <row r="1568" spans="7:8" x14ac:dyDescent="0.25">
      <c r="G1568"/>
      <c r="H1568"/>
    </row>
    <row r="1569" spans="7:8" x14ac:dyDescent="0.25">
      <c r="G1569"/>
      <c r="H1569"/>
    </row>
    <row r="1570" spans="7:8" x14ac:dyDescent="0.25">
      <c r="G1570"/>
      <c r="H1570"/>
    </row>
    <row r="1571" spans="7:8" x14ac:dyDescent="0.25">
      <c r="G1571"/>
      <c r="H1571"/>
    </row>
    <row r="1572" spans="7:8" x14ac:dyDescent="0.25">
      <c r="G1572"/>
      <c r="H1572"/>
    </row>
    <row r="1573" spans="7:8" x14ac:dyDescent="0.25">
      <c r="G1573"/>
      <c r="H1573"/>
    </row>
    <row r="1574" spans="7:8" x14ac:dyDescent="0.25">
      <c r="G1574"/>
      <c r="H1574"/>
    </row>
    <row r="1575" spans="7:8" x14ac:dyDescent="0.25">
      <c r="G1575"/>
      <c r="H1575"/>
    </row>
    <row r="1576" spans="7:8" x14ac:dyDescent="0.25">
      <c r="G1576"/>
      <c r="H1576"/>
    </row>
    <row r="1577" spans="7:8" x14ac:dyDescent="0.25">
      <c r="G1577"/>
      <c r="H1577"/>
    </row>
    <row r="1578" spans="7:8" x14ac:dyDescent="0.25">
      <c r="G1578"/>
      <c r="H1578"/>
    </row>
    <row r="1579" spans="7:8" x14ac:dyDescent="0.25">
      <c r="G1579"/>
      <c r="H1579"/>
    </row>
    <row r="1580" spans="7:8" x14ac:dyDescent="0.25">
      <c r="G1580"/>
      <c r="H1580"/>
    </row>
    <row r="1581" spans="7:8" x14ac:dyDescent="0.25">
      <c r="G1581"/>
      <c r="H1581"/>
    </row>
    <row r="1582" spans="7:8" x14ac:dyDescent="0.25">
      <c r="G1582"/>
      <c r="H1582"/>
    </row>
    <row r="1583" spans="7:8" x14ac:dyDescent="0.25">
      <c r="G1583"/>
      <c r="H1583"/>
    </row>
    <row r="1584" spans="7:8" x14ac:dyDescent="0.25">
      <c r="G1584"/>
      <c r="H1584"/>
    </row>
    <row r="1585" spans="7:8" x14ac:dyDescent="0.25">
      <c r="G1585"/>
      <c r="H1585"/>
    </row>
    <row r="1586" spans="7:8" x14ac:dyDescent="0.25">
      <c r="G1586"/>
      <c r="H1586"/>
    </row>
    <row r="1587" spans="7:8" x14ac:dyDescent="0.25">
      <c r="G1587"/>
      <c r="H1587"/>
    </row>
    <row r="1588" spans="7:8" x14ac:dyDescent="0.25">
      <c r="G1588"/>
      <c r="H1588"/>
    </row>
    <row r="1589" spans="7:8" x14ac:dyDescent="0.25">
      <c r="G1589"/>
      <c r="H1589"/>
    </row>
    <row r="1590" spans="7:8" x14ac:dyDescent="0.25">
      <c r="G1590"/>
      <c r="H1590"/>
    </row>
    <row r="1591" spans="7:8" x14ac:dyDescent="0.25">
      <c r="G1591"/>
      <c r="H1591"/>
    </row>
    <row r="1592" spans="7:8" x14ac:dyDescent="0.25">
      <c r="G1592"/>
      <c r="H1592"/>
    </row>
    <row r="1593" spans="7:8" x14ac:dyDescent="0.25">
      <c r="G1593"/>
      <c r="H1593"/>
    </row>
    <row r="1594" spans="7:8" x14ac:dyDescent="0.25">
      <c r="G1594"/>
      <c r="H1594"/>
    </row>
    <row r="1595" spans="7:8" x14ac:dyDescent="0.25">
      <c r="G1595"/>
      <c r="H1595"/>
    </row>
    <row r="1596" spans="7:8" x14ac:dyDescent="0.25">
      <c r="G1596"/>
      <c r="H1596"/>
    </row>
    <row r="1597" spans="7:8" x14ac:dyDescent="0.25">
      <c r="G1597"/>
      <c r="H1597"/>
    </row>
    <row r="1598" spans="7:8" x14ac:dyDescent="0.25">
      <c r="G1598"/>
      <c r="H1598"/>
    </row>
    <row r="1599" spans="7:8" x14ac:dyDescent="0.25">
      <c r="G1599"/>
      <c r="H1599"/>
    </row>
    <row r="1600" spans="7:8" x14ac:dyDescent="0.25">
      <c r="G1600"/>
      <c r="H1600"/>
    </row>
    <row r="1601" spans="7:8" x14ac:dyDescent="0.25">
      <c r="G1601"/>
      <c r="H1601"/>
    </row>
    <row r="1602" spans="7:8" x14ac:dyDescent="0.25">
      <c r="G1602"/>
      <c r="H1602"/>
    </row>
    <row r="1603" spans="7:8" x14ac:dyDescent="0.25">
      <c r="G1603"/>
      <c r="H1603"/>
    </row>
    <row r="1604" spans="7:8" x14ac:dyDescent="0.25">
      <c r="G1604"/>
      <c r="H1604"/>
    </row>
    <row r="1605" spans="7:8" x14ac:dyDescent="0.25">
      <c r="G1605"/>
      <c r="H1605"/>
    </row>
    <row r="1606" spans="7:8" x14ac:dyDescent="0.25">
      <c r="G1606"/>
      <c r="H1606"/>
    </row>
    <row r="1607" spans="7:8" x14ac:dyDescent="0.25">
      <c r="G1607"/>
      <c r="H1607"/>
    </row>
    <row r="1608" spans="7:8" x14ac:dyDescent="0.25">
      <c r="G1608"/>
      <c r="H1608"/>
    </row>
    <row r="1609" spans="7:8" x14ac:dyDescent="0.25">
      <c r="G1609"/>
      <c r="H1609"/>
    </row>
    <row r="1610" spans="7:8" x14ac:dyDescent="0.25">
      <c r="G1610"/>
      <c r="H1610"/>
    </row>
    <row r="1611" spans="7:8" x14ac:dyDescent="0.25">
      <c r="G1611"/>
      <c r="H1611"/>
    </row>
    <row r="1612" spans="7:8" x14ac:dyDescent="0.25">
      <c r="G1612"/>
      <c r="H1612"/>
    </row>
    <row r="1613" spans="7:8" x14ac:dyDescent="0.25">
      <c r="G1613"/>
      <c r="H1613"/>
    </row>
    <row r="1614" spans="7:8" x14ac:dyDescent="0.25">
      <c r="G1614"/>
      <c r="H1614"/>
    </row>
    <row r="1615" spans="7:8" x14ac:dyDescent="0.25">
      <c r="G1615"/>
      <c r="H1615"/>
    </row>
    <row r="1616" spans="7:8" x14ac:dyDescent="0.25">
      <c r="G1616"/>
      <c r="H1616"/>
    </row>
    <row r="1617" spans="7:8" x14ac:dyDescent="0.25">
      <c r="G1617"/>
      <c r="H1617"/>
    </row>
    <row r="1618" spans="7:8" x14ac:dyDescent="0.25">
      <c r="G1618"/>
      <c r="H1618"/>
    </row>
    <row r="1619" spans="7:8" x14ac:dyDescent="0.25">
      <c r="G1619"/>
      <c r="H1619"/>
    </row>
    <row r="1620" spans="7:8" x14ac:dyDescent="0.25">
      <c r="G1620"/>
      <c r="H1620"/>
    </row>
    <row r="1621" spans="7:8" x14ac:dyDescent="0.25">
      <c r="G1621"/>
      <c r="H1621"/>
    </row>
    <row r="1622" spans="7:8" x14ac:dyDescent="0.25">
      <c r="G1622"/>
      <c r="H1622"/>
    </row>
    <row r="1623" spans="7:8" x14ac:dyDescent="0.25">
      <c r="G1623"/>
      <c r="H1623"/>
    </row>
    <row r="1624" spans="7:8" x14ac:dyDescent="0.25">
      <c r="G1624"/>
      <c r="H1624"/>
    </row>
    <row r="1625" spans="7:8" x14ac:dyDescent="0.25">
      <c r="G1625"/>
      <c r="H1625"/>
    </row>
    <row r="1626" spans="7:8" x14ac:dyDescent="0.25">
      <c r="G1626"/>
      <c r="H1626"/>
    </row>
    <row r="1627" spans="7:8" x14ac:dyDescent="0.25">
      <c r="G1627"/>
      <c r="H1627"/>
    </row>
    <row r="1628" spans="7:8" x14ac:dyDescent="0.25">
      <c r="G1628"/>
      <c r="H1628"/>
    </row>
    <row r="1629" spans="7:8" x14ac:dyDescent="0.25">
      <c r="G1629"/>
      <c r="H1629"/>
    </row>
    <row r="1630" spans="7:8" x14ac:dyDescent="0.25">
      <c r="G1630"/>
      <c r="H1630"/>
    </row>
    <row r="1631" spans="7:8" x14ac:dyDescent="0.25">
      <c r="G1631"/>
      <c r="H1631"/>
    </row>
    <row r="1632" spans="7:8" x14ac:dyDescent="0.25">
      <c r="G1632"/>
      <c r="H1632"/>
    </row>
    <row r="1633" spans="7:8" x14ac:dyDescent="0.25">
      <c r="G1633"/>
      <c r="H1633"/>
    </row>
    <row r="1634" spans="7:8" x14ac:dyDescent="0.25">
      <c r="G1634"/>
      <c r="H1634"/>
    </row>
    <row r="1635" spans="7:8" x14ac:dyDescent="0.25">
      <c r="G1635"/>
      <c r="H1635"/>
    </row>
    <row r="1636" spans="7:8" x14ac:dyDescent="0.25">
      <c r="G1636"/>
      <c r="H1636"/>
    </row>
    <row r="1637" spans="7:8" x14ac:dyDescent="0.25">
      <c r="G1637"/>
      <c r="H1637"/>
    </row>
    <row r="1638" spans="7:8" x14ac:dyDescent="0.25">
      <c r="G1638"/>
      <c r="H1638"/>
    </row>
    <row r="1639" spans="7:8" x14ac:dyDescent="0.25">
      <c r="G1639"/>
      <c r="H1639"/>
    </row>
    <row r="1640" spans="7:8" x14ac:dyDescent="0.25">
      <c r="G1640"/>
      <c r="H1640"/>
    </row>
    <row r="1641" spans="7:8" x14ac:dyDescent="0.25">
      <c r="G1641"/>
      <c r="H1641"/>
    </row>
    <row r="1642" spans="7:8" x14ac:dyDescent="0.25">
      <c r="G1642"/>
      <c r="H1642"/>
    </row>
    <row r="1643" spans="7:8" x14ac:dyDescent="0.25">
      <c r="G1643"/>
      <c r="H1643"/>
    </row>
    <row r="1644" spans="7:8" x14ac:dyDescent="0.25">
      <c r="G1644"/>
      <c r="H1644"/>
    </row>
    <row r="1645" spans="7:8" x14ac:dyDescent="0.25">
      <c r="G1645"/>
      <c r="H1645"/>
    </row>
    <row r="1646" spans="7:8" x14ac:dyDescent="0.25">
      <c r="G1646"/>
      <c r="H1646"/>
    </row>
    <row r="1647" spans="7:8" x14ac:dyDescent="0.25">
      <c r="G1647"/>
      <c r="H1647"/>
    </row>
    <row r="1648" spans="7:8" x14ac:dyDescent="0.25">
      <c r="G1648"/>
      <c r="H1648"/>
    </row>
    <row r="1649" spans="7:8" x14ac:dyDescent="0.25">
      <c r="G1649"/>
      <c r="H1649"/>
    </row>
    <row r="1650" spans="7:8" x14ac:dyDescent="0.25">
      <c r="G1650"/>
      <c r="H1650"/>
    </row>
    <row r="1651" spans="7:8" x14ac:dyDescent="0.25">
      <c r="G1651"/>
      <c r="H1651"/>
    </row>
    <row r="1652" spans="7:8" x14ac:dyDescent="0.25">
      <c r="G1652"/>
      <c r="H1652"/>
    </row>
    <row r="1653" spans="7:8" x14ac:dyDescent="0.25">
      <c r="G1653"/>
      <c r="H1653"/>
    </row>
    <row r="1654" spans="7:8" x14ac:dyDescent="0.25">
      <c r="G1654"/>
      <c r="H1654"/>
    </row>
    <row r="1655" spans="7:8" x14ac:dyDescent="0.25">
      <c r="G1655"/>
      <c r="H1655"/>
    </row>
    <row r="1656" spans="7:8" x14ac:dyDescent="0.25">
      <c r="G1656"/>
      <c r="H1656"/>
    </row>
    <row r="1657" spans="7:8" x14ac:dyDescent="0.25">
      <c r="G1657"/>
      <c r="H1657"/>
    </row>
    <row r="1658" spans="7:8" x14ac:dyDescent="0.25">
      <c r="G1658"/>
      <c r="H1658"/>
    </row>
    <row r="1659" spans="7:8" x14ac:dyDescent="0.25">
      <c r="G1659"/>
      <c r="H1659"/>
    </row>
    <row r="1660" spans="7:8" x14ac:dyDescent="0.25">
      <c r="G1660"/>
      <c r="H1660"/>
    </row>
    <row r="1661" spans="7:8" x14ac:dyDescent="0.25">
      <c r="G1661"/>
      <c r="H1661"/>
    </row>
    <row r="1662" spans="7:8" x14ac:dyDescent="0.25">
      <c r="G1662"/>
      <c r="H1662"/>
    </row>
    <row r="1663" spans="7:8" x14ac:dyDescent="0.25">
      <c r="G1663"/>
      <c r="H1663"/>
    </row>
    <row r="1664" spans="7:8" x14ac:dyDescent="0.25">
      <c r="G1664"/>
      <c r="H1664"/>
    </row>
    <row r="1665" spans="7:8" x14ac:dyDescent="0.25">
      <c r="G1665"/>
      <c r="H1665"/>
    </row>
    <row r="1666" spans="7:8" x14ac:dyDescent="0.25">
      <c r="G1666"/>
      <c r="H1666"/>
    </row>
    <row r="1667" spans="7:8" x14ac:dyDescent="0.25">
      <c r="G1667"/>
      <c r="H1667"/>
    </row>
    <row r="1668" spans="7:8" x14ac:dyDescent="0.25">
      <c r="G1668"/>
      <c r="H1668"/>
    </row>
    <row r="1669" spans="7:8" x14ac:dyDescent="0.25">
      <c r="G1669"/>
      <c r="H1669"/>
    </row>
    <row r="1670" spans="7:8" x14ac:dyDescent="0.25">
      <c r="G1670"/>
      <c r="H1670"/>
    </row>
    <row r="1671" spans="7:8" x14ac:dyDescent="0.25">
      <c r="G1671"/>
      <c r="H1671"/>
    </row>
    <row r="1672" spans="7:8" x14ac:dyDescent="0.25">
      <c r="G1672"/>
      <c r="H1672"/>
    </row>
    <row r="1673" spans="7:8" x14ac:dyDescent="0.25">
      <c r="G1673"/>
      <c r="H1673"/>
    </row>
    <row r="1674" spans="7:8" x14ac:dyDescent="0.25">
      <c r="G1674"/>
      <c r="H1674"/>
    </row>
    <row r="1675" spans="7:8" x14ac:dyDescent="0.25">
      <c r="G1675"/>
      <c r="H1675"/>
    </row>
    <row r="1676" spans="7:8" x14ac:dyDescent="0.25">
      <c r="G1676"/>
      <c r="H1676"/>
    </row>
    <row r="1677" spans="7:8" x14ac:dyDescent="0.25">
      <c r="G1677"/>
      <c r="H1677"/>
    </row>
    <row r="1678" spans="7:8" x14ac:dyDescent="0.25">
      <c r="G1678"/>
      <c r="H1678"/>
    </row>
    <row r="1679" spans="7:8" x14ac:dyDescent="0.25">
      <c r="G1679"/>
      <c r="H1679"/>
    </row>
    <row r="1680" spans="7:8" x14ac:dyDescent="0.25">
      <c r="G1680"/>
      <c r="H1680"/>
    </row>
    <row r="1681" spans="7:8" x14ac:dyDescent="0.25">
      <c r="G1681"/>
      <c r="H1681"/>
    </row>
    <row r="1682" spans="7:8" x14ac:dyDescent="0.25">
      <c r="G1682"/>
      <c r="H1682"/>
    </row>
    <row r="1683" spans="7:8" x14ac:dyDescent="0.25">
      <c r="G1683"/>
      <c r="H1683"/>
    </row>
    <row r="1684" spans="7:8" x14ac:dyDescent="0.25">
      <c r="G1684"/>
      <c r="H1684"/>
    </row>
    <row r="1685" spans="7:8" x14ac:dyDescent="0.25">
      <c r="G1685"/>
      <c r="H1685"/>
    </row>
    <row r="1686" spans="7:8" x14ac:dyDescent="0.25">
      <c r="G1686"/>
      <c r="H1686"/>
    </row>
    <row r="1687" spans="7:8" x14ac:dyDescent="0.25">
      <c r="G1687"/>
      <c r="H1687"/>
    </row>
    <row r="1688" spans="7:8" x14ac:dyDescent="0.25">
      <c r="G1688"/>
      <c r="H1688"/>
    </row>
    <row r="1689" spans="7:8" x14ac:dyDescent="0.25">
      <c r="G1689"/>
      <c r="H1689"/>
    </row>
    <row r="1690" spans="7:8" x14ac:dyDescent="0.25">
      <c r="G1690"/>
      <c r="H1690"/>
    </row>
    <row r="1691" spans="7:8" x14ac:dyDescent="0.25">
      <c r="G1691"/>
      <c r="H1691"/>
    </row>
    <row r="1692" spans="7:8" x14ac:dyDescent="0.25">
      <c r="G1692"/>
      <c r="H1692"/>
    </row>
    <row r="1693" spans="7:8" x14ac:dyDescent="0.25">
      <c r="G1693"/>
      <c r="H1693"/>
    </row>
    <row r="1694" spans="7:8" x14ac:dyDescent="0.25">
      <c r="G1694"/>
      <c r="H1694"/>
    </row>
    <row r="1695" spans="7:8" x14ac:dyDescent="0.25">
      <c r="G1695"/>
      <c r="H1695"/>
    </row>
    <row r="1696" spans="7:8" x14ac:dyDescent="0.25">
      <c r="G1696"/>
      <c r="H1696"/>
    </row>
    <row r="1697" spans="7:8" x14ac:dyDescent="0.25">
      <c r="G1697"/>
      <c r="H1697"/>
    </row>
    <row r="1698" spans="7:8" x14ac:dyDescent="0.25">
      <c r="G1698"/>
      <c r="H1698"/>
    </row>
    <row r="1699" spans="7:8" x14ac:dyDescent="0.25">
      <c r="G1699"/>
      <c r="H1699"/>
    </row>
    <row r="1700" spans="7:8" x14ac:dyDescent="0.25">
      <c r="G1700"/>
      <c r="H1700"/>
    </row>
    <row r="1701" spans="7:8" x14ac:dyDescent="0.25">
      <c r="G1701"/>
      <c r="H1701"/>
    </row>
    <row r="1702" spans="7:8" x14ac:dyDescent="0.25">
      <c r="G1702"/>
      <c r="H1702"/>
    </row>
    <row r="1703" spans="7:8" x14ac:dyDescent="0.25">
      <c r="G1703"/>
      <c r="H1703"/>
    </row>
    <row r="1704" spans="7:8" x14ac:dyDescent="0.25">
      <c r="G1704"/>
      <c r="H1704"/>
    </row>
    <row r="1705" spans="7:8" x14ac:dyDescent="0.25">
      <c r="G1705"/>
      <c r="H1705"/>
    </row>
    <row r="1706" spans="7:8" x14ac:dyDescent="0.25">
      <c r="G1706"/>
      <c r="H1706"/>
    </row>
    <row r="1707" spans="7:8" x14ac:dyDescent="0.25">
      <c r="G1707"/>
      <c r="H1707"/>
    </row>
    <row r="1708" spans="7:8" x14ac:dyDescent="0.25">
      <c r="G1708"/>
      <c r="H1708"/>
    </row>
    <row r="1709" spans="7:8" x14ac:dyDescent="0.25">
      <c r="G1709"/>
      <c r="H1709"/>
    </row>
    <row r="1710" spans="7:8" x14ac:dyDescent="0.25">
      <c r="G1710"/>
      <c r="H1710"/>
    </row>
    <row r="1711" spans="7:8" x14ac:dyDescent="0.25">
      <c r="G1711"/>
      <c r="H1711"/>
    </row>
    <row r="1712" spans="7:8" x14ac:dyDescent="0.25">
      <c r="G1712"/>
      <c r="H1712"/>
    </row>
    <row r="1713" spans="7:8" x14ac:dyDescent="0.25">
      <c r="G1713"/>
      <c r="H1713"/>
    </row>
    <row r="1714" spans="7:8" x14ac:dyDescent="0.25">
      <c r="G1714"/>
      <c r="H1714"/>
    </row>
    <row r="1715" spans="7:8" x14ac:dyDescent="0.25">
      <c r="G1715"/>
      <c r="H1715"/>
    </row>
    <row r="1716" spans="7:8" x14ac:dyDescent="0.25">
      <c r="G1716"/>
      <c r="H1716"/>
    </row>
    <row r="1717" spans="7:8" x14ac:dyDescent="0.25">
      <c r="G1717"/>
      <c r="H1717"/>
    </row>
    <row r="1718" spans="7:8" x14ac:dyDescent="0.25">
      <c r="G1718"/>
      <c r="H1718"/>
    </row>
    <row r="1719" spans="7:8" x14ac:dyDescent="0.25">
      <c r="G1719"/>
      <c r="H1719"/>
    </row>
    <row r="1720" spans="7:8" x14ac:dyDescent="0.25">
      <c r="G1720"/>
      <c r="H1720"/>
    </row>
    <row r="1721" spans="7:8" x14ac:dyDescent="0.25">
      <c r="G1721"/>
      <c r="H1721"/>
    </row>
    <row r="1722" spans="7:8" x14ac:dyDescent="0.25">
      <c r="G1722"/>
      <c r="H1722"/>
    </row>
    <row r="1723" spans="7:8" x14ac:dyDescent="0.25">
      <c r="G1723"/>
      <c r="H1723"/>
    </row>
    <row r="1724" spans="7:8" x14ac:dyDescent="0.25">
      <c r="G1724"/>
      <c r="H1724"/>
    </row>
    <row r="1725" spans="7:8" x14ac:dyDescent="0.25">
      <c r="G1725"/>
      <c r="H1725"/>
    </row>
    <row r="1726" spans="7:8" x14ac:dyDescent="0.25">
      <c r="G1726"/>
      <c r="H1726"/>
    </row>
    <row r="1727" spans="7:8" x14ac:dyDescent="0.25">
      <c r="G1727"/>
      <c r="H1727"/>
    </row>
    <row r="1728" spans="7:8" x14ac:dyDescent="0.25">
      <c r="G1728"/>
      <c r="H1728"/>
    </row>
    <row r="1729" spans="7:8" x14ac:dyDescent="0.25">
      <c r="G1729"/>
      <c r="H1729"/>
    </row>
    <row r="1730" spans="7:8" x14ac:dyDescent="0.25">
      <c r="G1730"/>
      <c r="H1730"/>
    </row>
    <row r="1731" spans="7:8" x14ac:dyDescent="0.25">
      <c r="G1731"/>
      <c r="H1731"/>
    </row>
    <row r="1732" spans="7:8" x14ac:dyDescent="0.25">
      <c r="G1732"/>
      <c r="H1732"/>
    </row>
    <row r="1733" spans="7:8" x14ac:dyDescent="0.25">
      <c r="G1733"/>
      <c r="H1733"/>
    </row>
    <row r="1734" spans="7:8" x14ac:dyDescent="0.25">
      <c r="G1734"/>
      <c r="H1734"/>
    </row>
    <row r="1735" spans="7:8" x14ac:dyDescent="0.25">
      <c r="G1735"/>
      <c r="H1735"/>
    </row>
    <row r="1736" spans="7:8" x14ac:dyDescent="0.25">
      <c r="G1736"/>
      <c r="H1736"/>
    </row>
    <row r="1737" spans="7:8" x14ac:dyDescent="0.25">
      <c r="G1737"/>
      <c r="H1737"/>
    </row>
    <row r="1738" spans="7:8" x14ac:dyDescent="0.25">
      <c r="G1738"/>
      <c r="H1738"/>
    </row>
    <row r="1739" spans="7:8" x14ac:dyDescent="0.25">
      <c r="G1739"/>
      <c r="H1739"/>
    </row>
    <row r="1740" spans="7:8" x14ac:dyDescent="0.25">
      <c r="G1740"/>
      <c r="H1740"/>
    </row>
    <row r="1741" spans="7:8" x14ac:dyDescent="0.25">
      <c r="G1741"/>
      <c r="H1741"/>
    </row>
    <row r="1742" spans="7:8" x14ac:dyDescent="0.25">
      <c r="G1742"/>
      <c r="H1742"/>
    </row>
    <row r="1743" spans="7:8" x14ac:dyDescent="0.25">
      <c r="G1743"/>
      <c r="H1743"/>
    </row>
    <row r="1744" spans="7:8" x14ac:dyDescent="0.25">
      <c r="G1744"/>
      <c r="H1744"/>
    </row>
    <row r="1745" spans="7:8" x14ac:dyDescent="0.25">
      <c r="G1745"/>
      <c r="H1745"/>
    </row>
    <row r="1746" spans="7:8" x14ac:dyDescent="0.25">
      <c r="G1746"/>
      <c r="H1746"/>
    </row>
    <row r="1747" spans="7:8" x14ac:dyDescent="0.25">
      <c r="G1747"/>
      <c r="H1747"/>
    </row>
    <row r="1748" spans="7:8" x14ac:dyDescent="0.25">
      <c r="G1748"/>
      <c r="H1748"/>
    </row>
    <row r="1749" spans="7:8" x14ac:dyDescent="0.25">
      <c r="G1749"/>
      <c r="H1749"/>
    </row>
    <row r="1750" spans="7:8" x14ac:dyDescent="0.25">
      <c r="G1750"/>
      <c r="H1750"/>
    </row>
    <row r="1751" spans="7:8" x14ac:dyDescent="0.25">
      <c r="G1751"/>
      <c r="H1751"/>
    </row>
    <row r="1752" spans="7:8" x14ac:dyDescent="0.25">
      <c r="G1752"/>
      <c r="H1752"/>
    </row>
    <row r="1753" spans="7:8" x14ac:dyDescent="0.25">
      <c r="G1753"/>
      <c r="H1753"/>
    </row>
    <row r="1754" spans="7:8" x14ac:dyDescent="0.25">
      <c r="G1754"/>
      <c r="H1754"/>
    </row>
    <row r="1755" spans="7:8" x14ac:dyDescent="0.25">
      <c r="G1755"/>
      <c r="H1755"/>
    </row>
    <row r="1756" spans="7:8" x14ac:dyDescent="0.25">
      <c r="G1756"/>
      <c r="H1756"/>
    </row>
    <row r="1757" spans="7:8" x14ac:dyDescent="0.25">
      <c r="G1757"/>
      <c r="H1757"/>
    </row>
    <row r="1758" spans="7:8" x14ac:dyDescent="0.25">
      <c r="G1758"/>
      <c r="H1758"/>
    </row>
    <row r="1759" spans="7:8" x14ac:dyDescent="0.25">
      <c r="G1759"/>
      <c r="H1759"/>
    </row>
    <row r="1760" spans="7:8" x14ac:dyDescent="0.25">
      <c r="G1760"/>
      <c r="H1760"/>
    </row>
    <row r="1761" spans="7:8" x14ac:dyDescent="0.25">
      <c r="G1761"/>
      <c r="H1761"/>
    </row>
    <row r="1762" spans="7:8" x14ac:dyDescent="0.25">
      <c r="G1762"/>
      <c r="H1762"/>
    </row>
    <row r="1763" spans="7:8" x14ac:dyDescent="0.25">
      <c r="G1763"/>
      <c r="H1763"/>
    </row>
    <row r="1764" spans="7:8" x14ac:dyDescent="0.25">
      <c r="G1764"/>
      <c r="H1764"/>
    </row>
    <row r="1765" spans="7:8" x14ac:dyDescent="0.25">
      <c r="G1765"/>
      <c r="H1765"/>
    </row>
    <row r="1766" spans="7:8" x14ac:dyDescent="0.25">
      <c r="G1766"/>
      <c r="H1766"/>
    </row>
    <row r="1767" spans="7:8" x14ac:dyDescent="0.25">
      <c r="G1767"/>
      <c r="H1767"/>
    </row>
    <row r="1768" spans="7:8" x14ac:dyDescent="0.25">
      <c r="G1768"/>
      <c r="H1768"/>
    </row>
    <row r="1769" spans="7:8" x14ac:dyDescent="0.25">
      <c r="G1769"/>
      <c r="H1769"/>
    </row>
    <row r="1770" spans="7:8" x14ac:dyDescent="0.25">
      <c r="G1770"/>
      <c r="H1770"/>
    </row>
    <row r="1771" spans="7:8" x14ac:dyDescent="0.25">
      <c r="G1771"/>
      <c r="H1771"/>
    </row>
    <row r="1772" spans="7:8" x14ac:dyDescent="0.25">
      <c r="G1772"/>
      <c r="H1772"/>
    </row>
    <row r="1773" spans="7:8" x14ac:dyDescent="0.25">
      <c r="G1773"/>
      <c r="H1773"/>
    </row>
    <row r="1774" spans="7:8" x14ac:dyDescent="0.25">
      <c r="G1774"/>
      <c r="H1774"/>
    </row>
    <row r="1775" spans="7:8" x14ac:dyDescent="0.25">
      <c r="G1775"/>
      <c r="H1775"/>
    </row>
    <row r="1776" spans="7:8" x14ac:dyDescent="0.25">
      <c r="G1776"/>
      <c r="H1776"/>
    </row>
    <row r="1777" spans="7:8" x14ac:dyDescent="0.25">
      <c r="G1777"/>
      <c r="H1777"/>
    </row>
    <row r="1778" spans="7:8" x14ac:dyDescent="0.25">
      <c r="G1778"/>
      <c r="H1778"/>
    </row>
    <row r="1779" spans="7:8" x14ac:dyDescent="0.25">
      <c r="G1779"/>
      <c r="H1779"/>
    </row>
    <row r="1780" spans="7:8" x14ac:dyDescent="0.25">
      <c r="G1780"/>
      <c r="H1780"/>
    </row>
    <row r="1781" spans="7:8" x14ac:dyDescent="0.25">
      <c r="G1781"/>
      <c r="H1781"/>
    </row>
    <row r="1782" spans="7:8" x14ac:dyDescent="0.25">
      <c r="G1782"/>
      <c r="H1782"/>
    </row>
    <row r="1783" spans="7:8" x14ac:dyDescent="0.25">
      <c r="G1783"/>
      <c r="H1783"/>
    </row>
    <row r="1784" spans="7:8" x14ac:dyDescent="0.25">
      <c r="G1784"/>
      <c r="H1784"/>
    </row>
    <row r="1785" spans="7:8" x14ac:dyDescent="0.25">
      <c r="G1785"/>
      <c r="H1785"/>
    </row>
    <row r="1786" spans="7:8" x14ac:dyDescent="0.25">
      <c r="G1786"/>
      <c r="H1786"/>
    </row>
    <row r="1787" spans="7:8" x14ac:dyDescent="0.25">
      <c r="G1787"/>
      <c r="H1787"/>
    </row>
    <row r="1788" spans="7:8" x14ac:dyDescent="0.25">
      <c r="G1788"/>
      <c r="H1788"/>
    </row>
    <row r="1789" spans="7:8" x14ac:dyDescent="0.25">
      <c r="G1789"/>
      <c r="H1789"/>
    </row>
    <row r="1790" spans="7:8" x14ac:dyDescent="0.25">
      <c r="G1790"/>
      <c r="H1790"/>
    </row>
    <row r="1791" spans="7:8" x14ac:dyDescent="0.25">
      <c r="G1791"/>
      <c r="H1791"/>
    </row>
    <row r="1792" spans="7:8" x14ac:dyDescent="0.25">
      <c r="G1792"/>
      <c r="H1792"/>
    </row>
    <row r="1793" spans="7:8" x14ac:dyDescent="0.25">
      <c r="G1793"/>
      <c r="H1793"/>
    </row>
    <row r="1794" spans="7:8" x14ac:dyDescent="0.25">
      <c r="G1794"/>
      <c r="H1794"/>
    </row>
    <row r="1795" spans="7:8" x14ac:dyDescent="0.25">
      <c r="G1795"/>
      <c r="H1795"/>
    </row>
    <row r="1796" spans="7:8" x14ac:dyDescent="0.25">
      <c r="G1796"/>
      <c r="H1796"/>
    </row>
    <row r="1797" spans="7:8" x14ac:dyDescent="0.25">
      <c r="G1797"/>
      <c r="H1797"/>
    </row>
    <row r="1798" spans="7:8" x14ac:dyDescent="0.25">
      <c r="G1798"/>
      <c r="H1798"/>
    </row>
    <row r="1799" spans="7:8" x14ac:dyDescent="0.25">
      <c r="G1799"/>
      <c r="H1799"/>
    </row>
    <row r="1800" spans="7:8" x14ac:dyDescent="0.25">
      <c r="G1800"/>
      <c r="H1800"/>
    </row>
    <row r="1801" spans="7:8" x14ac:dyDescent="0.25">
      <c r="G1801"/>
      <c r="H1801"/>
    </row>
    <row r="1802" spans="7:8" x14ac:dyDescent="0.25">
      <c r="G1802"/>
      <c r="H1802"/>
    </row>
    <row r="1803" spans="7:8" x14ac:dyDescent="0.25">
      <c r="G1803"/>
      <c r="H1803"/>
    </row>
    <row r="1804" spans="7:8" x14ac:dyDescent="0.25">
      <c r="G1804"/>
      <c r="H1804"/>
    </row>
    <row r="1805" spans="7:8" x14ac:dyDescent="0.25">
      <c r="G1805"/>
      <c r="H1805"/>
    </row>
    <row r="1806" spans="7:8" x14ac:dyDescent="0.25">
      <c r="G1806"/>
      <c r="H1806"/>
    </row>
    <row r="1807" spans="7:8" x14ac:dyDescent="0.25">
      <c r="G1807"/>
      <c r="H1807"/>
    </row>
    <row r="1808" spans="7:8" x14ac:dyDescent="0.25">
      <c r="G1808"/>
      <c r="H1808"/>
    </row>
    <row r="1809" spans="7:8" x14ac:dyDescent="0.25">
      <c r="G1809"/>
      <c r="H1809"/>
    </row>
    <row r="1810" spans="7:8" x14ac:dyDescent="0.25">
      <c r="G1810"/>
      <c r="H1810"/>
    </row>
    <row r="1811" spans="7:8" x14ac:dyDescent="0.25">
      <c r="G1811"/>
      <c r="H1811"/>
    </row>
    <row r="1812" spans="7:8" x14ac:dyDescent="0.25">
      <c r="G1812"/>
      <c r="H1812"/>
    </row>
    <row r="1813" spans="7:8" x14ac:dyDescent="0.25">
      <c r="G1813"/>
      <c r="H1813"/>
    </row>
    <row r="1814" spans="7:8" x14ac:dyDescent="0.25">
      <c r="G1814"/>
      <c r="H1814"/>
    </row>
    <row r="1815" spans="7:8" x14ac:dyDescent="0.25">
      <c r="G1815"/>
      <c r="H1815"/>
    </row>
    <row r="1816" spans="7:8" x14ac:dyDescent="0.25">
      <c r="G1816"/>
      <c r="H1816"/>
    </row>
    <row r="1817" spans="7:8" x14ac:dyDescent="0.25">
      <c r="G1817"/>
      <c r="H1817"/>
    </row>
    <row r="1818" spans="7:8" x14ac:dyDescent="0.25">
      <c r="G1818"/>
      <c r="H1818"/>
    </row>
    <row r="1819" spans="7:8" x14ac:dyDescent="0.25">
      <c r="G1819"/>
      <c r="H1819"/>
    </row>
    <row r="1820" spans="7:8" x14ac:dyDescent="0.25">
      <c r="G1820"/>
      <c r="H1820"/>
    </row>
    <row r="1821" spans="7:8" x14ac:dyDescent="0.25">
      <c r="G1821"/>
      <c r="H1821"/>
    </row>
    <row r="1822" spans="7:8" x14ac:dyDescent="0.25">
      <c r="G1822"/>
      <c r="H1822"/>
    </row>
    <row r="1823" spans="7:8" x14ac:dyDescent="0.25">
      <c r="G1823"/>
      <c r="H1823"/>
    </row>
    <row r="1824" spans="7:8" x14ac:dyDescent="0.25">
      <c r="G1824"/>
      <c r="H1824"/>
    </row>
    <row r="1825" spans="7:8" x14ac:dyDescent="0.25">
      <c r="G1825"/>
      <c r="H1825"/>
    </row>
    <row r="1826" spans="7:8" x14ac:dyDescent="0.25">
      <c r="G1826"/>
      <c r="H1826"/>
    </row>
    <row r="1827" spans="7:8" x14ac:dyDescent="0.25">
      <c r="G1827"/>
      <c r="H1827"/>
    </row>
    <row r="1828" spans="7:8" x14ac:dyDescent="0.25">
      <c r="G1828"/>
      <c r="H1828"/>
    </row>
    <row r="1829" spans="7:8" x14ac:dyDescent="0.25">
      <c r="G1829"/>
      <c r="H1829"/>
    </row>
    <row r="1830" spans="7:8" x14ac:dyDescent="0.25">
      <c r="G1830"/>
      <c r="H1830"/>
    </row>
    <row r="1831" spans="7:8" x14ac:dyDescent="0.25">
      <c r="G1831"/>
      <c r="H1831"/>
    </row>
    <row r="1832" spans="7:8" x14ac:dyDescent="0.25">
      <c r="G1832"/>
      <c r="H1832"/>
    </row>
    <row r="1833" spans="7:8" x14ac:dyDescent="0.25">
      <c r="G1833"/>
      <c r="H1833"/>
    </row>
    <row r="1834" spans="7:8" x14ac:dyDescent="0.25">
      <c r="G1834"/>
      <c r="H1834"/>
    </row>
    <row r="1835" spans="7:8" x14ac:dyDescent="0.25">
      <c r="G1835"/>
      <c r="H1835"/>
    </row>
    <row r="1836" spans="7:8" x14ac:dyDescent="0.25">
      <c r="G1836"/>
      <c r="H1836"/>
    </row>
    <row r="1837" spans="7:8" x14ac:dyDescent="0.25">
      <c r="G1837"/>
      <c r="H1837"/>
    </row>
    <row r="1838" spans="7:8" x14ac:dyDescent="0.25">
      <c r="G1838"/>
      <c r="H1838"/>
    </row>
    <row r="1839" spans="7:8" x14ac:dyDescent="0.25">
      <c r="G1839"/>
      <c r="H1839"/>
    </row>
    <row r="1840" spans="7:8" x14ac:dyDescent="0.25">
      <c r="G1840"/>
      <c r="H1840"/>
    </row>
    <row r="1841" spans="7:8" x14ac:dyDescent="0.25">
      <c r="G1841"/>
      <c r="H1841"/>
    </row>
    <row r="1842" spans="7:8" x14ac:dyDescent="0.25">
      <c r="G1842"/>
      <c r="H1842"/>
    </row>
    <row r="1843" spans="7:8" x14ac:dyDescent="0.25">
      <c r="G1843"/>
      <c r="H1843"/>
    </row>
    <row r="1844" spans="7:8" x14ac:dyDescent="0.25">
      <c r="G1844"/>
      <c r="H1844"/>
    </row>
    <row r="1845" spans="7:8" x14ac:dyDescent="0.25">
      <c r="G1845"/>
      <c r="H1845"/>
    </row>
    <row r="1846" spans="7:8" x14ac:dyDescent="0.25">
      <c r="G1846"/>
      <c r="H1846"/>
    </row>
    <row r="1847" spans="7:8" x14ac:dyDescent="0.25">
      <c r="G1847"/>
      <c r="H1847"/>
    </row>
    <row r="1848" spans="7:8" x14ac:dyDescent="0.25">
      <c r="G1848"/>
      <c r="H1848"/>
    </row>
    <row r="1849" spans="7:8" x14ac:dyDescent="0.25">
      <c r="G1849"/>
      <c r="H1849"/>
    </row>
    <row r="1850" spans="7:8" x14ac:dyDescent="0.25">
      <c r="G1850"/>
      <c r="H1850"/>
    </row>
    <row r="1851" spans="7:8" x14ac:dyDescent="0.25">
      <c r="G1851"/>
      <c r="H1851"/>
    </row>
    <row r="1852" spans="7:8" x14ac:dyDescent="0.25">
      <c r="G1852"/>
      <c r="H1852"/>
    </row>
    <row r="1853" spans="7:8" x14ac:dyDescent="0.25">
      <c r="G1853"/>
      <c r="H1853"/>
    </row>
    <row r="1854" spans="7:8" x14ac:dyDescent="0.25">
      <c r="G1854"/>
      <c r="H1854"/>
    </row>
    <row r="1855" spans="7:8" x14ac:dyDescent="0.25">
      <c r="G1855"/>
      <c r="H1855"/>
    </row>
    <row r="1856" spans="7:8" x14ac:dyDescent="0.25">
      <c r="G1856"/>
      <c r="H1856"/>
    </row>
    <row r="1857" spans="7:8" x14ac:dyDescent="0.25">
      <c r="G1857"/>
      <c r="H1857"/>
    </row>
    <row r="1858" spans="7:8" x14ac:dyDescent="0.25">
      <c r="G1858"/>
      <c r="H1858"/>
    </row>
    <row r="1859" spans="7:8" x14ac:dyDescent="0.25">
      <c r="G1859"/>
      <c r="H1859"/>
    </row>
    <row r="1860" spans="7:8" x14ac:dyDescent="0.25">
      <c r="G1860"/>
      <c r="H1860"/>
    </row>
    <row r="1861" spans="7:8" x14ac:dyDescent="0.25">
      <c r="G1861"/>
      <c r="H1861"/>
    </row>
    <row r="1862" spans="7:8" x14ac:dyDescent="0.25">
      <c r="G1862"/>
      <c r="H1862"/>
    </row>
    <row r="1863" spans="7:8" x14ac:dyDescent="0.25">
      <c r="G1863"/>
      <c r="H1863"/>
    </row>
    <row r="1864" spans="7:8" x14ac:dyDescent="0.25">
      <c r="G1864"/>
      <c r="H1864"/>
    </row>
    <row r="1865" spans="7:8" x14ac:dyDescent="0.25">
      <c r="G1865"/>
      <c r="H1865"/>
    </row>
    <row r="1866" spans="7:8" x14ac:dyDescent="0.25">
      <c r="G1866"/>
      <c r="H1866"/>
    </row>
    <row r="1867" spans="7:8" x14ac:dyDescent="0.25">
      <c r="G1867"/>
      <c r="H1867"/>
    </row>
    <row r="1868" spans="7:8" x14ac:dyDescent="0.25">
      <c r="G1868"/>
      <c r="H1868"/>
    </row>
    <row r="1869" spans="7:8" x14ac:dyDescent="0.25">
      <c r="G1869"/>
      <c r="H1869"/>
    </row>
    <row r="1870" spans="7:8" x14ac:dyDescent="0.25">
      <c r="G1870"/>
      <c r="H1870"/>
    </row>
    <row r="1871" spans="7:8" x14ac:dyDescent="0.25">
      <c r="G1871"/>
      <c r="H1871"/>
    </row>
    <row r="1872" spans="7:8" x14ac:dyDescent="0.25">
      <c r="G1872"/>
      <c r="H1872"/>
    </row>
    <row r="1873" spans="7:8" x14ac:dyDescent="0.25">
      <c r="G1873"/>
      <c r="H1873"/>
    </row>
    <row r="1874" spans="7:8" x14ac:dyDescent="0.25">
      <c r="G1874"/>
      <c r="H1874"/>
    </row>
    <row r="1875" spans="7:8" x14ac:dyDescent="0.25">
      <c r="G1875"/>
      <c r="H1875"/>
    </row>
    <row r="1876" spans="7:8" x14ac:dyDescent="0.25">
      <c r="G1876"/>
      <c r="H1876"/>
    </row>
    <row r="1877" spans="7:8" x14ac:dyDescent="0.25">
      <c r="G1877"/>
      <c r="H1877"/>
    </row>
    <row r="1878" spans="7:8" x14ac:dyDescent="0.25">
      <c r="G1878"/>
      <c r="H1878"/>
    </row>
    <row r="1879" spans="7:8" x14ac:dyDescent="0.25">
      <c r="G1879"/>
      <c r="H1879"/>
    </row>
    <row r="1880" spans="7:8" x14ac:dyDescent="0.25">
      <c r="G1880"/>
      <c r="H1880"/>
    </row>
    <row r="1881" spans="7:8" x14ac:dyDescent="0.25">
      <c r="G1881"/>
      <c r="H1881"/>
    </row>
    <row r="1882" spans="7:8" x14ac:dyDescent="0.25">
      <c r="G1882"/>
      <c r="H1882"/>
    </row>
    <row r="1883" spans="7:8" x14ac:dyDescent="0.25">
      <c r="G1883"/>
      <c r="H1883"/>
    </row>
    <row r="1884" spans="7:8" x14ac:dyDescent="0.25">
      <c r="G1884"/>
      <c r="H1884"/>
    </row>
    <row r="1885" spans="7:8" x14ac:dyDescent="0.25">
      <c r="G1885"/>
      <c r="H1885"/>
    </row>
    <row r="1886" spans="7:8" x14ac:dyDescent="0.25">
      <c r="G1886"/>
      <c r="H1886"/>
    </row>
    <row r="1887" spans="7:8" x14ac:dyDescent="0.25">
      <c r="G1887"/>
      <c r="H1887"/>
    </row>
    <row r="1888" spans="7:8" x14ac:dyDescent="0.25">
      <c r="G1888"/>
      <c r="H1888"/>
    </row>
    <row r="1889" spans="7:8" x14ac:dyDescent="0.25">
      <c r="G1889"/>
      <c r="H1889"/>
    </row>
    <row r="1890" spans="7:8" x14ac:dyDescent="0.25">
      <c r="G1890"/>
      <c r="H1890"/>
    </row>
    <row r="1891" spans="7:8" x14ac:dyDescent="0.25">
      <c r="G1891"/>
      <c r="H1891"/>
    </row>
    <row r="1892" spans="7:8" x14ac:dyDescent="0.25">
      <c r="G1892"/>
      <c r="H1892"/>
    </row>
    <row r="1893" spans="7:8" x14ac:dyDescent="0.25">
      <c r="G1893"/>
      <c r="H1893"/>
    </row>
    <row r="1894" spans="7:8" x14ac:dyDescent="0.25">
      <c r="G1894"/>
      <c r="H1894"/>
    </row>
    <row r="1895" spans="7:8" x14ac:dyDescent="0.25">
      <c r="G1895"/>
      <c r="H1895"/>
    </row>
    <row r="1896" spans="7:8" x14ac:dyDescent="0.25">
      <c r="G1896"/>
      <c r="H1896"/>
    </row>
    <row r="1897" spans="7:8" x14ac:dyDescent="0.25">
      <c r="G1897"/>
      <c r="H1897"/>
    </row>
    <row r="1898" spans="7:8" x14ac:dyDescent="0.25">
      <c r="G1898"/>
      <c r="H1898"/>
    </row>
    <row r="1899" spans="7:8" x14ac:dyDescent="0.25">
      <c r="G1899"/>
      <c r="H1899"/>
    </row>
    <row r="1900" spans="7:8" x14ac:dyDescent="0.25">
      <c r="G1900"/>
      <c r="H1900"/>
    </row>
    <row r="1901" spans="7:8" x14ac:dyDescent="0.25">
      <c r="G1901"/>
      <c r="H1901"/>
    </row>
    <row r="1902" spans="7:8" x14ac:dyDescent="0.25">
      <c r="G1902"/>
      <c r="H1902"/>
    </row>
    <row r="1903" spans="7:8" x14ac:dyDescent="0.25">
      <c r="G1903"/>
      <c r="H1903"/>
    </row>
    <row r="1904" spans="7:8" x14ac:dyDescent="0.25">
      <c r="G1904"/>
      <c r="H1904"/>
    </row>
    <row r="1905" spans="7:8" x14ac:dyDescent="0.25">
      <c r="G1905"/>
      <c r="H1905"/>
    </row>
    <row r="1906" spans="7:8" x14ac:dyDescent="0.25">
      <c r="G1906"/>
      <c r="H1906"/>
    </row>
    <row r="1907" spans="7:8" x14ac:dyDescent="0.25">
      <c r="G1907"/>
      <c r="H1907"/>
    </row>
    <row r="1908" spans="7:8" x14ac:dyDescent="0.25">
      <c r="G1908"/>
      <c r="H1908"/>
    </row>
    <row r="1909" spans="7:8" x14ac:dyDescent="0.25">
      <c r="G1909"/>
      <c r="H1909"/>
    </row>
    <row r="1910" spans="7:8" x14ac:dyDescent="0.25">
      <c r="G1910"/>
      <c r="H1910"/>
    </row>
    <row r="1911" spans="7:8" x14ac:dyDescent="0.25">
      <c r="G1911"/>
      <c r="H1911"/>
    </row>
    <row r="1912" spans="7:8" x14ac:dyDescent="0.25">
      <c r="G1912"/>
      <c r="H1912"/>
    </row>
    <row r="1913" spans="7:8" x14ac:dyDescent="0.25">
      <c r="G1913"/>
      <c r="H1913"/>
    </row>
    <row r="1914" spans="7:8" x14ac:dyDescent="0.25">
      <c r="G1914"/>
      <c r="H1914"/>
    </row>
    <row r="1915" spans="7:8" x14ac:dyDescent="0.25">
      <c r="G1915"/>
      <c r="H1915"/>
    </row>
    <row r="1916" spans="7:8" x14ac:dyDescent="0.25">
      <c r="G1916"/>
      <c r="H1916"/>
    </row>
    <row r="1917" spans="7:8" x14ac:dyDescent="0.25">
      <c r="G1917"/>
      <c r="H1917"/>
    </row>
    <row r="1918" spans="7:8" x14ac:dyDescent="0.25">
      <c r="G1918"/>
      <c r="H1918"/>
    </row>
    <row r="1919" spans="7:8" x14ac:dyDescent="0.25">
      <c r="G1919"/>
      <c r="H1919"/>
    </row>
    <row r="1920" spans="7:8" x14ac:dyDescent="0.25">
      <c r="G1920"/>
      <c r="H1920"/>
    </row>
    <row r="1921" spans="7:8" x14ac:dyDescent="0.25">
      <c r="G1921"/>
      <c r="H1921"/>
    </row>
    <row r="1922" spans="7:8" x14ac:dyDescent="0.25">
      <c r="G1922"/>
      <c r="H1922"/>
    </row>
    <row r="1923" spans="7:8" x14ac:dyDescent="0.25">
      <c r="G1923"/>
      <c r="H1923"/>
    </row>
    <row r="1924" spans="7:8" x14ac:dyDescent="0.25">
      <c r="G1924"/>
      <c r="H1924"/>
    </row>
    <row r="1925" spans="7:8" x14ac:dyDescent="0.25">
      <c r="G1925"/>
      <c r="H1925"/>
    </row>
    <row r="1926" spans="7:8" x14ac:dyDescent="0.25">
      <c r="G1926"/>
      <c r="H1926"/>
    </row>
    <row r="1927" spans="7:8" x14ac:dyDescent="0.25">
      <c r="G1927"/>
      <c r="H1927"/>
    </row>
    <row r="1928" spans="7:8" x14ac:dyDescent="0.25">
      <c r="G1928"/>
      <c r="H1928"/>
    </row>
    <row r="1929" spans="7:8" x14ac:dyDescent="0.25">
      <c r="G1929"/>
      <c r="H1929"/>
    </row>
    <row r="1930" spans="7:8" x14ac:dyDescent="0.25">
      <c r="G1930"/>
      <c r="H1930"/>
    </row>
    <row r="1931" spans="7:8" x14ac:dyDescent="0.25">
      <c r="G1931"/>
      <c r="H1931"/>
    </row>
    <row r="1932" spans="7:8" x14ac:dyDescent="0.25">
      <c r="G1932"/>
      <c r="H1932"/>
    </row>
    <row r="1933" spans="7:8" x14ac:dyDescent="0.25">
      <c r="G1933"/>
      <c r="H1933"/>
    </row>
    <row r="1934" spans="7:8" x14ac:dyDescent="0.25">
      <c r="G1934"/>
      <c r="H1934"/>
    </row>
    <row r="1935" spans="7:8" x14ac:dyDescent="0.25">
      <c r="G1935"/>
      <c r="H1935"/>
    </row>
    <row r="1936" spans="7:8" x14ac:dyDescent="0.25">
      <c r="G1936"/>
      <c r="H1936"/>
    </row>
    <row r="1937" spans="7:8" x14ac:dyDescent="0.25">
      <c r="G1937"/>
      <c r="H1937"/>
    </row>
    <row r="1938" spans="7:8" x14ac:dyDescent="0.25">
      <c r="G1938"/>
      <c r="H1938"/>
    </row>
    <row r="1939" spans="7:8" x14ac:dyDescent="0.25">
      <c r="G1939"/>
      <c r="H1939"/>
    </row>
    <row r="1940" spans="7:8" x14ac:dyDescent="0.25">
      <c r="G1940"/>
      <c r="H1940"/>
    </row>
    <row r="1941" spans="7:8" x14ac:dyDescent="0.25">
      <c r="G1941"/>
      <c r="H1941"/>
    </row>
    <row r="1942" spans="7:8" x14ac:dyDescent="0.25">
      <c r="G1942"/>
      <c r="H1942"/>
    </row>
    <row r="1943" spans="7:8" x14ac:dyDescent="0.25">
      <c r="G1943"/>
      <c r="H1943"/>
    </row>
    <row r="1944" spans="7:8" x14ac:dyDescent="0.25">
      <c r="G1944"/>
      <c r="H1944"/>
    </row>
    <row r="1945" spans="7:8" x14ac:dyDescent="0.25">
      <c r="G1945"/>
      <c r="H1945"/>
    </row>
    <row r="1946" spans="7:8" x14ac:dyDescent="0.25">
      <c r="G1946"/>
      <c r="H1946"/>
    </row>
    <row r="1947" spans="7:8" x14ac:dyDescent="0.25">
      <c r="G1947"/>
      <c r="H1947"/>
    </row>
    <row r="1948" spans="7:8" x14ac:dyDescent="0.25">
      <c r="G1948"/>
      <c r="H1948"/>
    </row>
    <row r="1949" spans="7:8" x14ac:dyDescent="0.25">
      <c r="G1949"/>
      <c r="H1949"/>
    </row>
    <row r="1950" spans="7:8" x14ac:dyDescent="0.25">
      <c r="G1950"/>
      <c r="H1950"/>
    </row>
    <row r="1951" spans="7:8" x14ac:dyDescent="0.25">
      <c r="G1951"/>
      <c r="H1951"/>
    </row>
    <row r="1952" spans="7:8" x14ac:dyDescent="0.25">
      <c r="G1952"/>
      <c r="H1952"/>
    </row>
    <row r="1953" spans="7:8" x14ac:dyDescent="0.25">
      <c r="G1953"/>
      <c r="H1953"/>
    </row>
    <row r="1954" spans="7:8" x14ac:dyDescent="0.25">
      <c r="G1954"/>
      <c r="H1954"/>
    </row>
    <row r="1955" spans="7:8" x14ac:dyDescent="0.25">
      <c r="G1955"/>
      <c r="H1955"/>
    </row>
    <row r="1956" spans="7:8" x14ac:dyDescent="0.25">
      <c r="G1956"/>
      <c r="H1956"/>
    </row>
    <row r="1957" spans="7:8" x14ac:dyDescent="0.25">
      <c r="G1957"/>
      <c r="H1957"/>
    </row>
    <row r="1958" spans="7:8" x14ac:dyDescent="0.25">
      <c r="G1958"/>
      <c r="H1958"/>
    </row>
    <row r="1959" spans="7:8" x14ac:dyDescent="0.25">
      <c r="G1959"/>
      <c r="H1959"/>
    </row>
    <row r="1960" spans="7:8" x14ac:dyDescent="0.25">
      <c r="G1960"/>
      <c r="H1960"/>
    </row>
    <row r="1961" spans="7:8" x14ac:dyDescent="0.25">
      <c r="G1961"/>
      <c r="H1961"/>
    </row>
    <row r="1962" spans="7:8" x14ac:dyDescent="0.25">
      <c r="G1962"/>
      <c r="H1962"/>
    </row>
    <row r="1963" spans="7:8" x14ac:dyDescent="0.25">
      <c r="G1963"/>
      <c r="H1963"/>
    </row>
    <row r="1964" spans="7:8" x14ac:dyDescent="0.25">
      <c r="G1964"/>
      <c r="H1964"/>
    </row>
    <row r="1965" spans="7:8" x14ac:dyDescent="0.25">
      <c r="G1965"/>
      <c r="H1965"/>
    </row>
    <row r="1966" spans="7:8" x14ac:dyDescent="0.25">
      <c r="G1966"/>
      <c r="H1966"/>
    </row>
    <row r="1967" spans="7:8" x14ac:dyDescent="0.25">
      <c r="G1967"/>
      <c r="H1967"/>
    </row>
    <row r="1968" spans="7:8" x14ac:dyDescent="0.25">
      <c r="G1968"/>
      <c r="H1968"/>
    </row>
    <row r="1969" spans="7:8" x14ac:dyDescent="0.25">
      <c r="G1969"/>
      <c r="H1969"/>
    </row>
    <row r="1970" spans="7:8" x14ac:dyDescent="0.25">
      <c r="G1970"/>
      <c r="H1970"/>
    </row>
    <row r="1971" spans="7:8" x14ac:dyDescent="0.25">
      <c r="G1971"/>
      <c r="H1971"/>
    </row>
    <row r="1972" spans="7:8" x14ac:dyDescent="0.25">
      <c r="G1972"/>
      <c r="H1972"/>
    </row>
    <row r="1973" spans="7:8" x14ac:dyDescent="0.25">
      <c r="G1973"/>
      <c r="H1973"/>
    </row>
    <row r="1974" spans="7:8" x14ac:dyDescent="0.25">
      <c r="G1974"/>
      <c r="H1974"/>
    </row>
    <row r="1975" spans="7:8" x14ac:dyDescent="0.25">
      <c r="G1975"/>
      <c r="H1975"/>
    </row>
    <row r="1976" spans="7:8" x14ac:dyDescent="0.25">
      <c r="G1976"/>
      <c r="H1976"/>
    </row>
    <row r="1977" spans="7:8" x14ac:dyDescent="0.25">
      <c r="G1977"/>
      <c r="H1977"/>
    </row>
    <row r="1978" spans="7:8" x14ac:dyDescent="0.25">
      <c r="G1978"/>
      <c r="H1978"/>
    </row>
    <row r="1979" spans="7:8" x14ac:dyDescent="0.25">
      <c r="G1979"/>
      <c r="H1979"/>
    </row>
    <row r="1980" spans="7:8" x14ac:dyDescent="0.25">
      <c r="G1980"/>
      <c r="H1980"/>
    </row>
    <row r="1981" spans="7:8" x14ac:dyDescent="0.25">
      <c r="G1981"/>
      <c r="H1981"/>
    </row>
    <row r="1982" spans="7:8" x14ac:dyDescent="0.25">
      <c r="G1982"/>
      <c r="H1982"/>
    </row>
    <row r="1983" spans="7:8" x14ac:dyDescent="0.25">
      <c r="G1983"/>
      <c r="H1983"/>
    </row>
    <row r="1984" spans="7:8" x14ac:dyDescent="0.25">
      <c r="G1984"/>
      <c r="H1984"/>
    </row>
    <row r="1985" spans="7:8" x14ac:dyDescent="0.25">
      <c r="G1985"/>
      <c r="H1985"/>
    </row>
    <row r="1986" spans="7:8" x14ac:dyDescent="0.25">
      <c r="G1986"/>
      <c r="H1986"/>
    </row>
    <row r="1987" spans="7:8" x14ac:dyDescent="0.25">
      <c r="G1987"/>
      <c r="H1987"/>
    </row>
    <row r="1988" spans="7:8" x14ac:dyDescent="0.25">
      <c r="G1988"/>
      <c r="H1988"/>
    </row>
    <row r="1989" spans="7:8" x14ac:dyDescent="0.25">
      <c r="G1989"/>
      <c r="H1989"/>
    </row>
    <row r="1990" spans="7:8" x14ac:dyDescent="0.25">
      <c r="G1990"/>
      <c r="H1990"/>
    </row>
    <row r="1991" spans="7:8" x14ac:dyDescent="0.25">
      <c r="G1991"/>
      <c r="H1991"/>
    </row>
    <row r="1992" spans="7:8" x14ac:dyDescent="0.25">
      <c r="G1992"/>
      <c r="H1992"/>
    </row>
    <row r="1993" spans="7:8" x14ac:dyDescent="0.25">
      <c r="G1993"/>
      <c r="H1993"/>
    </row>
    <row r="1994" spans="7:8" x14ac:dyDescent="0.25">
      <c r="G1994"/>
      <c r="H1994"/>
    </row>
    <row r="1995" spans="7:8" x14ac:dyDescent="0.25">
      <c r="G1995"/>
      <c r="H1995"/>
    </row>
    <row r="1996" spans="7:8" x14ac:dyDescent="0.25">
      <c r="G1996"/>
      <c r="H1996"/>
    </row>
    <row r="1997" spans="7:8" x14ac:dyDescent="0.25">
      <c r="G1997"/>
      <c r="H1997"/>
    </row>
    <row r="1998" spans="7:8" x14ac:dyDescent="0.25">
      <c r="G1998"/>
      <c r="H1998"/>
    </row>
    <row r="1999" spans="7:8" x14ac:dyDescent="0.25">
      <c r="G1999"/>
      <c r="H1999"/>
    </row>
    <row r="2000" spans="7:8" x14ac:dyDescent="0.25">
      <c r="G2000"/>
      <c r="H2000"/>
    </row>
    <row r="2001" spans="7:8" x14ac:dyDescent="0.25">
      <c r="G2001"/>
      <c r="H2001"/>
    </row>
    <row r="2002" spans="7:8" x14ac:dyDescent="0.25">
      <c r="G2002"/>
      <c r="H2002"/>
    </row>
    <row r="2003" spans="7:8" x14ac:dyDescent="0.25">
      <c r="G2003"/>
      <c r="H2003"/>
    </row>
    <row r="2004" spans="7:8" x14ac:dyDescent="0.25">
      <c r="G2004"/>
      <c r="H2004"/>
    </row>
    <row r="2005" spans="7:8" x14ac:dyDescent="0.25">
      <c r="G2005"/>
      <c r="H2005"/>
    </row>
    <row r="2006" spans="7:8" x14ac:dyDescent="0.25">
      <c r="G2006"/>
      <c r="H2006"/>
    </row>
    <row r="2007" spans="7:8" x14ac:dyDescent="0.25">
      <c r="G2007"/>
      <c r="H2007"/>
    </row>
    <row r="2008" spans="7:8" x14ac:dyDescent="0.25">
      <c r="G2008"/>
      <c r="H2008"/>
    </row>
    <row r="2009" spans="7:8" x14ac:dyDescent="0.25">
      <c r="G2009"/>
      <c r="H2009"/>
    </row>
    <row r="2010" spans="7:8" x14ac:dyDescent="0.25">
      <c r="G2010"/>
      <c r="H2010"/>
    </row>
    <row r="2011" spans="7:8" x14ac:dyDescent="0.25">
      <c r="G2011"/>
      <c r="H2011"/>
    </row>
    <row r="2012" spans="7:8" x14ac:dyDescent="0.25">
      <c r="G2012"/>
      <c r="H2012"/>
    </row>
    <row r="2013" spans="7:8" x14ac:dyDescent="0.25">
      <c r="G2013"/>
      <c r="H2013"/>
    </row>
    <row r="2014" spans="7:8" x14ac:dyDescent="0.25">
      <c r="G2014"/>
      <c r="H2014"/>
    </row>
    <row r="2015" spans="7:8" x14ac:dyDescent="0.25">
      <c r="G2015"/>
      <c r="H2015"/>
    </row>
    <row r="2016" spans="7:8" x14ac:dyDescent="0.25">
      <c r="G2016"/>
      <c r="H2016"/>
    </row>
    <row r="2017" spans="7:8" x14ac:dyDescent="0.25">
      <c r="G2017"/>
      <c r="H2017"/>
    </row>
    <row r="2018" spans="7:8" x14ac:dyDescent="0.25">
      <c r="G2018"/>
      <c r="H2018"/>
    </row>
    <row r="2019" spans="7:8" x14ac:dyDescent="0.25">
      <c r="G2019"/>
      <c r="H2019"/>
    </row>
    <row r="2020" spans="7:8" x14ac:dyDescent="0.25">
      <c r="G2020"/>
      <c r="H2020"/>
    </row>
    <row r="2021" spans="7:8" x14ac:dyDescent="0.25">
      <c r="G2021"/>
      <c r="H2021"/>
    </row>
    <row r="2022" spans="7:8" x14ac:dyDescent="0.25">
      <c r="G2022"/>
      <c r="H2022"/>
    </row>
    <row r="2023" spans="7:8" x14ac:dyDescent="0.25">
      <c r="G2023"/>
      <c r="H2023"/>
    </row>
    <row r="2024" spans="7:8" x14ac:dyDescent="0.25">
      <c r="G2024"/>
      <c r="H2024"/>
    </row>
    <row r="2025" spans="7:8" x14ac:dyDescent="0.25">
      <c r="G2025"/>
      <c r="H2025"/>
    </row>
    <row r="2026" spans="7:8" x14ac:dyDescent="0.25">
      <c r="G2026"/>
      <c r="H2026"/>
    </row>
    <row r="2027" spans="7:8" x14ac:dyDescent="0.25">
      <c r="G2027"/>
      <c r="H2027"/>
    </row>
    <row r="2028" spans="7:8" x14ac:dyDescent="0.25">
      <c r="G2028"/>
      <c r="H2028"/>
    </row>
    <row r="2029" spans="7:8" x14ac:dyDescent="0.25">
      <c r="G2029"/>
      <c r="H2029"/>
    </row>
    <row r="2030" spans="7:8" x14ac:dyDescent="0.25">
      <c r="G2030"/>
      <c r="H2030"/>
    </row>
    <row r="2031" spans="7:8" x14ac:dyDescent="0.25">
      <c r="G2031"/>
      <c r="H2031"/>
    </row>
    <row r="2032" spans="7:8" x14ac:dyDescent="0.25">
      <c r="G2032"/>
      <c r="H2032"/>
    </row>
    <row r="2033" spans="7:8" x14ac:dyDescent="0.25">
      <c r="G2033"/>
      <c r="H2033"/>
    </row>
    <row r="2034" spans="7:8" x14ac:dyDescent="0.25">
      <c r="G2034"/>
      <c r="H2034"/>
    </row>
    <row r="2035" spans="7:8" x14ac:dyDescent="0.25">
      <c r="G2035"/>
      <c r="H2035"/>
    </row>
    <row r="2036" spans="7:8" x14ac:dyDescent="0.25">
      <c r="G2036"/>
      <c r="H2036"/>
    </row>
    <row r="2037" spans="7:8" x14ac:dyDescent="0.25">
      <c r="G2037"/>
      <c r="H2037"/>
    </row>
    <row r="2038" spans="7:8" x14ac:dyDescent="0.25">
      <c r="G2038"/>
      <c r="H2038"/>
    </row>
    <row r="2039" spans="7:8" x14ac:dyDescent="0.25">
      <c r="G2039"/>
      <c r="H2039"/>
    </row>
    <row r="2040" spans="7:8" x14ac:dyDescent="0.25">
      <c r="G2040"/>
      <c r="H2040"/>
    </row>
    <row r="2041" spans="7:8" x14ac:dyDescent="0.25">
      <c r="G2041"/>
      <c r="H2041"/>
    </row>
    <row r="2042" spans="7:8" x14ac:dyDescent="0.25">
      <c r="G2042"/>
      <c r="H2042"/>
    </row>
    <row r="2043" spans="7:8" x14ac:dyDescent="0.25">
      <c r="G2043"/>
      <c r="H2043"/>
    </row>
    <row r="2044" spans="7:8" x14ac:dyDescent="0.25">
      <c r="G2044"/>
      <c r="H2044"/>
    </row>
    <row r="2045" spans="7:8" x14ac:dyDescent="0.25">
      <c r="G2045"/>
      <c r="H2045"/>
    </row>
    <row r="2046" spans="7:8" x14ac:dyDescent="0.25">
      <c r="G2046"/>
      <c r="H2046"/>
    </row>
    <row r="2047" spans="7:8" x14ac:dyDescent="0.25">
      <c r="G2047"/>
      <c r="H2047"/>
    </row>
    <row r="2048" spans="7:8" x14ac:dyDescent="0.25">
      <c r="G2048"/>
      <c r="H2048"/>
    </row>
    <row r="2049" spans="7:8" x14ac:dyDescent="0.25">
      <c r="G2049"/>
      <c r="H2049"/>
    </row>
    <row r="2050" spans="7:8" x14ac:dyDescent="0.25">
      <c r="G2050"/>
      <c r="H2050"/>
    </row>
    <row r="2051" spans="7:8" x14ac:dyDescent="0.25">
      <c r="G2051"/>
      <c r="H2051"/>
    </row>
    <row r="2052" spans="7:8" x14ac:dyDescent="0.25">
      <c r="G2052"/>
      <c r="H2052"/>
    </row>
    <row r="2053" spans="7:8" x14ac:dyDescent="0.25">
      <c r="G2053"/>
      <c r="H2053"/>
    </row>
    <row r="2054" spans="7:8" x14ac:dyDescent="0.25">
      <c r="G2054"/>
      <c r="H2054"/>
    </row>
    <row r="2055" spans="7:8" x14ac:dyDescent="0.25">
      <c r="G2055"/>
      <c r="H2055"/>
    </row>
    <row r="2056" spans="7:8" x14ac:dyDescent="0.25">
      <c r="G2056"/>
      <c r="H2056"/>
    </row>
    <row r="2057" spans="7:8" x14ac:dyDescent="0.25">
      <c r="G2057"/>
      <c r="H2057"/>
    </row>
    <row r="2058" spans="7:8" x14ac:dyDescent="0.25">
      <c r="G2058"/>
      <c r="H2058"/>
    </row>
    <row r="2059" spans="7:8" x14ac:dyDescent="0.25">
      <c r="G2059"/>
      <c r="H2059"/>
    </row>
    <row r="2060" spans="7:8" x14ac:dyDescent="0.25">
      <c r="G2060"/>
      <c r="H2060"/>
    </row>
    <row r="2061" spans="7:8" x14ac:dyDescent="0.25">
      <c r="G2061"/>
      <c r="H2061"/>
    </row>
    <row r="2062" spans="7:8" x14ac:dyDescent="0.25">
      <c r="G2062"/>
      <c r="H2062"/>
    </row>
    <row r="2063" spans="7:8" x14ac:dyDescent="0.25">
      <c r="G2063"/>
      <c r="H2063"/>
    </row>
    <row r="2064" spans="7:8" x14ac:dyDescent="0.25">
      <c r="G2064"/>
      <c r="H2064"/>
    </row>
    <row r="2065" spans="7:8" x14ac:dyDescent="0.25">
      <c r="G2065"/>
      <c r="H2065"/>
    </row>
    <row r="2066" spans="7:8" x14ac:dyDescent="0.25">
      <c r="G2066"/>
      <c r="H2066"/>
    </row>
    <row r="2067" spans="7:8" x14ac:dyDescent="0.25">
      <c r="G2067"/>
      <c r="H2067"/>
    </row>
    <row r="2068" spans="7:8" x14ac:dyDescent="0.25">
      <c r="G2068"/>
      <c r="H2068"/>
    </row>
    <row r="2069" spans="7:8" x14ac:dyDescent="0.25">
      <c r="G2069"/>
      <c r="H2069"/>
    </row>
    <row r="2070" spans="7:8" x14ac:dyDescent="0.25">
      <c r="G2070"/>
      <c r="H2070"/>
    </row>
    <row r="2071" spans="7:8" x14ac:dyDescent="0.25">
      <c r="G2071"/>
      <c r="H2071"/>
    </row>
    <row r="2072" spans="7:8" x14ac:dyDescent="0.25">
      <c r="G2072"/>
      <c r="H2072"/>
    </row>
    <row r="2073" spans="7:8" x14ac:dyDescent="0.25">
      <c r="G2073"/>
      <c r="H2073"/>
    </row>
    <row r="2074" spans="7:8" x14ac:dyDescent="0.25">
      <c r="G2074"/>
      <c r="H2074"/>
    </row>
    <row r="2075" spans="7:8" x14ac:dyDescent="0.25">
      <c r="G2075"/>
      <c r="H2075"/>
    </row>
    <row r="2076" spans="7:8" x14ac:dyDescent="0.25">
      <c r="G2076"/>
      <c r="H2076"/>
    </row>
    <row r="2077" spans="7:8" x14ac:dyDescent="0.25">
      <c r="G2077"/>
      <c r="H2077"/>
    </row>
    <row r="2078" spans="7:8" x14ac:dyDescent="0.25">
      <c r="G2078"/>
      <c r="H2078"/>
    </row>
    <row r="2079" spans="7:8" x14ac:dyDescent="0.25">
      <c r="G2079"/>
      <c r="H2079"/>
    </row>
    <row r="2080" spans="7:8" x14ac:dyDescent="0.25">
      <c r="G2080"/>
      <c r="H2080"/>
    </row>
    <row r="2081" spans="7:8" x14ac:dyDescent="0.25">
      <c r="G2081"/>
      <c r="H2081"/>
    </row>
    <row r="2082" spans="7:8" x14ac:dyDescent="0.25">
      <c r="G2082"/>
      <c r="H2082"/>
    </row>
    <row r="2083" spans="7:8" x14ac:dyDescent="0.25">
      <c r="G2083"/>
      <c r="H2083"/>
    </row>
    <row r="2084" spans="7:8" x14ac:dyDescent="0.25">
      <c r="G2084"/>
      <c r="H2084"/>
    </row>
    <row r="2085" spans="7:8" x14ac:dyDescent="0.25">
      <c r="G2085"/>
      <c r="H2085"/>
    </row>
    <row r="2086" spans="7:8" x14ac:dyDescent="0.25">
      <c r="G2086"/>
      <c r="H2086"/>
    </row>
    <row r="2087" spans="7:8" x14ac:dyDescent="0.25">
      <c r="G2087"/>
      <c r="H2087"/>
    </row>
    <row r="2088" spans="7:8" x14ac:dyDescent="0.25">
      <c r="G2088"/>
      <c r="H2088"/>
    </row>
    <row r="2089" spans="7:8" x14ac:dyDescent="0.25">
      <c r="G2089"/>
      <c r="H2089"/>
    </row>
    <row r="2090" spans="7:8" x14ac:dyDescent="0.25">
      <c r="G2090"/>
      <c r="H2090"/>
    </row>
    <row r="2091" spans="7:8" x14ac:dyDescent="0.25">
      <c r="G2091"/>
      <c r="H2091"/>
    </row>
    <row r="2092" spans="7:8" x14ac:dyDescent="0.25">
      <c r="G2092"/>
      <c r="H2092"/>
    </row>
    <row r="2093" spans="7:8" x14ac:dyDescent="0.25">
      <c r="G2093"/>
      <c r="H2093"/>
    </row>
    <row r="2094" spans="7:8" x14ac:dyDescent="0.25">
      <c r="G2094"/>
      <c r="H2094"/>
    </row>
    <row r="2095" spans="7:8" x14ac:dyDescent="0.25">
      <c r="G2095"/>
      <c r="H2095"/>
    </row>
    <row r="2096" spans="7:8" x14ac:dyDescent="0.25">
      <c r="G2096"/>
      <c r="H2096"/>
    </row>
    <row r="2097" spans="7:8" x14ac:dyDescent="0.25">
      <c r="G2097"/>
      <c r="H2097"/>
    </row>
    <row r="2098" spans="7:8" x14ac:dyDescent="0.25">
      <c r="G2098"/>
      <c r="H2098"/>
    </row>
    <row r="2099" spans="7:8" x14ac:dyDescent="0.25">
      <c r="G2099"/>
      <c r="H2099"/>
    </row>
    <row r="2100" spans="7:8" x14ac:dyDescent="0.25">
      <c r="G2100"/>
      <c r="H2100"/>
    </row>
    <row r="2101" spans="7:8" x14ac:dyDescent="0.25">
      <c r="G2101"/>
      <c r="H2101"/>
    </row>
    <row r="2102" spans="7:8" x14ac:dyDescent="0.25">
      <c r="G2102"/>
      <c r="H2102"/>
    </row>
    <row r="2103" spans="7:8" x14ac:dyDescent="0.25">
      <c r="G2103"/>
      <c r="H2103"/>
    </row>
    <row r="2104" spans="7:8" x14ac:dyDescent="0.25">
      <c r="G2104"/>
      <c r="H2104"/>
    </row>
    <row r="2105" spans="7:8" x14ac:dyDescent="0.25">
      <c r="G2105"/>
      <c r="H2105"/>
    </row>
    <row r="2106" spans="7:8" x14ac:dyDescent="0.25">
      <c r="G2106"/>
      <c r="H2106"/>
    </row>
    <row r="2107" spans="7:8" x14ac:dyDescent="0.25">
      <c r="G2107"/>
      <c r="H2107"/>
    </row>
    <row r="2108" spans="7:8" x14ac:dyDescent="0.25">
      <c r="G2108"/>
      <c r="H2108"/>
    </row>
    <row r="2109" spans="7:8" x14ac:dyDescent="0.25">
      <c r="G2109"/>
      <c r="H2109"/>
    </row>
    <row r="2110" spans="7:8" x14ac:dyDescent="0.25">
      <c r="G2110"/>
      <c r="H2110"/>
    </row>
    <row r="2111" spans="7:8" x14ac:dyDescent="0.25">
      <c r="G2111"/>
      <c r="H2111"/>
    </row>
    <row r="2112" spans="7:8" x14ac:dyDescent="0.25">
      <c r="G2112"/>
      <c r="H2112"/>
    </row>
    <row r="2113" spans="7:8" x14ac:dyDescent="0.25">
      <c r="G2113"/>
      <c r="H2113"/>
    </row>
    <row r="2114" spans="7:8" x14ac:dyDescent="0.25">
      <c r="G2114"/>
      <c r="H2114"/>
    </row>
    <row r="2115" spans="7:8" x14ac:dyDescent="0.25">
      <c r="G2115"/>
      <c r="H2115"/>
    </row>
    <row r="2116" spans="7:8" x14ac:dyDescent="0.25">
      <c r="G2116"/>
      <c r="H2116"/>
    </row>
    <row r="2117" spans="7:8" x14ac:dyDescent="0.25">
      <c r="G2117"/>
      <c r="H2117"/>
    </row>
    <row r="2118" spans="7:8" x14ac:dyDescent="0.25">
      <c r="G2118"/>
      <c r="H2118"/>
    </row>
    <row r="2119" spans="7:8" x14ac:dyDescent="0.25">
      <c r="G2119"/>
      <c r="H2119"/>
    </row>
    <row r="2120" spans="7:8" x14ac:dyDescent="0.25">
      <c r="G2120"/>
      <c r="H2120"/>
    </row>
    <row r="2121" spans="7:8" x14ac:dyDescent="0.25">
      <c r="G2121"/>
      <c r="H2121"/>
    </row>
    <row r="2122" spans="7:8" x14ac:dyDescent="0.25">
      <c r="G2122"/>
      <c r="H2122"/>
    </row>
    <row r="2123" spans="7:8" x14ac:dyDescent="0.25">
      <c r="G2123"/>
      <c r="H2123"/>
    </row>
    <row r="2124" spans="7:8" x14ac:dyDescent="0.25">
      <c r="G2124"/>
      <c r="H2124"/>
    </row>
    <row r="2125" spans="7:8" x14ac:dyDescent="0.25">
      <c r="G2125"/>
      <c r="H2125"/>
    </row>
    <row r="2126" spans="7:8" x14ac:dyDescent="0.25">
      <c r="G2126"/>
      <c r="H2126"/>
    </row>
    <row r="2127" spans="7:8" x14ac:dyDescent="0.25">
      <c r="G2127"/>
      <c r="H2127"/>
    </row>
    <row r="2128" spans="7:8" x14ac:dyDescent="0.25">
      <c r="G2128"/>
      <c r="H2128"/>
    </row>
    <row r="2129" spans="7:8" x14ac:dyDescent="0.25">
      <c r="G2129"/>
      <c r="H2129"/>
    </row>
    <row r="2130" spans="7:8" x14ac:dyDescent="0.25">
      <c r="G2130"/>
      <c r="H2130"/>
    </row>
    <row r="2131" spans="7:8" x14ac:dyDescent="0.25">
      <c r="G2131"/>
      <c r="H2131"/>
    </row>
    <row r="2132" spans="7:8" x14ac:dyDescent="0.25">
      <c r="G2132"/>
      <c r="H2132"/>
    </row>
    <row r="2133" spans="7:8" x14ac:dyDescent="0.25">
      <c r="G2133"/>
      <c r="H2133"/>
    </row>
    <row r="2134" spans="7:8" x14ac:dyDescent="0.25">
      <c r="G2134"/>
      <c r="H2134"/>
    </row>
    <row r="2135" spans="7:8" x14ac:dyDescent="0.25">
      <c r="G2135"/>
      <c r="H2135"/>
    </row>
    <row r="2136" spans="7:8" x14ac:dyDescent="0.25">
      <c r="G2136"/>
      <c r="H2136"/>
    </row>
    <row r="2137" spans="7:8" x14ac:dyDescent="0.25">
      <c r="G2137"/>
      <c r="H2137"/>
    </row>
    <row r="2138" spans="7:8" x14ac:dyDescent="0.25">
      <c r="G2138"/>
      <c r="H2138"/>
    </row>
    <row r="2139" spans="7:8" x14ac:dyDescent="0.25">
      <c r="G2139"/>
      <c r="H2139"/>
    </row>
    <row r="2140" spans="7:8" x14ac:dyDescent="0.25">
      <c r="G2140"/>
      <c r="H2140"/>
    </row>
    <row r="2141" spans="7:8" x14ac:dyDescent="0.25">
      <c r="G2141"/>
      <c r="H2141"/>
    </row>
    <row r="2142" spans="7:8" x14ac:dyDescent="0.25">
      <c r="G2142"/>
      <c r="H2142"/>
    </row>
    <row r="2143" spans="7:8" x14ac:dyDescent="0.25">
      <c r="G2143"/>
      <c r="H2143"/>
    </row>
    <row r="2144" spans="7:8" x14ac:dyDescent="0.25">
      <c r="G2144"/>
      <c r="H2144"/>
    </row>
    <row r="2145" spans="7:8" x14ac:dyDescent="0.25">
      <c r="G2145"/>
      <c r="H2145"/>
    </row>
    <row r="2146" spans="7:8" x14ac:dyDescent="0.25">
      <c r="G2146"/>
      <c r="H2146"/>
    </row>
    <row r="2147" spans="7:8" x14ac:dyDescent="0.25">
      <c r="G2147"/>
      <c r="H2147"/>
    </row>
    <row r="2148" spans="7:8" x14ac:dyDescent="0.25">
      <c r="G2148"/>
      <c r="H2148"/>
    </row>
    <row r="2149" spans="7:8" x14ac:dyDescent="0.25">
      <c r="G2149"/>
      <c r="H2149"/>
    </row>
    <row r="2150" spans="7:8" x14ac:dyDescent="0.25">
      <c r="G2150"/>
      <c r="H2150"/>
    </row>
    <row r="2151" spans="7:8" x14ac:dyDescent="0.25">
      <c r="G2151"/>
      <c r="H2151"/>
    </row>
    <row r="2152" spans="7:8" x14ac:dyDescent="0.25">
      <c r="G2152"/>
      <c r="H2152"/>
    </row>
    <row r="2153" spans="7:8" x14ac:dyDescent="0.25">
      <c r="G2153"/>
      <c r="H2153"/>
    </row>
    <row r="2154" spans="7:8" x14ac:dyDescent="0.25">
      <c r="G2154"/>
      <c r="H2154"/>
    </row>
    <row r="2155" spans="7:8" x14ac:dyDescent="0.25">
      <c r="G2155"/>
      <c r="H2155"/>
    </row>
    <row r="2156" spans="7:8" x14ac:dyDescent="0.25">
      <c r="G2156"/>
      <c r="H2156"/>
    </row>
    <row r="2157" spans="7:8" x14ac:dyDescent="0.25">
      <c r="G2157"/>
      <c r="H2157"/>
    </row>
    <row r="2158" spans="7:8" x14ac:dyDescent="0.25">
      <c r="G2158"/>
      <c r="H2158"/>
    </row>
    <row r="2159" spans="7:8" x14ac:dyDescent="0.25">
      <c r="G2159"/>
      <c r="H2159"/>
    </row>
    <row r="2160" spans="7:8" x14ac:dyDescent="0.25">
      <c r="G2160"/>
      <c r="H2160"/>
    </row>
    <row r="2161" spans="7:8" x14ac:dyDescent="0.25">
      <c r="G2161"/>
      <c r="H2161"/>
    </row>
    <row r="2162" spans="7:8" x14ac:dyDescent="0.25">
      <c r="G2162"/>
      <c r="H2162"/>
    </row>
    <row r="2163" spans="7:8" x14ac:dyDescent="0.25">
      <c r="G2163"/>
      <c r="H2163"/>
    </row>
    <row r="2164" spans="7:8" x14ac:dyDescent="0.25">
      <c r="G2164"/>
      <c r="H2164"/>
    </row>
    <row r="2165" spans="7:8" x14ac:dyDescent="0.25">
      <c r="G2165"/>
      <c r="H2165"/>
    </row>
    <row r="2166" spans="7:8" x14ac:dyDescent="0.25">
      <c r="G2166"/>
      <c r="H2166"/>
    </row>
    <row r="2167" spans="7:8" x14ac:dyDescent="0.25">
      <c r="G2167"/>
      <c r="H2167"/>
    </row>
    <row r="2168" spans="7:8" x14ac:dyDescent="0.25">
      <c r="G2168"/>
      <c r="H2168"/>
    </row>
    <row r="2169" spans="7:8" x14ac:dyDescent="0.25">
      <c r="G2169"/>
      <c r="H2169"/>
    </row>
    <row r="2170" spans="7:8" x14ac:dyDescent="0.25">
      <c r="G2170"/>
      <c r="H2170"/>
    </row>
    <row r="2171" spans="7:8" x14ac:dyDescent="0.25">
      <c r="G2171"/>
      <c r="H2171"/>
    </row>
    <row r="2172" spans="7:8" x14ac:dyDescent="0.25">
      <c r="G2172"/>
      <c r="H2172"/>
    </row>
    <row r="2173" spans="7:8" x14ac:dyDescent="0.25">
      <c r="G2173"/>
      <c r="H2173"/>
    </row>
    <row r="2174" spans="7:8" x14ac:dyDescent="0.25">
      <c r="G2174"/>
      <c r="H2174"/>
    </row>
    <row r="2175" spans="7:8" x14ac:dyDescent="0.25">
      <c r="G2175"/>
      <c r="H2175"/>
    </row>
    <row r="2176" spans="7:8" x14ac:dyDescent="0.25">
      <c r="G2176"/>
      <c r="H2176"/>
    </row>
    <row r="2177" spans="7:8" x14ac:dyDescent="0.25">
      <c r="G2177"/>
      <c r="H2177"/>
    </row>
    <row r="2178" spans="7:8" x14ac:dyDescent="0.25">
      <c r="G2178"/>
      <c r="H2178"/>
    </row>
    <row r="2179" spans="7:8" x14ac:dyDescent="0.25">
      <c r="G2179"/>
      <c r="H2179"/>
    </row>
    <row r="2180" spans="7:8" x14ac:dyDescent="0.25">
      <c r="G2180"/>
      <c r="H2180"/>
    </row>
    <row r="2181" spans="7:8" x14ac:dyDescent="0.25">
      <c r="G2181"/>
      <c r="H2181"/>
    </row>
    <row r="2182" spans="7:8" x14ac:dyDescent="0.25">
      <c r="G2182"/>
      <c r="H2182"/>
    </row>
    <row r="2183" spans="7:8" x14ac:dyDescent="0.25">
      <c r="G2183"/>
      <c r="H2183"/>
    </row>
    <row r="2184" spans="7:8" x14ac:dyDescent="0.25">
      <c r="G2184"/>
      <c r="H2184"/>
    </row>
    <row r="2185" spans="7:8" x14ac:dyDescent="0.25">
      <c r="G2185"/>
      <c r="H2185"/>
    </row>
    <row r="2186" spans="7:8" x14ac:dyDescent="0.25">
      <c r="G2186"/>
      <c r="H2186"/>
    </row>
    <row r="2187" spans="7:8" x14ac:dyDescent="0.25">
      <c r="G2187"/>
      <c r="H2187"/>
    </row>
    <row r="2188" spans="7:8" x14ac:dyDescent="0.25">
      <c r="G2188"/>
      <c r="H2188"/>
    </row>
    <row r="2189" spans="7:8" x14ac:dyDescent="0.25">
      <c r="G2189"/>
      <c r="H2189"/>
    </row>
    <row r="2190" spans="7:8" x14ac:dyDescent="0.25">
      <c r="G2190"/>
      <c r="H2190"/>
    </row>
    <row r="2191" spans="7:8" x14ac:dyDescent="0.25">
      <c r="G2191"/>
      <c r="H2191"/>
    </row>
    <row r="2192" spans="7:8" x14ac:dyDescent="0.25">
      <c r="G2192"/>
      <c r="H2192"/>
    </row>
    <row r="2193" spans="7:8" x14ac:dyDescent="0.25">
      <c r="G2193"/>
      <c r="H2193"/>
    </row>
    <row r="2194" spans="7:8" x14ac:dyDescent="0.25">
      <c r="G2194"/>
      <c r="H2194"/>
    </row>
    <row r="2195" spans="7:8" x14ac:dyDescent="0.25">
      <c r="G2195"/>
      <c r="H2195"/>
    </row>
    <row r="2196" spans="7:8" x14ac:dyDescent="0.25">
      <c r="G2196"/>
      <c r="H2196"/>
    </row>
    <row r="2197" spans="7:8" x14ac:dyDescent="0.25">
      <c r="G2197"/>
      <c r="H2197"/>
    </row>
    <row r="2198" spans="7:8" x14ac:dyDescent="0.25">
      <c r="G2198"/>
      <c r="H2198"/>
    </row>
    <row r="2199" spans="7:8" x14ac:dyDescent="0.25">
      <c r="G2199"/>
      <c r="H2199"/>
    </row>
    <row r="2200" spans="7:8" x14ac:dyDescent="0.25">
      <c r="G2200"/>
      <c r="H2200"/>
    </row>
    <row r="2201" spans="7:8" x14ac:dyDescent="0.25">
      <c r="G2201"/>
      <c r="H2201"/>
    </row>
    <row r="2202" spans="7:8" x14ac:dyDescent="0.25">
      <c r="G2202"/>
      <c r="H2202"/>
    </row>
    <row r="2203" spans="7:8" x14ac:dyDescent="0.25">
      <c r="G2203"/>
      <c r="H2203"/>
    </row>
    <row r="2204" spans="7:8" x14ac:dyDescent="0.25">
      <c r="G2204"/>
      <c r="H2204"/>
    </row>
    <row r="2205" spans="7:8" x14ac:dyDescent="0.25">
      <c r="G2205"/>
      <c r="H2205"/>
    </row>
    <row r="2206" spans="7:8" x14ac:dyDescent="0.25">
      <c r="G2206"/>
      <c r="H2206"/>
    </row>
    <row r="2207" spans="7:8" x14ac:dyDescent="0.25">
      <c r="G2207"/>
      <c r="H2207"/>
    </row>
    <row r="2208" spans="7:8" x14ac:dyDescent="0.25">
      <c r="G2208"/>
      <c r="H2208"/>
    </row>
    <row r="2209" spans="7:8" x14ac:dyDescent="0.25">
      <c r="G2209"/>
      <c r="H2209"/>
    </row>
    <row r="2210" spans="7:8" x14ac:dyDescent="0.25">
      <c r="G2210"/>
      <c r="H2210"/>
    </row>
    <row r="2211" spans="7:8" x14ac:dyDescent="0.25">
      <c r="G2211"/>
      <c r="H2211"/>
    </row>
    <row r="2212" spans="7:8" x14ac:dyDescent="0.25">
      <c r="G2212"/>
      <c r="H2212"/>
    </row>
    <row r="2213" spans="7:8" x14ac:dyDescent="0.25">
      <c r="G2213"/>
      <c r="H2213"/>
    </row>
    <row r="2214" spans="7:8" x14ac:dyDescent="0.25">
      <c r="G2214"/>
      <c r="H2214"/>
    </row>
    <row r="2215" spans="7:8" x14ac:dyDescent="0.25">
      <c r="G2215"/>
      <c r="H2215"/>
    </row>
    <row r="2216" spans="7:8" x14ac:dyDescent="0.25">
      <c r="G2216"/>
      <c r="H2216"/>
    </row>
    <row r="2217" spans="7:8" x14ac:dyDescent="0.25">
      <c r="G2217"/>
      <c r="H2217"/>
    </row>
    <row r="2218" spans="7:8" x14ac:dyDescent="0.25">
      <c r="G2218"/>
      <c r="H2218"/>
    </row>
    <row r="2219" spans="7:8" x14ac:dyDescent="0.25">
      <c r="G2219"/>
      <c r="H2219"/>
    </row>
    <row r="2220" spans="7:8" x14ac:dyDescent="0.25">
      <c r="G2220"/>
      <c r="H2220"/>
    </row>
    <row r="2221" spans="7:8" x14ac:dyDescent="0.25">
      <c r="G2221"/>
      <c r="H2221"/>
    </row>
    <row r="2222" spans="7:8" x14ac:dyDescent="0.25">
      <c r="G2222"/>
      <c r="H2222"/>
    </row>
    <row r="2223" spans="7:8" x14ac:dyDescent="0.25">
      <c r="G2223"/>
      <c r="H2223"/>
    </row>
    <row r="2224" spans="7:8" x14ac:dyDescent="0.25">
      <c r="G2224"/>
      <c r="H2224"/>
    </row>
    <row r="2225" spans="7:8" x14ac:dyDescent="0.25">
      <c r="G2225"/>
      <c r="H2225"/>
    </row>
    <row r="2226" spans="7:8" x14ac:dyDescent="0.25">
      <c r="G2226"/>
      <c r="H2226"/>
    </row>
    <row r="2227" spans="7:8" x14ac:dyDescent="0.25">
      <c r="G2227"/>
      <c r="H2227"/>
    </row>
    <row r="2228" spans="7:8" x14ac:dyDescent="0.25">
      <c r="G2228"/>
      <c r="H2228"/>
    </row>
    <row r="2229" spans="7:8" x14ac:dyDescent="0.25">
      <c r="G2229"/>
      <c r="H2229"/>
    </row>
    <row r="2230" spans="7:8" x14ac:dyDescent="0.25">
      <c r="G2230"/>
      <c r="H2230"/>
    </row>
    <row r="2231" spans="7:8" x14ac:dyDescent="0.25">
      <c r="G2231"/>
      <c r="H2231"/>
    </row>
    <row r="2232" spans="7:8" x14ac:dyDescent="0.25">
      <c r="G2232"/>
      <c r="H2232"/>
    </row>
    <row r="2233" spans="7:8" x14ac:dyDescent="0.25">
      <c r="G2233"/>
      <c r="H2233"/>
    </row>
    <row r="2234" spans="7:8" x14ac:dyDescent="0.25">
      <c r="G2234"/>
      <c r="H2234"/>
    </row>
    <row r="2235" spans="7:8" x14ac:dyDescent="0.25">
      <c r="G2235"/>
      <c r="H2235"/>
    </row>
    <row r="2236" spans="7:8" x14ac:dyDescent="0.25">
      <c r="G2236"/>
      <c r="H2236"/>
    </row>
    <row r="2237" spans="7:8" x14ac:dyDescent="0.25">
      <c r="G2237"/>
      <c r="H2237"/>
    </row>
    <row r="2238" spans="7:8" x14ac:dyDescent="0.25">
      <c r="G2238"/>
      <c r="H2238"/>
    </row>
    <row r="2239" spans="7:8" x14ac:dyDescent="0.25">
      <c r="G2239"/>
      <c r="H2239"/>
    </row>
    <row r="2240" spans="7:8" x14ac:dyDescent="0.25">
      <c r="G2240"/>
      <c r="H2240"/>
    </row>
    <row r="2241" spans="7:8" x14ac:dyDescent="0.25">
      <c r="G2241"/>
      <c r="H2241"/>
    </row>
    <row r="2242" spans="7:8" x14ac:dyDescent="0.25">
      <c r="G2242"/>
      <c r="H2242"/>
    </row>
    <row r="2243" spans="7:8" x14ac:dyDescent="0.25">
      <c r="G2243"/>
      <c r="H2243"/>
    </row>
    <row r="2244" spans="7:8" x14ac:dyDescent="0.25">
      <c r="G2244"/>
      <c r="H2244"/>
    </row>
    <row r="2245" spans="7:8" x14ac:dyDescent="0.25">
      <c r="G2245"/>
      <c r="H2245"/>
    </row>
    <row r="2246" spans="7:8" x14ac:dyDescent="0.25">
      <c r="G2246"/>
      <c r="H2246"/>
    </row>
    <row r="2247" spans="7:8" x14ac:dyDescent="0.25">
      <c r="G2247"/>
      <c r="H2247"/>
    </row>
    <row r="2248" spans="7:8" x14ac:dyDescent="0.25">
      <c r="G2248"/>
      <c r="H2248"/>
    </row>
    <row r="2249" spans="7:8" x14ac:dyDescent="0.25">
      <c r="G2249"/>
      <c r="H2249"/>
    </row>
    <row r="2250" spans="7:8" x14ac:dyDescent="0.25">
      <c r="G2250"/>
      <c r="H2250"/>
    </row>
    <row r="2251" spans="7:8" x14ac:dyDescent="0.25">
      <c r="G2251"/>
      <c r="H2251"/>
    </row>
    <row r="2252" spans="7:8" x14ac:dyDescent="0.25">
      <c r="G2252"/>
      <c r="H2252"/>
    </row>
    <row r="2253" spans="7:8" x14ac:dyDescent="0.25">
      <c r="G2253"/>
      <c r="H2253"/>
    </row>
    <row r="2254" spans="7:8" x14ac:dyDescent="0.25">
      <c r="G2254"/>
      <c r="H2254"/>
    </row>
    <row r="2255" spans="7:8" x14ac:dyDescent="0.25">
      <c r="G2255"/>
      <c r="H2255"/>
    </row>
    <row r="2256" spans="7:8" x14ac:dyDescent="0.25">
      <c r="G2256"/>
      <c r="H2256"/>
    </row>
    <row r="2257" spans="7:8" x14ac:dyDescent="0.25">
      <c r="G2257"/>
      <c r="H2257"/>
    </row>
    <row r="2258" spans="7:8" x14ac:dyDescent="0.25">
      <c r="G2258"/>
      <c r="H2258"/>
    </row>
    <row r="2259" spans="7:8" x14ac:dyDescent="0.25">
      <c r="G2259"/>
      <c r="H2259"/>
    </row>
    <row r="2260" spans="7:8" x14ac:dyDescent="0.25">
      <c r="G2260"/>
      <c r="H2260"/>
    </row>
    <row r="2261" spans="7:8" x14ac:dyDescent="0.25">
      <c r="G2261"/>
      <c r="H2261"/>
    </row>
    <row r="2262" spans="7:8" x14ac:dyDescent="0.25">
      <c r="G2262"/>
      <c r="H2262"/>
    </row>
    <row r="2263" spans="7:8" x14ac:dyDescent="0.25">
      <c r="G2263"/>
      <c r="H2263"/>
    </row>
    <row r="2264" spans="7:8" x14ac:dyDescent="0.25">
      <c r="G2264"/>
      <c r="H2264"/>
    </row>
    <row r="2265" spans="7:8" x14ac:dyDescent="0.25">
      <c r="G2265"/>
      <c r="H2265"/>
    </row>
    <row r="2266" spans="7:8" x14ac:dyDescent="0.25">
      <c r="G2266"/>
      <c r="H2266"/>
    </row>
    <row r="2267" spans="7:8" x14ac:dyDescent="0.25">
      <c r="G2267"/>
      <c r="H2267"/>
    </row>
    <row r="2268" spans="7:8" x14ac:dyDescent="0.25">
      <c r="G2268"/>
      <c r="H2268"/>
    </row>
    <row r="2269" spans="7:8" x14ac:dyDescent="0.25">
      <c r="G2269"/>
      <c r="H2269"/>
    </row>
    <row r="2270" spans="7:8" x14ac:dyDescent="0.25">
      <c r="G2270"/>
      <c r="H2270"/>
    </row>
    <row r="2271" spans="7:8" x14ac:dyDescent="0.25">
      <c r="G2271"/>
      <c r="H2271"/>
    </row>
    <row r="2272" spans="7:8" x14ac:dyDescent="0.25">
      <c r="G2272"/>
      <c r="H2272"/>
    </row>
    <row r="2273" spans="7:8" x14ac:dyDescent="0.25">
      <c r="G2273"/>
      <c r="H2273"/>
    </row>
    <row r="2274" spans="7:8" x14ac:dyDescent="0.25">
      <c r="G2274"/>
      <c r="H2274"/>
    </row>
    <row r="2275" spans="7:8" x14ac:dyDescent="0.25">
      <c r="G2275"/>
      <c r="H2275"/>
    </row>
    <row r="2276" spans="7:8" x14ac:dyDescent="0.25">
      <c r="G2276"/>
      <c r="H2276"/>
    </row>
    <row r="2277" spans="7:8" x14ac:dyDescent="0.25">
      <c r="G2277"/>
      <c r="H2277"/>
    </row>
    <row r="2278" spans="7:8" x14ac:dyDescent="0.25">
      <c r="G2278"/>
      <c r="H2278"/>
    </row>
    <row r="2279" spans="7:8" x14ac:dyDescent="0.25">
      <c r="G2279"/>
      <c r="H2279"/>
    </row>
    <row r="2280" spans="7:8" x14ac:dyDescent="0.25">
      <c r="G2280"/>
      <c r="H2280"/>
    </row>
    <row r="2281" spans="7:8" x14ac:dyDescent="0.25">
      <c r="G2281"/>
      <c r="H2281"/>
    </row>
    <row r="2282" spans="7:8" x14ac:dyDescent="0.25">
      <c r="G2282"/>
      <c r="H2282"/>
    </row>
    <row r="2283" spans="7:8" x14ac:dyDescent="0.25">
      <c r="G2283"/>
      <c r="H2283"/>
    </row>
    <row r="2284" spans="7:8" x14ac:dyDescent="0.25">
      <c r="G2284"/>
      <c r="H2284"/>
    </row>
    <row r="2285" spans="7:8" x14ac:dyDescent="0.25">
      <c r="G2285"/>
      <c r="H2285"/>
    </row>
    <row r="2286" spans="7:8" x14ac:dyDescent="0.25">
      <c r="G2286"/>
      <c r="H2286"/>
    </row>
    <row r="2287" spans="7:8" x14ac:dyDescent="0.25">
      <c r="G2287"/>
      <c r="H2287"/>
    </row>
    <row r="2288" spans="7:8" x14ac:dyDescent="0.25">
      <c r="G2288"/>
      <c r="H2288"/>
    </row>
    <row r="2289" spans="7:8" x14ac:dyDescent="0.25">
      <c r="G2289"/>
      <c r="H2289"/>
    </row>
    <row r="2290" spans="7:8" x14ac:dyDescent="0.25">
      <c r="G2290"/>
      <c r="H2290"/>
    </row>
    <row r="2291" spans="7:8" x14ac:dyDescent="0.25">
      <c r="G2291"/>
      <c r="H2291"/>
    </row>
    <row r="2292" spans="7:8" x14ac:dyDescent="0.25">
      <c r="G2292"/>
      <c r="H2292"/>
    </row>
    <row r="2293" spans="7:8" x14ac:dyDescent="0.25">
      <c r="G2293"/>
      <c r="H2293"/>
    </row>
    <row r="2294" spans="7:8" x14ac:dyDescent="0.25">
      <c r="G2294"/>
      <c r="H2294"/>
    </row>
    <row r="2295" spans="7:8" x14ac:dyDescent="0.25">
      <c r="G2295"/>
      <c r="H2295"/>
    </row>
    <row r="2296" spans="7:8" x14ac:dyDescent="0.25">
      <c r="G2296"/>
      <c r="H2296"/>
    </row>
    <row r="2297" spans="7:8" x14ac:dyDescent="0.25">
      <c r="G2297"/>
      <c r="H2297"/>
    </row>
    <row r="2298" spans="7:8" x14ac:dyDescent="0.25">
      <c r="G2298"/>
      <c r="H2298"/>
    </row>
    <row r="2299" spans="7:8" x14ac:dyDescent="0.25">
      <c r="G2299"/>
      <c r="H2299"/>
    </row>
    <row r="2300" spans="7:8" x14ac:dyDescent="0.25">
      <c r="G2300"/>
      <c r="H2300"/>
    </row>
    <row r="2301" spans="7:8" x14ac:dyDescent="0.25">
      <c r="G2301"/>
      <c r="H2301"/>
    </row>
    <row r="2302" spans="7:8" x14ac:dyDescent="0.25">
      <c r="G2302"/>
      <c r="H2302"/>
    </row>
    <row r="2303" spans="7:8" x14ac:dyDescent="0.25">
      <c r="G2303"/>
      <c r="H2303"/>
    </row>
    <row r="2304" spans="7:8" x14ac:dyDescent="0.25">
      <c r="G2304"/>
      <c r="H2304"/>
    </row>
    <row r="2305" spans="7:8" x14ac:dyDescent="0.25">
      <c r="G2305"/>
      <c r="H2305"/>
    </row>
    <row r="2306" spans="7:8" x14ac:dyDescent="0.25">
      <c r="G2306"/>
      <c r="H2306"/>
    </row>
    <row r="2307" spans="7:8" x14ac:dyDescent="0.25">
      <c r="G2307"/>
      <c r="H2307"/>
    </row>
    <row r="2308" spans="7:8" x14ac:dyDescent="0.25">
      <c r="G2308"/>
      <c r="H2308"/>
    </row>
    <row r="2309" spans="7:8" x14ac:dyDescent="0.25">
      <c r="G2309"/>
      <c r="H2309"/>
    </row>
    <row r="2310" spans="7:8" x14ac:dyDescent="0.25">
      <c r="G2310"/>
      <c r="H2310"/>
    </row>
    <row r="2311" spans="7:8" x14ac:dyDescent="0.25">
      <c r="G2311"/>
      <c r="H2311"/>
    </row>
    <row r="2312" spans="7:8" x14ac:dyDescent="0.25">
      <c r="G2312"/>
      <c r="H2312"/>
    </row>
    <row r="2313" spans="7:8" x14ac:dyDescent="0.25">
      <c r="G2313"/>
      <c r="H2313"/>
    </row>
    <row r="2314" spans="7:8" x14ac:dyDescent="0.25">
      <c r="G2314"/>
      <c r="H2314"/>
    </row>
    <row r="2315" spans="7:8" x14ac:dyDescent="0.25">
      <c r="G2315"/>
      <c r="H2315"/>
    </row>
    <row r="2316" spans="7:8" x14ac:dyDescent="0.25">
      <c r="G2316"/>
      <c r="H2316"/>
    </row>
    <row r="2317" spans="7:8" x14ac:dyDescent="0.25">
      <c r="G2317"/>
      <c r="H2317"/>
    </row>
    <row r="2318" spans="7:8" x14ac:dyDescent="0.25">
      <c r="G2318"/>
      <c r="H2318"/>
    </row>
    <row r="2319" spans="7:8" x14ac:dyDescent="0.25">
      <c r="G2319"/>
      <c r="H2319"/>
    </row>
    <row r="2320" spans="7:8" x14ac:dyDescent="0.25">
      <c r="G2320"/>
      <c r="H2320"/>
    </row>
    <row r="2321" spans="7:8" x14ac:dyDescent="0.25">
      <c r="G2321"/>
      <c r="H2321"/>
    </row>
    <row r="2322" spans="7:8" x14ac:dyDescent="0.25">
      <c r="G2322"/>
      <c r="H2322"/>
    </row>
    <row r="2323" spans="7:8" x14ac:dyDescent="0.25">
      <c r="G2323"/>
      <c r="H2323"/>
    </row>
    <row r="2324" spans="7:8" x14ac:dyDescent="0.25">
      <c r="G2324"/>
      <c r="H2324"/>
    </row>
    <row r="2325" spans="7:8" x14ac:dyDescent="0.25">
      <c r="G2325"/>
      <c r="H2325"/>
    </row>
    <row r="2326" spans="7:8" x14ac:dyDescent="0.25">
      <c r="G2326"/>
      <c r="H2326"/>
    </row>
    <row r="2327" spans="7:8" x14ac:dyDescent="0.25">
      <c r="G2327"/>
      <c r="H2327"/>
    </row>
    <row r="2328" spans="7:8" x14ac:dyDescent="0.25">
      <c r="G2328"/>
      <c r="H2328"/>
    </row>
    <row r="2329" spans="7:8" x14ac:dyDescent="0.25">
      <c r="G2329"/>
      <c r="H2329"/>
    </row>
    <row r="2330" spans="7:8" x14ac:dyDescent="0.25">
      <c r="G2330"/>
      <c r="H2330"/>
    </row>
    <row r="2331" spans="7:8" x14ac:dyDescent="0.25">
      <c r="G2331"/>
      <c r="H2331"/>
    </row>
    <row r="2332" spans="7:8" x14ac:dyDescent="0.25">
      <c r="G2332"/>
      <c r="H2332"/>
    </row>
    <row r="2333" spans="7:8" x14ac:dyDescent="0.25">
      <c r="G2333"/>
      <c r="H2333"/>
    </row>
    <row r="2334" spans="7:8" x14ac:dyDescent="0.25">
      <c r="G2334"/>
      <c r="H2334"/>
    </row>
    <row r="2335" spans="7:8" x14ac:dyDescent="0.25">
      <c r="G2335"/>
      <c r="H2335"/>
    </row>
    <row r="2336" spans="7:8" x14ac:dyDescent="0.25">
      <c r="G2336"/>
      <c r="H2336"/>
    </row>
    <row r="2337" spans="7:8" x14ac:dyDescent="0.25">
      <c r="G2337"/>
      <c r="H2337"/>
    </row>
    <row r="2338" spans="7:8" x14ac:dyDescent="0.25">
      <c r="G2338"/>
      <c r="H2338"/>
    </row>
    <row r="2339" spans="7:8" x14ac:dyDescent="0.25">
      <c r="G2339"/>
      <c r="H2339"/>
    </row>
    <row r="2340" spans="7:8" x14ac:dyDescent="0.25">
      <c r="G2340"/>
      <c r="H2340"/>
    </row>
    <row r="2341" spans="7:8" x14ac:dyDescent="0.25">
      <c r="G2341"/>
      <c r="H2341"/>
    </row>
    <row r="2342" spans="7:8" x14ac:dyDescent="0.25">
      <c r="G2342"/>
      <c r="H2342"/>
    </row>
    <row r="2343" spans="7:8" x14ac:dyDescent="0.25">
      <c r="G2343"/>
      <c r="H2343"/>
    </row>
    <row r="2344" spans="7:8" x14ac:dyDescent="0.25">
      <c r="G2344"/>
      <c r="H2344"/>
    </row>
    <row r="2345" spans="7:8" x14ac:dyDescent="0.25">
      <c r="G2345"/>
      <c r="H2345"/>
    </row>
    <row r="2346" spans="7:8" x14ac:dyDescent="0.25">
      <c r="G2346"/>
      <c r="H2346"/>
    </row>
    <row r="2347" spans="7:8" x14ac:dyDescent="0.25">
      <c r="G2347"/>
      <c r="H2347"/>
    </row>
    <row r="2348" spans="7:8" x14ac:dyDescent="0.25">
      <c r="G2348"/>
      <c r="H2348"/>
    </row>
    <row r="2349" spans="7:8" x14ac:dyDescent="0.25">
      <c r="G2349"/>
      <c r="H2349"/>
    </row>
    <row r="2350" spans="7:8" x14ac:dyDescent="0.25">
      <c r="G2350"/>
      <c r="H2350"/>
    </row>
    <row r="2351" spans="7:8" x14ac:dyDescent="0.25">
      <c r="G2351"/>
      <c r="H2351"/>
    </row>
    <row r="2352" spans="7:8" x14ac:dyDescent="0.25">
      <c r="G2352"/>
      <c r="H2352"/>
    </row>
    <row r="2353" spans="7:8" x14ac:dyDescent="0.25">
      <c r="G2353"/>
      <c r="H2353"/>
    </row>
    <row r="2354" spans="7:8" x14ac:dyDescent="0.25">
      <c r="G2354"/>
      <c r="H2354"/>
    </row>
    <row r="2355" spans="7:8" x14ac:dyDescent="0.25">
      <c r="G2355"/>
      <c r="H2355"/>
    </row>
    <row r="2356" spans="7:8" x14ac:dyDescent="0.25">
      <c r="G2356"/>
      <c r="H2356"/>
    </row>
    <row r="2357" spans="7:8" x14ac:dyDescent="0.25">
      <c r="G2357"/>
      <c r="H2357"/>
    </row>
    <row r="2358" spans="7:8" x14ac:dyDescent="0.25">
      <c r="G2358"/>
      <c r="H2358"/>
    </row>
    <row r="2359" spans="7:8" x14ac:dyDescent="0.25">
      <c r="G2359"/>
      <c r="H2359"/>
    </row>
    <row r="2360" spans="7:8" x14ac:dyDescent="0.25">
      <c r="G2360"/>
      <c r="H2360"/>
    </row>
    <row r="2361" spans="7:8" x14ac:dyDescent="0.25">
      <c r="G2361"/>
      <c r="H2361"/>
    </row>
    <row r="2362" spans="7:8" x14ac:dyDescent="0.25">
      <c r="G2362"/>
      <c r="H2362"/>
    </row>
    <row r="2363" spans="7:8" x14ac:dyDescent="0.25">
      <c r="G2363"/>
      <c r="H2363"/>
    </row>
    <row r="2364" spans="7:8" x14ac:dyDescent="0.25">
      <c r="G2364"/>
      <c r="H2364"/>
    </row>
    <row r="2365" spans="7:8" x14ac:dyDescent="0.25">
      <c r="G2365"/>
      <c r="H2365"/>
    </row>
    <row r="2366" spans="7:8" x14ac:dyDescent="0.25">
      <c r="G2366"/>
      <c r="H2366"/>
    </row>
    <row r="2367" spans="7:8" x14ac:dyDescent="0.25">
      <c r="G2367"/>
      <c r="H2367"/>
    </row>
    <row r="2368" spans="7:8" x14ac:dyDescent="0.25">
      <c r="G2368"/>
      <c r="H2368"/>
    </row>
    <row r="2369" spans="7:8" x14ac:dyDescent="0.25">
      <c r="G2369"/>
      <c r="H2369"/>
    </row>
    <row r="2370" spans="7:8" x14ac:dyDescent="0.25">
      <c r="G2370"/>
      <c r="H2370"/>
    </row>
    <row r="2371" spans="7:8" x14ac:dyDescent="0.25">
      <c r="G2371"/>
      <c r="H2371"/>
    </row>
    <row r="2372" spans="7:8" x14ac:dyDescent="0.25">
      <c r="G2372"/>
      <c r="H2372"/>
    </row>
    <row r="2373" spans="7:8" x14ac:dyDescent="0.25">
      <c r="G2373"/>
      <c r="H2373"/>
    </row>
    <row r="2374" spans="7:8" x14ac:dyDescent="0.25">
      <c r="G2374"/>
      <c r="H2374"/>
    </row>
    <row r="2375" spans="7:8" x14ac:dyDescent="0.25">
      <c r="G2375"/>
      <c r="H2375"/>
    </row>
    <row r="2376" spans="7:8" x14ac:dyDescent="0.25">
      <c r="G2376"/>
      <c r="H2376"/>
    </row>
    <row r="2377" spans="7:8" x14ac:dyDescent="0.25">
      <c r="G2377"/>
      <c r="H2377"/>
    </row>
    <row r="2378" spans="7:8" x14ac:dyDescent="0.25">
      <c r="G2378"/>
      <c r="H2378"/>
    </row>
    <row r="2379" spans="7:8" x14ac:dyDescent="0.25">
      <c r="G2379"/>
      <c r="H2379"/>
    </row>
    <row r="2380" spans="7:8" x14ac:dyDescent="0.25">
      <c r="G2380"/>
      <c r="H2380"/>
    </row>
    <row r="2381" spans="7:8" x14ac:dyDescent="0.25">
      <c r="G2381"/>
      <c r="H2381"/>
    </row>
    <row r="2382" spans="7:8" x14ac:dyDescent="0.25">
      <c r="G2382"/>
      <c r="H2382"/>
    </row>
    <row r="2383" spans="7:8" x14ac:dyDescent="0.25">
      <c r="G2383"/>
      <c r="H2383"/>
    </row>
    <row r="2384" spans="7:8" x14ac:dyDescent="0.25">
      <c r="G2384"/>
      <c r="H2384"/>
    </row>
    <row r="2385" spans="7:8" x14ac:dyDescent="0.25">
      <c r="G2385"/>
      <c r="H2385"/>
    </row>
    <row r="2386" spans="7:8" x14ac:dyDescent="0.25">
      <c r="G2386"/>
      <c r="H2386"/>
    </row>
    <row r="2387" spans="7:8" x14ac:dyDescent="0.25">
      <c r="G2387"/>
      <c r="H2387"/>
    </row>
    <row r="2388" spans="7:8" x14ac:dyDescent="0.25">
      <c r="G2388"/>
      <c r="H2388"/>
    </row>
    <row r="2389" spans="7:8" x14ac:dyDescent="0.25">
      <c r="G2389"/>
      <c r="H2389"/>
    </row>
    <row r="2390" spans="7:8" x14ac:dyDescent="0.25">
      <c r="G2390"/>
      <c r="H2390"/>
    </row>
    <row r="2391" spans="7:8" x14ac:dyDescent="0.25">
      <c r="G2391"/>
      <c r="H2391"/>
    </row>
    <row r="2392" spans="7:8" x14ac:dyDescent="0.25">
      <c r="G2392"/>
      <c r="H2392"/>
    </row>
    <row r="2393" spans="7:8" x14ac:dyDescent="0.25">
      <c r="G2393"/>
      <c r="H2393"/>
    </row>
    <row r="2394" spans="7:8" x14ac:dyDescent="0.25">
      <c r="G2394"/>
      <c r="H2394"/>
    </row>
    <row r="2395" spans="7:8" x14ac:dyDescent="0.25">
      <c r="G2395"/>
      <c r="H2395"/>
    </row>
    <row r="2396" spans="7:8" x14ac:dyDescent="0.25">
      <c r="G2396"/>
      <c r="H2396"/>
    </row>
    <row r="2397" spans="7:8" x14ac:dyDescent="0.25">
      <c r="G2397"/>
      <c r="H2397"/>
    </row>
    <row r="2398" spans="7:8" x14ac:dyDescent="0.25">
      <c r="G2398"/>
      <c r="H2398"/>
    </row>
    <row r="2399" spans="7:8" x14ac:dyDescent="0.25">
      <c r="G2399"/>
      <c r="H2399"/>
    </row>
    <row r="2400" spans="7:8" x14ac:dyDescent="0.25">
      <c r="G2400"/>
      <c r="H2400"/>
    </row>
    <row r="2401" spans="7:8" x14ac:dyDescent="0.25">
      <c r="G2401"/>
      <c r="H2401"/>
    </row>
    <row r="2402" spans="7:8" x14ac:dyDescent="0.25">
      <c r="G2402"/>
      <c r="H2402"/>
    </row>
    <row r="2403" spans="7:8" x14ac:dyDescent="0.25">
      <c r="G2403"/>
      <c r="H2403"/>
    </row>
    <row r="2404" spans="7:8" x14ac:dyDescent="0.25">
      <c r="G2404"/>
      <c r="H2404"/>
    </row>
    <row r="2405" spans="7:8" x14ac:dyDescent="0.25">
      <c r="G2405"/>
      <c r="H2405"/>
    </row>
    <row r="2406" spans="7:8" x14ac:dyDescent="0.25">
      <c r="G2406"/>
      <c r="H2406"/>
    </row>
    <row r="2407" spans="7:8" x14ac:dyDescent="0.25">
      <c r="G2407"/>
      <c r="H2407"/>
    </row>
    <row r="2408" spans="7:8" x14ac:dyDescent="0.25">
      <c r="G2408"/>
      <c r="H2408"/>
    </row>
    <row r="2409" spans="7:8" x14ac:dyDescent="0.25">
      <c r="G2409"/>
      <c r="H2409"/>
    </row>
    <row r="2410" spans="7:8" x14ac:dyDescent="0.25">
      <c r="G2410"/>
      <c r="H2410"/>
    </row>
    <row r="2411" spans="7:8" x14ac:dyDescent="0.25">
      <c r="G2411"/>
      <c r="H2411"/>
    </row>
    <row r="2412" spans="7:8" x14ac:dyDescent="0.25">
      <c r="G2412"/>
      <c r="H2412"/>
    </row>
    <row r="2413" spans="7:8" x14ac:dyDescent="0.25">
      <c r="G2413"/>
      <c r="H2413"/>
    </row>
    <row r="2414" spans="7:8" x14ac:dyDescent="0.25">
      <c r="G2414"/>
      <c r="H2414"/>
    </row>
    <row r="2415" spans="7:8" x14ac:dyDescent="0.25">
      <c r="G2415"/>
      <c r="H2415"/>
    </row>
    <row r="2416" spans="7:8" x14ac:dyDescent="0.25">
      <c r="G2416"/>
      <c r="H2416"/>
    </row>
    <row r="2417" spans="7:8" x14ac:dyDescent="0.25">
      <c r="G2417"/>
      <c r="H2417"/>
    </row>
    <row r="2418" spans="7:8" x14ac:dyDescent="0.25">
      <c r="G2418"/>
      <c r="H2418"/>
    </row>
    <row r="2419" spans="7:8" x14ac:dyDescent="0.25">
      <c r="G2419"/>
      <c r="H2419"/>
    </row>
    <row r="2420" spans="7:8" x14ac:dyDescent="0.25">
      <c r="G2420"/>
      <c r="H2420"/>
    </row>
    <row r="2421" spans="7:8" x14ac:dyDescent="0.25">
      <c r="G2421"/>
      <c r="H2421"/>
    </row>
    <row r="2422" spans="7:8" x14ac:dyDescent="0.25">
      <c r="G2422"/>
      <c r="H2422"/>
    </row>
    <row r="2423" spans="7:8" x14ac:dyDescent="0.25">
      <c r="G2423"/>
      <c r="H2423"/>
    </row>
    <row r="2424" spans="7:8" x14ac:dyDescent="0.25">
      <c r="G2424"/>
      <c r="H2424"/>
    </row>
    <row r="2425" spans="7:8" x14ac:dyDescent="0.25">
      <c r="G2425"/>
      <c r="H2425"/>
    </row>
    <row r="2426" spans="7:8" x14ac:dyDescent="0.25">
      <c r="G2426"/>
      <c r="H2426"/>
    </row>
    <row r="2427" spans="7:8" x14ac:dyDescent="0.25">
      <c r="G2427"/>
      <c r="H2427"/>
    </row>
    <row r="2428" spans="7:8" x14ac:dyDescent="0.25">
      <c r="G2428"/>
      <c r="H2428"/>
    </row>
    <row r="2429" spans="7:8" x14ac:dyDescent="0.25">
      <c r="G2429"/>
      <c r="H2429"/>
    </row>
    <row r="2430" spans="7:8" x14ac:dyDescent="0.25">
      <c r="G2430"/>
      <c r="H2430"/>
    </row>
    <row r="2431" spans="7:8" x14ac:dyDescent="0.25">
      <c r="G2431"/>
      <c r="H2431"/>
    </row>
    <row r="2432" spans="7:8" x14ac:dyDescent="0.25">
      <c r="G2432"/>
      <c r="H2432"/>
    </row>
    <row r="2433" spans="7:8" x14ac:dyDescent="0.25">
      <c r="G2433"/>
      <c r="H2433"/>
    </row>
    <row r="2434" spans="7:8" x14ac:dyDescent="0.25">
      <c r="G2434"/>
      <c r="H2434"/>
    </row>
    <row r="2435" spans="7:8" x14ac:dyDescent="0.25">
      <c r="G2435"/>
      <c r="H2435"/>
    </row>
    <row r="2436" spans="7:8" x14ac:dyDescent="0.25">
      <c r="G2436"/>
      <c r="H2436"/>
    </row>
    <row r="2437" spans="7:8" x14ac:dyDescent="0.25">
      <c r="G2437"/>
      <c r="H2437"/>
    </row>
    <row r="2438" spans="7:8" x14ac:dyDescent="0.25">
      <c r="G2438"/>
      <c r="H2438"/>
    </row>
    <row r="2439" spans="7:8" x14ac:dyDescent="0.25">
      <c r="G2439"/>
      <c r="H2439"/>
    </row>
    <row r="2440" spans="7:8" x14ac:dyDescent="0.25">
      <c r="G2440"/>
      <c r="H2440"/>
    </row>
    <row r="2441" spans="7:8" x14ac:dyDescent="0.25">
      <c r="G2441"/>
      <c r="H2441"/>
    </row>
    <row r="2442" spans="7:8" x14ac:dyDescent="0.25">
      <c r="G2442"/>
      <c r="H2442"/>
    </row>
    <row r="2443" spans="7:8" x14ac:dyDescent="0.25">
      <c r="G2443"/>
      <c r="H2443"/>
    </row>
    <row r="2444" spans="7:8" x14ac:dyDescent="0.25">
      <c r="G2444"/>
      <c r="H2444"/>
    </row>
    <row r="2445" spans="7:8" x14ac:dyDescent="0.25">
      <c r="G2445"/>
      <c r="H2445"/>
    </row>
    <row r="2446" spans="7:8" x14ac:dyDescent="0.25">
      <c r="G2446"/>
      <c r="H2446"/>
    </row>
    <row r="2447" spans="7:8" x14ac:dyDescent="0.25">
      <c r="G2447"/>
      <c r="H2447"/>
    </row>
    <row r="2448" spans="7:8" x14ac:dyDescent="0.25">
      <c r="G2448"/>
      <c r="H2448"/>
    </row>
    <row r="2449" spans="7:8" x14ac:dyDescent="0.25">
      <c r="G2449"/>
      <c r="H2449"/>
    </row>
    <row r="2450" spans="7:8" x14ac:dyDescent="0.25">
      <c r="G2450"/>
      <c r="H2450"/>
    </row>
    <row r="2451" spans="7:8" x14ac:dyDescent="0.25">
      <c r="G2451"/>
      <c r="H2451"/>
    </row>
    <row r="2452" spans="7:8" x14ac:dyDescent="0.25">
      <c r="G2452"/>
      <c r="H2452"/>
    </row>
    <row r="2453" spans="7:8" x14ac:dyDescent="0.25">
      <c r="G2453"/>
      <c r="H2453"/>
    </row>
    <row r="2454" spans="7:8" x14ac:dyDescent="0.25">
      <c r="G2454"/>
      <c r="H2454"/>
    </row>
    <row r="2455" spans="7:8" x14ac:dyDescent="0.25">
      <c r="G2455"/>
      <c r="H2455"/>
    </row>
    <row r="2456" spans="7:8" x14ac:dyDescent="0.25">
      <c r="G2456"/>
      <c r="H2456"/>
    </row>
    <row r="2457" spans="7:8" x14ac:dyDescent="0.25">
      <c r="G2457"/>
      <c r="H2457"/>
    </row>
    <row r="2458" spans="7:8" x14ac:dyDescent="0.25">
      <c r="G2458"/>
      <c r="H2458"/>
    </row>
    <row r="2459" spans="7:8" x14ac:dyDescent="0.25">
      <c r="G2459"/>
      <c r="H2459"/>
    </row>
    <row r="2460" spans="7:8" x14ac:dyDescent="0.25">
      <c r="G2460"/>
      <c r="H2460"/>
    </row>
    <row r="2461" spans="7:8" x14ac:dyDescent="0.25">
      <c r="G2461"/>
      <c r="H2461"/>
    </row>
    <row r="2462" spans="7:8" x14ac:dyDescent="0.25">
      <c r="G2462"/>
      <c r="H2462"/>
    </row>
    <row r="2463" spans="7:8" x14ac:dyDescent="0.25">
      <c r="G2463"/>
      <c r="H2463"/>
    </row>
    <row r="2464" spans="7:8" x14ac:dyDescent="0.25">
      <c r="G2464"/>
      <c r="H2464"/>
    </row>
    <row r="2465" spans="7:8" x14ac:dyDescent="0.25">
      <c r="G2465"/>
      <c r="H2465"/>
    </row>
    <row r="2466" spans="7:8" x14ac:dyDescent="0.25">
      <c r="G2466"/>
      <c r="H2466"/>
    </row>
    <row r="2467" spans="7:8" x14ac:dyDescent="0.25">
      <c r="G2467"/>
      <c r="H2467"/>
    </row>
    <row r="2468" spans="7:8" x14ac:dyDescent="0.25">
      <c r="G2468"/>
      <c r="H2468"/>
    </row>
    <row r="2469" spans="7:8" x14ac:dyDescent="0.25">
      <c r="G2469"/>
      <c r="H2469"/>
    </row>
    <row r="2470" spans="7:8" x14ac:dyDescent="0.25">
      <c r="G2470"/>
      <c r="H2470"/>
    </row>
    <row r="2471" spans="7:8" x14ac:dyDescent="0.25">
      <c r="G2471"/>
      <c r="H2471"/>
    </row>
    <row r="2472" spans="7:8" x14ac:dyDescent="0.25">
      <c r="G2472"/>
      <c r="H2472"/>
    </row>
    <row r="2473" spans="7:8" x14ac:dyDescent="0.25">
      <c r="G2473"/>
      <c r="H2473"/>
    </row>
    <row r="2474" spans="7:8" x14ac:dyDescent="0.25">
      <c r="G2474"/>
      <c r="H2474"/>
    </row>
    <row r="2475" spans="7:8" x14ac:dyDescent="0.25">
      <c r="G2475"/>
      <c r="H2475"/>
    </row>
    <row r="2476" spans="7:8" x14ac:dyDescent="0.25">
      <c r="G2476"/>
      <c r="H2476"/>
    </row>
    <row r="2477" spans="7:8" x14ac:dyDescent="0.25">
      <c r="G2477"/>
      <c r="H247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1"/>
  </sheetPr>
  <dimension ref="A1:U1389"/>
  <sheetViews>
    <sheetView zoomScale="85" zoomScaleNormal="85" workbookViewId="0">
      <selection activeCell="E2" sqref="E2"/>
    </sheetView>
  </sheetViews>
  <sheetFormatPr defaultRowHeight="15" x14ac:dyDescent="0.25"/>
  <cols>
    <col min="1" max="1" width="19.42578125" customWidth="1"/>
    <col min="2" max="2" width="14.140625" bestFit="1" customWidth="1"/>
    <col min="3" max="3" width="16.42578125" bestFit="1" customWidth="1"/>
    <col min="5" max="5" width="21.140625" customWidth="1"/>
    <col min="6" max="6" width="19.140625" bestFit="1" customWidth="1"/>
    <col min="7" max="7" width="13.85546875" bestFit="1" customWidth="1"/>
    <col min="11" max="11" width="10.7109375" bestFit="1" customWidth="1"/>
    <col min="12" max="12" width="19.140625" bestFit="1" customWidth="1"/>
    <col min="13" max="13" width="35.85546875" bestFit="1" customWidth="1"/>
    <col min="14" max="14" width="10.7109375" bestFit="1" customWidth="1"/>
    <col min="15" max="15" width="7.140625" bestFit="1" customWidth="1"/>
    <col min="19" max="19" width="19.140625" style="14" bestFit="1" customWidth="1"/>
    <col min="20" max="20" width="9" style="14" bestFit="1" customWidth="1"/>
    <col min="21" max="21" width="8.5703125" style="14" bestFit="1" customWidth="1"/>
  </cols>
  <sheetData>
    <row r="1" spans="1:21" x14ac:dyDescent="0.25">
      <c r="A1" s="19" t="s">
        <v>42</v>
      </c>
      <c r="B1" s="19" t="s">
        <v>43</v>
      </c>
      <c r="C1" s="19" t="s">
        <v>44</v>
      </c>
      <c r="E1" s="19" t="s">
        <v>122</v>
      </c>
      <c r="F1" s="19" t="s">
        <v>57</v>
      </c>
      <c r="G1" s="19"/>
      <c r="H1" s="19" t="s">
        <v>58</v>
      </c>
      <c r="I1" s="19" t="s">
        <v>59</v>
      </c>
      <c r="J1" s="19" t="s">
        <v>61</v>
      </c>
      <c r="L1" s="19" t="s">
        <v>1</v>
      </c>
      <c r="M1" s="19" t="s">
        <v>3</v>
      </c>
      <c r="N1" s="19" t="s">
        <v>104</v>
      </c>
      <c r="O1" s="19" t="s">
        <v>105</v>
      </c>
      <c r="P1" s="19" t="s">
        <v>118</v>
      </c>
      <c r="S1" s="14" t="s">
        <v>57</v>
      </c>
      <c r="T1" s="14" t="s">
        <v>119</v>
      </c>
      <c r="U1" s="14" t="s">
        <v>120</v>
      </c>
    </row>
    <row r="2" spans="1:21" x14ac:dyDescent="0.25">
      <c r="A2" s="19" t="s">
        <v>106</v>
      </c>
      <c r="B2" s="19" t="s">
        <v>107</v>
      </c>
      <c r="C2" s="19" t="s">
        <v>102</v>
      </c>
      <c r="E2" s="19" t="str">
        <f>F2&amp;G2</f>
        <v>42125HE-16 to HE-19</v>
      </c>
      <c r="F2" s="21">
        <v>42125</v>
      </c>
      <c r="G2" s="19" t="str">
        <f t="shared" ref="G2:G49" si="0">"HE-"&amp;H2&amp;" to HE-"&amp;I2</f>
        <v>HE-16 to HE-19</v>
      </c>
      <c r="H2" s="19">
        <v>16</v>
      </c>
      <c r="I2" s="19">
        <v>19</v>
      </c>
      <c r="J2" s="20"/>
      <c r="K2" t="s">
        <v>74</v>
      </c>
      <c r="L2" s="19" t="s">
        <v>55</v>
      </c>
      <c r="M2" s="19" t="s">
        <v>55</v>
      </c>
      <c r="N2" s="19" t="s">
        <v>55</v>
      </c>
      <c r="O2" s="19" t="s">
        <v>55</v>
      </c>
      <c r="P2" s="19" t="s">
        <v>55</v>
      </c>
      <c r="S2" s="3">
        <v>42125</v>
      </c>
      <c r="T2" s="14">
        <v>16</v>
      </c>
      <c r="U2" s="14">
        <v>19</v>
      </c>
    </row>
    <row r="3" spans="1:21" x14ac:dyDescent="0.25">
      <c r="A3" s="19" t="s">
        <v>106</v>
      </c>
      <c r="B3" s="19" t="s">
        <v>108</v>
      </c>
      <c r="C3" s="19" t="s">
        <v>62</v>
      </c>
      <c r="E3" s="19" t="str">
        <f t="shared" ref="E3:E21" si="1">F3&amp;G3</f>
        <v>42164HE-16 to HE-19</v>
      </c>
      <c r="F3" s="21">
        <v>42164</v>
      </c>
      <c r="G3" s="19" t="str">
        <f t="shared" si="0"/>
        <v>HE-16 to HE-19</v>
      </c>
      <c r="H3" s="19">
        <v>16</v>
      </c>
      <c r="I3" s="19">
        <v>19</v>
      </c>
      <c r="J3" s="20"/>
      <c r="K3" s="14" t="s">
        <v>74</v>
      </c>
      <c r="L3" s="14" t="s">
        <v>74</v>
      </c>
      <c r="M3" s="19" t="s">
        <v>28</v>
      </c>
      <c r="N3" s="19" t="s">
        <v>101</v>
      </c>
      <c r="O3" s="19" t="s">
        <v>101</v>
      </c>
      <c r="P3" s="19" t="s">
        <v>123</v>
      </c>
      <c r="S3" s="3">
        <v>42164</v>
      </c>
      <c r="T3" s="14">
        <v>16</v>
      </c>
      <c r="U3" s="14">
        <v>19</v>
      </c>
    </row>
    <row r="4" spans="1:21" x14ac:dyDescent="0.25">
      <c r="A4" s="19" t="s">
        <v>106</v>
      </c>
      <c r="B4" s="19" t="s">
        <v>109</v>
      </c>
      <c r="C4" s="19" t="s">
        <v>103</v>
      </c>
      <c r="E4" s="19" t="str">
        <f t="shared" si="1"/>
        <v>42171HE-16 to HE-19</v>
      </c>
      <c r="F4" s="21">
        <v>42171</v>
      </c>
      <c r="G4" s="19" t="str">
        <f t="shared" si="0"/>
        <v>HE-16 to HE-19</v>
      </c>
      <c r="H4" s="19">
        <v>16</v>
      </c>
      <c r="I4" s="19">
        <v>19</v>
      </c>
      <c r="J4" s="19"/>
      <c r="K4" s="14" t="s">
        <v>74</v>
      </c>
      <c r="L4" s="14" t="s">
        <v>74</v>
      </c>
      <c r="M4" s="19" t="s">
        <v>33</v>
      </c>
      <c r="N4" s="19" t="s">
        <v>100</v>
      </c>
      <c r="O4" s="19" t="s">
        <v>100</v>
      </c>
      <c r="P4" s="19" t="s">
        <v>124</v>
      </c>
      <c r="S4" s="3">
        <v>42171</v>
      </c>
      <c r="T4" s="14">
        <v>16</v>
      </c>
      <c r="U4" s="14">
        <v>19</v>
      </c>
    </row>
    <row r="5" spans="1:21" x14ac:dyDescent="0.25">
      <c r="E5" s="19" t="str">
        <f t="shared" si="1"/>
        <v>42172HE-16 to HE-19</v>
      </c>
      <c r="F5" s="21">
        <v>42172</v>
      </c>
      <c r="G5" s="19" t="str">
        <f t="shared" si="0"/>
        <v>HE-16 to HE-19</v>
      </c>
      <c r="H5" s="19">
        <v>16</v>
      </c>
      <c r="I5" s="19">
        <v>19</v>
      </c>
      <c r="J5" s="19"/>
      <c r="K5" s="14" t="s">
        <v>74</v>
      </c>
      <c r="L5" s="14" t="s">
        <v>74</v>
      </c>
      <c r="M5" s="19" t="s">
        <v>29</v>
      </c>
      <c r="N5" s="14"/>
      <c r="O5" s="14"/>
      <c r="P5" s="19" t="s">
        <v>125</v>
      </c>
      <c r="S5" s="3">
        <v>42172</v>
      </c>
      <c r="T5" s="14">
        <v>16</v>
      </c>
      <c r="U5" s="14">
        <v>19</v>
      </c>
    </row>
    <row r="6" spans="1:21" x14ac:dyDescent="0.25">
      <c r="E6" s="19" t="str">
        <f t="shared" si="1"/>
        <v>42177HE-16 to HE-19</v>
      </c>
      <c r="F6" s="21">
        <v>42177</v>
      </c>
      <c r="G6" s="19" t="str">
        <f t="shared" si="0"/>
        <v>HE-16 to HE-19</v>
      </c>
      <c r="H6" s="19">
        <v>16</v>
      </c>
      <c r="I6" s="19">
        <v>19</v>
      </c>
      <c r="J6" s="19"/>
      <c r="K6" s="14" t="s">
        <v>74</v>
      </c>
      <c r="L6" s="14" t="s">
        <v>74</v>
      </c>
      <c r="M6" s="19" t="s">
        <v>30</v>
      </c>
      <c r="P6" s="14"/>
      <c r="S6" s="3">
        <v>42177</v>
      </c>
      <c r="T6" s="14">
        <v>16</v>
      </c>
      <c r="U6" s="14">
        <v>19</v>
      </c>
    </row>
    <row r="7" spans="1:21" x14ac:dyDescent="0.25">
      <c r="A7" t="s">
        <v>110</v>
      </c>
      <c r="B7" t="s">
        <v>111</v>
      </c>
      <c r="C7" t="s">
        <v>112</v>
      </c>
      <c r="E7" s="19" t="str">
        <f t="shared" si="1"/>
        <v>42179HE-16 to HE-19</v>
      </c>
      <c r="F7" s="21">
        <v>42179</v>
      </c>
      <c r="G7" s="19" t="str">
        <f t="shared" si="0"/>
        <v>HE-16 to HE-19</v>
      </c>
      <c r="H7" s="19">
        <v>16</v>
      </c>
      <c r="I7" s="19">
        <v>19</v>
      </c>
      <c r="J7" s="19"/>
      <c r="K7" s="14" t="s">
        <v>74</v>
      </c>
      <c r="L7" s="14" t="s">
        <v>74</v>
      </c>
      <c r="M7" s="19" t="s">
        <v>32</v>
      </c>
      <c r="S7" s="3">
        <v>42179</v>
      </c>
      <c r="T7" s="14">
        <v>16</v>
      </c>
      <c r="U7" s="14">
        <v>19</v>
      </c>
    </row>
    <row r="8" spans="1:21" x14ac:dyDescent="0.25">
      <c r="A8" s="28">
        <v>42125</v>
      </c>
      <c r="B8" s="28">
        <v>42125</v>
      </c>
      <c r="C8" s="28">
        <v>42125</v>
      </c>
      <c r="E8" s="19" t="str">
        <f t="shared" si="1"/>
        <v>42180HE-16 to HE-19</v>
      </c>
      <c r="F8" s="21">
        <v>42180</v>
      </c>
      <c r="G8" s="19" t="str">
        <f t="shared" si="0"/>
        <v>HE-16 to HE-19</v>
      </c>
      <c r="H8" s="19">
        <v>16</v>
      </c>
      <c r="I8" s="19">
        <v>19</v>
      </c>
      <c r="J8" s="19"/>
      <c r="K8" s="14" t="s">
        <v>74</v>
      </c>
      <c r="L8" s="14" t="s">
        <v>74</v>
      </c>
      <c r="M8" s="19" t="s">
        <v>34</v>
      </c>
      <c r="S8" s="3">
        <v>42180</v>
      </c>
      <c r="T8" s="14">
        <v>16</v>
      </c>
      <c r="U8" s="14">
        <v>19</v>
      </c>
    </row>
    <row r="9" spans="1:21" x14ac:dyDescent="0.25">
      <c r="A9" s="28">
        <v>42164</v>
      </c>
      <c r="B9" s="28">
        <v>42164</v>
      </c>
      <c r="C9" s="28">
        <v>42164</v>
      </c>
      <c r="E9" s="19" t="str">
        <f t="shared" si="1"/>
        <v>42181HE-16 to HE-19</v>
      </c>
      <c r="F9" s="21">
        <v>42181</v>
      </c>
      <c r="G9" s="19" t="str">
        <f t="shared" si="0"/>
        <v>HE-16 to HE-19</v>
      </c>
      <c r="H9" s="19">
        <v>16</v>
      </c>
      <c r="I9" s="19">
        <v>19</v>
      </c>
      <c r="J9" s="19"/>
      <c r="K9" s="14" t="s">
        <v>74</v>
      </c>
      <c r="L9" s="14" t="s">
        <v>74</v>
      </c>
      <c r="M9" s="19" t="s">
        <v>31</v>
      </c>
      <c r="S9" s="3">
        <v>42181</v>
      </c>
      <c r="T9" s="14">
        <v>16</v>
      </c>
      <c r="U9" s="14">
        <v>19</v>
      </c>
    </row>
    <row r="10" spans="1:21" x14ac:dyDescent="0.25">
      <c r="A10" s="28">
        <v>42179</v>
      </c>
      <c r="B10" s="28">
        <v>42171</v>
      </c>
      <c r="C10" s="28">
        <v>42179</v>
      </c>
      <c r="E10" s="19" t="str">
        <f t="shared" si="1"/>
        <v>42184HE-16 to HE-19</v>
      </c>
      <c r="F10" s="21">
        <v>42184</v>
      </c>
      <c r="G10" s="19" t="str">
        <f t="shared" si="0"/>
        <v>HE-16 to HE-19</v>
      </c>
      <c r="H10" s="19">
        <v>16</v>
      </c>
      <c r="I10" s="19">
        <v>19</v>
      </c>
      <c r="J10" s="19"/>
      <c r="K10" s="14" t="s">
        <v>74</v>
      </c>
      <c r="L10" s="14" t="s">
        <v>74</v>
      </c>
      <c r="M10" s="19" t="s">
        <v>35</v>
      </c>
      <c r="S10" s="3">
        <v>42184</v>
      </c>
      <c r="T10" s="14">
        <v>16</v>
      </c>
      <c r="U10" s="14">
        <v>19</v>
      </c>
    </row>
    <row r="11" spans="1:21" x14ac:dyDescent="0.25">
      <c r="A11" s="28">
        <v>42180</v>
      </c>
      <c r="B11" s="28">
        <v>42172</v>
      </c>
      <c r="C11" s="28">
        <v>42180</v>
      </c>
      <c r="E11" s="19" t="str">
        <f t="shared" si="1"/>
        <v>42185HE-16 to HE-19</v>
      </c>
      <c r="F11" s="21">
        <v>42185</v>
      </c>
      <c r="G11" s="19" t="str">
        <f t="shared" si="0"/>
        <v>HE-16 to HE-19</v>
      </c>
      <c r="H11" s="19">
        <v>16</v>
      </c>
      <c r="I11" s="19">
        <v>19</v>
      </c>
      <c r="J11" s="19"/>
      <c r="K11" s="14" t="s">
        <v>74</v>
      </c>
      <c r="S11" s="3">
        <v>42185</v>
      </c>
      <c r="T11" s="14">
        <v>16</v>
      </c>
      <c r="U11" s="14">
        <v>19</v>
      </c>
    </row>
    <row r="12" spans="1:21" x14ac:dyDescent="0.25">
      <c r="A12" s="28">
        <v>42181</v>
      </c>
      <c r="B12" s="28">
        <v>42177</v>
      </c>
      <c r="C12" s="28">
        <v>42181</v>
      </c>
      <c r="E12" s="19" t="str">
        <f t="shared" si="1"/>
        <v>42186HE-16 to HE-19</v>
      </c>
      <c r="F12" s="21">
        <v>42186</v>
      </c>
      <c r="G12" s="19" t="str">
        <f t="shared" si="0"/>
        <v>HE-16 to HE-19</v>
      </c>
      <c r="H12" s="19">
        <v>16</v>
      </c>
      <c r="I12" s="19">
        <v>19</v>
      </c>
      <c r="J12" s="19"/>
      <c r="K12" s="14" t="s">
        <v>74</v>
      </c>
      <c r="S12" s="3">
        <v>42186</v>
      </c>
      <c r="T12" s="14">
        <v>16</v>
      </c>
      <c r="U12" s="14">
        <v>19</v>
      </c>
    </row>
    <row r="13" spans="1:21" x14ac:dyDescent="0.25">
      <c r="A13" s="28">
        <v>42184</v>
      </c>
      <c r="B13" s="28">
        <v>42179</v>
      </c>
      <c r="C13" s="28">
        <v>42184</v>
      </c>
      <c r="E13" s="19" t="str">
        <f t="shared" si="1"/>
        <v>42201HE-16 to HE-19</v>
      </c>
      <c r="F13" s="21">
        <v>42201</v>
      </c>
      <c r="G13" s="19" t="str">
        <f t="shared" si="0"/>
        <v>HE-16 to HE-19</v>
      </c>
      <c r="H13" s="19">
        <v>16</v>
      </c>
      <c r="I13" s="19">
        <v>19</v>
      </c>
      <c r="J13" s="19"/>
      <c r="K13" s="14" t="s">
        <v>74</v>
      </c>
      <c r="S13" s="3">
        <v>42201</v>
      </c>
      <c r="T13" s="14">
        <v>16</v>
      </c>
      <c r="U13" s="14">
        <v>19</v>
      </c>
    </row>
    <row r="14" spans="1:21" x14ac:dyDescent="0.25">
      <c r="A14" s="28">
        <v>42185</v>
      </c>
      <c r="B14" s="28">
        <v>42180</v>
      </c>
      <c r="C14" s="28">
        <v>42185</v>
      </c>
      <c r="E14" s="19" t="str">
        <f t="shared" si="1"/>
        <v>42213HE-16 to HE-19</v>
      </c>
      <c r="F14" s="21">
        <v>42213</v>
      </c>
      <c r="G14" s="19" t="str">
        <f t="shared" si="0"/>
        <v>HE-16 to HE-19</v>
      </c>
      <c r="H14" s="19">
        <v>16</v>
      </c>
      <c r="I14" s="19">
        <v>19</v>
      </c>
      <c r="J14" s="19"/>
      <c r="K14" s="14" t="s">
        <v>74</v>
      </c>
      <c r="S14" s="3">
        <v>42213</v>
      </c>
      <c r="T14" s="14">
        <v>16</v>
      </c>
      <c r="U14" s="14">
        <v>19</v>
      </c>
    </row>
    <row r="15" spans="1:21" x14ac:dyDescent="0.25">
      <c r="A15" s="28">
        <v>42186</v>
      </c>
      <c r="B15" s="28">
        <v>42181</v>
      </c>
      <c r="C15" s="28">
        <v>42186</v>
      </c>
      <c r="E15" s="19" t="str">
        <f t="shared" si="1"/>
        <v>42214HE-16 to HE-19</v>
      </c>
      <c r="F15" s="21">
        <v>42214</v>
      </c>
      <c r="G15" s="19" t="str">
        <f t="shared" si="0"/>
        <v>HE-16 to HE-19</v>
      </c>
      <c r="H15" s="19">
        <v>16</v>
      </c>
      <c r="I15" s="19">
        <v>19</v>
      </c>
      <c r="J15" s="19"/>
      <c r="K15" s="14" t="s">
        <v>74</v>
      </c>
      <c r="M15" s="14"/>
      <c r="S15" s="3">
        <v>42214</v>
      </c>
      <c r="T15" s="14">
        <v>16</v>
      </c>
      <c r="U15" s="14">
        <v>19</v>
      </c>
    </row>
    <row r="16" spans="1:21" x14ac:dyDescent="0.25">
      <c r="A16" s="28">
        <v>42214</v>
      </c>
      <c r="B16" s="28">
        <v>42185</v>
      </c>
      <c r="C16" s="28">
        <v>42214</v>
      </c>
      <c r="E16" s="19" t="str">
        <f t="shared" si="1"/>
        <v>42215HE-16 to HE-19</v>
      </c>
      <c r="F16" s="21">
        <v>42215</v>
      </c>
      <c r="G16" s="19" t="str">
        <f t="shared" si="0"/>
        <v>HE-16 to HE-19</v>
      </c>
      <c r="H16" s="19">
        <v>16</v>
      </c>
      <c r="I16" s="19">
        <v>19</v>
      </c>
      <c r="J16" s="19"/>
      <c r="K16" s="14" t="s">
        <v>74</v>
      </c>
      <c r="L16" s="14"/>
      <c r="M16" s="14"/>
      <c r="S16" s="3">
        <v>42215</v>
      </c>
      <c r="T16" s="14">
        <v>16</v>
      </c>
      <c r="U16" s="14">
        <v>19</v>
      </c>
    </row>
    <row r="17" spans="1:21" x14ac:dyDescent="0.25">
      <c r="A17" s="28">
        <v>42221</v>
      </c>
      <c r="B17" s="28">
        <v>42186</v>
      </c>
      <c r="C17" s="28">
        <v>42221</v>
      </c>
      <c r="E17" s="19" t="str">
        <f t="shared" si="1"/>
        <v>42216HE-16 to HE-19</v>
      </c>
      <c r="F17" s="21">
        <v>42216</v>
      </c>
      <c r="G17" s="19" t="str">
        <f t="shared" si="0"/>
        <v>HE-16 to HE-19</v>
      </c>
      <c r="H17" s="19">
        <v>16</v>
      </c>
      <c r="I17" s="19">
        <v>19</v>
      </c>
      <c r="J17" s="19"/>
      <c r="K17" s="14" t="s">
        <v>74</v>
      </c>
      <c r="L17" s="14"/>
      <c r="M17" s="14"/>
      <c r="S17" s="3">
        <v>42216</v>
      </c>
      <c r="T17" s="14">
        <v>16</v>
      </c>
      <c r="U17" s="14">
        <v>19</v>
      </c>
    </row>
    <row r="18" spans="1:21" x14ac:dyDescent="0.25">
      <c r="A18" s="28">
        <v>42229</v>
      </c>
      <c r="B18" s="28">
        <v>42201</v>
      </c>
      <c r="C18" s="28">
        <v>42229</v>
      </c>
      <c r="E18" s="19" t="str">
        <f t="shared" si="1"/>
        <v>42221HE-16 to HE-19</v>
      </c>
      <c r="F18" s="21">
        <v>42221</v>
      </c>
      <c r="G18" s="19" t="str">
        <f t="shared" si="0"/>
        <v>HE-16 to HE-19</v>
      </c>
      <c r="H18" s="19">
        <v>16</v>
      </c>
      <c r="I18" s="19">
        <v>19</v>
      </c>
      <c r="J18" s="19"/>
      <c r="K18" s="14" t="s">
        <v>74</v>
      </c>
      <c r="L18" s="14"/>
      <c r="M18" s="14"/>
      <c r="O18" s="17"/>
      <c r="S18" s="3">
        <v>42221</v>
      </c>
      <c r="T18" s="14">
        <v>16</v>
      </c>
      <c r="U18" s="14">
        <v>19</v>
      </c>
    </row>
    <row r="19" spans="1:21" x14ac:dyDescent="0.25">
      <c r="A19" s="28">
        <v>42241</v>
      </c>
      <c r="B19" s="28">
        <v>42213</v>
      </c>
      <c r="C19" s="28">
        <v>42241</v>
      </c>
      <c r="E19" s="19" t="str">
        <f t="shared" si="1"/>
        <v>42222HE-16 to HE-19</v>
      </c>
      <c r="F19" s="21">
        <v>42222</v>
      </c>
      <c r="G19" s="19" t="str">
        <f t="shared" si="0"/>
        <v>HE-16 to HE-19</v>
      </c>
      <c r="H19" s="19">
        <v>16</v>
      </c>
      <c r="I19" s="19">
        <v>19</v>
      </c>
      <c r="J19" s="19"/>
      <c r="K19" s="14" t="s">
        <v>74</v>
      </c>
      <c r="L19" s="14"/>
      <c r="M19" s="14"/>
      <c r="S19" s="3">
        <v>42222</v>
      </c>
      <c r="T19" s="14">
        <v>16</v>
      </c>
      <c r="U19" s="14">
        <v>19</v>
      </c>
    </row>
    <row r="20" spans="1:21" x14ac:dyDescent="0.25">
      <c r="A20" s="28">
        <v>42242</v>
      </c>
      <c r="B20" s="28">
        <v>42215</v>
      </c>
      <c r="C20" s="28">
        <v>42242</v>
      </c>
      <c r="E20" s="19" t="str">
        <f t="shared" si="1"/>
        <v>42227HE-16 to HE-19</v>
      </c>
      <c r="F20" s="21">
        <v>42227</v>
      </c>
      <c r="G20" s="19" t="str">
        <f t="shared" si="0"/>
        <v>HE-16 to HE-19</v>
      </c>
      <c r="H20" s="19">
        <v>16</v>
      </c>
      <c r="I20" s="19">
        <v>19</v>
      </c>
      <c r="J20" s="19"/>
      <c r="K20" s="14" t="s">
        <v>74</v>
      </c>
      <c r="L20" s="14"/>
      <c r="M20" s="14"/>
      <c r="S20" s="3">
        <v>42227</v>
      </c>
      <c r="T20" s="14">
        <v>16</v>
      </c>
      <c r="U20" s="14">
        <v>19</v>
      </c>
    </row>
    <row r="21" spans="1:21" x14ac:dyDescent="0.25">
      <c r="A21" s="28">
        <v>42243</v>
      </c>
      <c r="B21" s="28">
        <v>42216</v>
      </c>
      <c r="C21" s="28">
        <v>42243</v>
      </c>
      <c r="E21" s="30" t="str">
        <f t="shared" si="1"/>
        <v>42228HE-15 to HE-18</v>
      </c>
      <c r="F21" s="31">
        <v>42228</v>
      </c>
      <c r="G21" s="30" t="str">
        <f t="shared" si="0"/>
        <v>HE-15 to HE-18</v>
      </c>
      <c r="H21" s="30">
        <v>15</v>
      </c>
      <c r="I21" s="30">
        <v>18</v>
      </c>
      <c r="J21" s="30"/>
      <c r="K21" s="14" t="s">
        <v>74</v>
      </c>
      <c r="L21" s="14"/>
      <c r="M21" s="14"/>
      <c r="O21" s="17"/>
      <c r="S21" s="3">
        <v>42228</v>
      </c>
      <c r="T21" s="14">
        <v>15</v>
      </c>
      <c r="U21" s="14">
        <v>18</v>
      </c>
    </row>
    <row r="22" spans="1:21" x14ac:dyDescent="0.25">
      <c r="A22" s="28">
        <v>42244</v>
      </c>
      <c r="B22" s="28">
        <v>42222</v>
      </c>
      <c r="C22" s="28">
        <v>42244</v>
      </c>
      <c r="E22" s="19" t="str">
        <f t="shared" ref="E22:E49" si="2">F22&amp;G22</f>
        <v>42229HE-16 to HE-19</v>
      </c>
      <c r="F22" s="21">
        <v>42229</v>
      </c>
      <c r="G22" s="19" t="str">
        <f t="shared" si="0"/>
        <v>HE-16 to HE-19</v>
      </c>
      <c r="H22" s="19">
        <v>16</v>
      </c>
      <c r="I22" s="19">
        <v>19</v>
      </c>
      <c r="J22" s="19"/>
      <c r="K22" s="14" t="s">
        <v>74</v>
      </c>
      <c r="M22" s="14"/>
      <c r="S22" s="3">
        <v>42229</v>
      </c>
      <c r="T22" s="14">
        <v>16</v>
      </c>
      <c r="U22" s="14">
        <v>19</v>
      </c>
    </row>
    <row r="23" spans="1:21" x14ac:dyDescent="0.25">
      <c r="A23" s="28">
        <v>42255</v>
      </c>
      <c r="B23" s="28">
        <v>42227</v>
      </c>
      <c r="C23" s="28">
        <v>42255</v>
      </c>
      <c r="E23" s="30" t="str">
        <f t="shared" si="2"/>
        <v>42237HE-15 to HE-18</v>
      </c>
      <c r="F23" s="31">
        <v>42237</v>
      </c>
      <c r="G23" s="30" t="str">
        <f t="shared" si="0"/>
        <v>HE-15 to HE-18</v>
      </c>
      <c r="H23" s="30">
        <v>15</v>
      </c>
      <c r="I23" s="30">
        <v>18</v>
      </c>
      <c r="J23" s="30"/>
      <c r="K23" s="14" t="s">
        <v>74</v>
      </c>
      <c r="M23" s="14"/>
      <c r="S23" s="3">
        <v>42237</v>
      </c>
      <c r="T23" s="14">
        <v>15</v>
      </c>
      <c r="U23" s="14">
        <v>18</v>
      </c>
    </row>
    <row r="24" spans="1:21" x14ac:dyDescent="0.25">
      <c r="A24" s="28">
        <v>42256</v>
      </c>
      <c r="B24" s="32">
        <v>42228</v>
      </c>
      <c r="C24" s="28">
        <v>42256</v>
      </c>
      <c r="E24" s="19" t="str">
        <f t="shared" si="2"/>
        <v>42241HE-16 to HE-19</v>
      </c>
      <c r="F24" s="21">
        <v>42241</v>
      </c>
      <c r="G24" s="19" t="str">
        <f t="shared" si="0"/>
        <v>HE-16 to HE-19</v>
      </c>
      <c r="H24" s="19">
        <v>16</v>
      </c>
      <c r="I24" s="19">
        <v>19</v>
      </c>
      <c r="J24" s="19"/>
      <c r="K24" s="14" t="s">
        <v>74</v>
      </c>
      <c r="L24" s="14"/>
      <c r="M24" s="14"/>
      <c r="S24" s="3">
        <v>42241</v>
      </c>
      <c r="T24" s="14">
        <v>16</v>
      </c>
      <c r="U24" s="14">
        <v>19</v>
      </c>
    </row>
    <row r="25" spans="1:21" x14ac:dyDescent="0.25">
      <c r="A25" s="28">
        <v>42257</v>
      </c>
      <c r="B25" s="28">
        <v>42229</v>
      </c>
      <c r="C25" s="28">
        <v>42257</v>
      </c>
      <c r="E25" s="19" t="str">
        <f t="shared" si="2"/>
        <v>42242HE-16 to HE-19</v>
      </c>
      <c r="F25" s="21">
        <v>42242</v>
      </c>
      <c r="G25" s="19" t="str">
        <f t="shared" si="0"/>
        <v>HE-16 to HE-19</v>
      </c>
      <c r="H25" s="19">
        <v>16</v>
      </c>
      <c r="I25" s="19">
        <v>19</v>
      </c>
      <c r="J25" s="19"/>
      <c r="K25" s="14" t="s">
        <v>74</v>
      </c>
      <c r="L25" s="14"/>
      <c r="M25" s="14"/>
      <c r="S25" s="3">
        <v>42242</v>
      </c>
      <c r="T25" s="14">
        <v>16</v>
      </c>
      <c r="U25" s="14">
        <v>19</v>
      </c>
    </row>
    <row r="26" spans="1:21" x14ac:dyDescent="0.25">
      <c r="A26" s="28">
        <v>42258</v>
      </c>
      <c r="B26" s="32">
        <v>42237</v>
      </c>
      <c r="C26" s="28">
        <v>42258</v>
      </c>
      <c r="E26" s="19" t="str">
        <f t="shared" si="2"/>
        <v>42243HE-16 to HE-19</v>
      </c>
      <c r="F26" s="21">
        <v>42243</v>
      </c>
      <c r="G26" s="19" t="str">
        <f t="shared" si="0"/>
        <v>HE-16 to HE-19</v>
      </c>
      <c r="H26" s="19">
        <v>16</v>
      </c>
      <c r="I26" s="19">
        <v>19</v>
      </c>
      <c r="J26" s="19"/>
      <c r="K26" s="14" t="s">
        <v>74</v>
      </c>
      <c r="L26" s="14"/>
      <c r="M26" s="14"/>
      <c r="S26" s="3">
        <v>42243</v>
      </c>
      <c r="T26" s="14">
        <v>16</v>
      </c>
      <c r="U26" s="14">
        <v>19</v>
      </c>
    </row>
    <row r="27" spans="1:21" x14ac:dyDescent="0.25">
      <c r="A27" s="28">
        <v>42268</v>
      </c>
      <c r="B27" s="28">
        <v>42241</v>
      </c>
      <c r="C27" s="28">
        <v>42268</v>
      </c>
      <c r="E27" s="19" t="str">
        <f t="shared" si="2"/>
        <v>42244HE-16 to HE-19</v>
      </c>
      <c r="F27" s="21">
        <v>42244</v>
      </c>
      <c r="G27" s="19" t="str">
        <f t="shared" si="0"/>
        <v>HE-16 to HE-19</v>
      </c>
      <c r="H27" s="19">
        <v>16</v>
      </c>
      <c r="I27" s="19">
        <v>19</v>
      </c>
      <c r="J27" s="19"/>
      <c r="K27" s="14" t="s">
        <v>74</v>
      </c>
      <c r="L27" s="14"/>
      <c r="M27" s="14"/>
      <c r="S27" s="3">
        <v>42244</v>
      </c>
      <c r="T27" s="14">
        <v>16</v>
      </c>
      <c r="U27" s="14">
        <v>19</v>
      </c>
    </row>
    <row r="28" spans="1:21" x14ac:dyDescent="0.25">
      <c r="A28" s="28">
        <v>42286</v>
      </c>
      <c r="B28" s="28">
        <v>42242</v>
      </c>
      <c r="C28" s="28">
        <v>42286</v>
      </c>
      <c r="E28" s="19" t="str">
        <f t="shared" si="2"/>
        <v>42255HE-16 to HE-19</v>
      </c>
      <c r="F28" s="21">
        <v>42255</v>
      </c>
      <c r="G28" s="19" t="str">
        <f t="shared" si="0"/>
        <v>HE-16 to HE-19</v>
      </c>
      <c r="H28" s="19">
        <v>16</v>
      </c>
      <c r="I28" s="19">
        <v>19</v>
      </c>
      <c r="J28" s="19"/>
      <c r="K28" s="14" t="s">
        <v>74</v>
      </c>
      <c r="L28" s="14"/>
      <c r="M28" s="14"/>
      <c r="S28" s="3">
        <v>42255</v>
      </c>
      <c r="T28" s="14">
        <v>16</v>
      </c>
      <c r="U28" s="14">
        <v>19</v>
      </c>
    </row>
    <row r="29" spans="1:21" x14ac:dyDescent="0.25">
      <c r="A29" s="28">
        <v>42289</v>
      </c>
      <c r="B29" s="28">
        <v>42243</v>
      </c>
      <c r="C29" s="28">
        <v>42289</v>
      </c>
      <c r="E29" s="19" t="str">
        <f t="shared" si="2"/>
        <v>42256HE-16 to HE-19</v>
      </c>
      <c r="F29" s="21">
        <v>42256</v>
      </c>
      <c r="G29" s="19" t="str">
        <f t="shared" si="0"/>
        <v>HE-16 to HE-19</v>
      </c>
      <c r="H29" s="19">
        <v>16</v>
      </c>
      <c r="I29" s="19">
        <v>19</v>
      </c>
      <c r="J29" s="19"/>
      <c r="K29" s="14" t="s">
        <v>74</v>
      </c>
      <c r="L29" s="14"/>
      <c r="M29" s="14"/>
      <c r="S29" s="3">
        <v>42256</v>
      </c>
      <c r="T29" s="14">
        <v>16</v>
      </c>
      <c r="U29" s="14">
        <v>19</v>
      </c>
    </row>
    <row r="30" spans="1:21" x14ac:dyDescent="0.25">
      <c r="A30" s="28">
        <v>42290</v>
      </c>
      <c r="B30" s="28">
        <v>42244</v>
      </c>
      <c r="C30" s="28">
        <v>42290</v>
      </c>
      <c r="E30" s="19" t="str">
        <f t="shared" si="2"/>
        <v>42257HE-16 to HE-19</v>
      </c>
      <c r="F30" s="21">
        <v>42257</v>
      </c>
      <c r="G30" s="19" t="str">
        <f t="shared" si="0"/>
        <v>HE-16 to HE-19</v>
      </c>
      <c r="H30" s="19">
        <v>16</v>
      </c>
      <c r="I30" s="19">
        <v>19</v>
      </c>
      <c r="J30" s="19"/>
      <c r="K30" s="14" t="s">
        <v>74</v>
      </c>
      <c r="L30" s="14"/>
      <c r="M30" s="14"/>
      <c r="S30" s="3">
        <v>42257</v>
      </c>
      <c r="T30" s="14">
        <v>16</v>
      </c>
      <c r="U30" s="14">
        <v>19</v>
      </c>
    </row>
    <row r="31" spans="1:21" x14ac:dyDescent="0.25">
      <c r="A31" s="28">
        <v>42291</v>
      </c>
      <c r="B31" s="28">
        <v>42256</v>
      </c>
      <c r="C31" s="28">
        <v>42291</v>
      </c>
      <c r="E31" s="19" t="str">
        <f t="shared" si="2"/>
        <v>42258HE-16 to HE-19</v>
      </c>
      <c r="F31" s="21">
        <v>42258</v>
      </c>
      <c r="G31" s="19" t="str">
        <f t="shared" si="0"/>
        <v>HE-16 to HE-19</v>
      </c>
      <c r="H31" s="19">
        <v>16</v>
      </c>
      <c r="I31" s="19">
        <v>19</v>
      </c>
      <c r="J31" s="19"/>
      <c r="K31" s="14" t="s">
        <v>74</v>
      </c>
      <c r="L31" s="14"/>
      <c r="M31" s="14"/>
      <c r="S31" s="3">
        <v>42258</v>
      </c>
      <c r="T31" s="14">
        <v>16</v>
      </c>
      <c r="U31" s="14">
        <v>19</v>
      </c>
    </row>
    <row r="32" spans="1:21" x14ac:dyDescent="0.25">
      <c r="A32" s="19" t="s">
        <v>175</v>
      </c>
      <c r="B32" s="28">
        <v>42257</v>
      </c>
      <c r="C32" s="19" t="s">
        <v>175</v>
      </c>
      <c r="E32" s="19" t="str">
        <f t="shared" si="2"/>
        <v>42268HE-16 to HE-19</v>
      </c>
      <c r="F32" s="21">
        <v>42268</v>
      </c>
      <c r="G32" s="19" t="str">
        <f t="shared" si="0"/>
        <v>HE-16 to HE-19</v>
      </c>
      <c r="H32" s="19">
        <v>16</v>
      </c>
      <c r="I32" s="19">
        <v>19</v>
      </c>
      <c r="J32" s="19"/>
      <c r="K32" s="14" t="s">
        <v>74</v>
      </c>
      <c r="L32" s="14"/>
      <c r="M32" s="14"/>
      <c r="S32" s="3">
        <v>42268</v>
      </c>
      <c r="T32" s="14">
        <v>16</v>
      </c>
      <c r="U32" s="14">
        <v>19</v>
      </c>
    </row>
    <row r="33" spans="2:21" x14ac:dyDescent="0.25">
      <c r="B33" s="28">
        <v>42258</v>
      </c>
      <c r="E33" s="19" t="str">
        <f t="shared" si="2"/>
        <v>42270HE-16 to HE-19</v>
      </c>
      <c r="F33" s="21">
        <v>42270</v>
      </c>
      <c r="G33" s="19" t="str">
        <f t="shared" si="0"/>
        <v>HE-16 to HE-19</v>
      </c>
      <c r="H33" s="19">
        <v>16</v>
      </c>
      <c r="I33" s="19">
        <v>19</v>
      </c>
      <c r="J33" s="19"/>
      <c r="K33" s="14" t="s">
        <v>74</v>
      </c>
      <c r="L33" s="14"/>
      <c r="M33" s="14"/>
      <c r="S33" s="3">
        <v>42270</v>
      </c>
      <c r="T33" s="14">
        <v>16</v>
      </c>
      <c r="U33" s="14">
        <v>19</v>
      </c>
    </row>
    <row r="34" spans="2:21" x14ac:dyDescent="0.25">
      <c r="B34" s="28">
        <v>42270</v>
      </c>
      <c r="E34" s="19" t="str">
        <f t="shared" si="2"/>
        <v>42271HE-16 to HE-19</v>
      </c>
      <c r="F34" s="21">
        <v>42271</v>
      </c>
      <c r="G34" s="19" t="str">
        <f t="shared" si="0"/>
        <v>HE-16 to HE-19</v>
      </c>
      <c r="H34" s="19">
        <v>16</v>
      </c>
      <c r="I34" s="19">
        <v>19</v>
      </c>
      <c r="J34" s="19"/>
      <c r="K34" s="14" t="s">
        <v>74</v>
      </c>
      <c r="L34" s="14"/>
      <c r="M34" s="14"/>
      <c r="S34" s="3">
        <v>42271</v>
      </c>
      <c r="T34" s="14">
        <v>16</v>
      </c>
      <c r="U34" s="14">
        <v>19</v>
      </c>
    </row>
    <row r="35" spans="2:21" x14ac:dyDescent="0.25">
      <c r="B35" s="28">
        <v>42271</v>
      </c>
      <c r="E35" s="19" t="str">
        <f t="shared" si="2"/>
        <v>42272HE-16 to HE-19</v>
      </c>
      <c r="F35" s="21">
        <v>42272</v>
      </c>
      <c r="G35" s="19" t="str">
        <f t="shared" si="0"/>
        <v>HE-16 to HE-19</v>
      </c>
      <c r="H35" s="19">
        <v>16</v>
      </c>
      <c r="I35" s="19">
        <v>19</v>
      </c>
      <c r="J35" s="19"/>
      <c r="K35" s="14" t="s">
        <v>74</v>
      </c>
      <c r="L35" s="14"/>
      <c r="M35" s="14"/>
      <c r="S35" s="3">
        <v>42272</v>
      </c>
      <c r="T35" s="14">
        <v>16</v>
      </c>
      <c r="U35" s="14">
        <v>19</v>
      </c>
    </row>
    <row r="36" spans="2:21" x14ac:dyDescent="0.25">
      <c r="B36" s="28">
        <v>42272</v>
      </c>
      <c r="E36" s="19" t="str">
        <f t="shared" si="2"/>
        <v>42276HE-16 to HE-19</v>
      </c>
      <c r="F36" s="21">
        <v>42276</v>
      </c>
      <c r="G36" s="19" t="str">
        <f t="shared" si="0"/>
        <v>HE-16 to HE-19</v>
      </c>
      <c r="H36" s="19">
        <v>16</v>
      </c>
      <c r="I36" s="19">
        <v>19</v>
      </c>
      <c r="J36" s="19"/>
      <c r="K36" s="14" t="s">
        <v>74</v>
      </c>
      <c r="L36" s="14"/>
      <c r="M36" s="14"/>
      <c r="S36" s="3">
        <v>42276</v>
      </c>
      <c r="T36" s="14">
        <v>16</v>
      </c>
      <c r="U36" s="14">
        <v>19</v>
      </c>
    </row>
    <row r="37" spans="2:21" x14ac:dyDescent="0.25">
      <c r="B37" s="28">
        <v>42276</v>
      </c>
      <c r="E37" s="19" t="str">
        <f t="shared" si="2"/>
        <v>42277HE-16 to HE-19</v>
      </c>
      <c r="F37" s="21">
        <v>42277</v>
      </c>
      <c r="G37" s="19" t="str">
        <f t="shared" si="0"/>
        <v>HE-16 to HE-19</v>
      </c>
      <c r="H37" s="19">
        <v>16</v>
      </c>
      <c r="I37" s="19">
        <v>19</v>
      </c>
      <c r="J37" s="19"/>
      <c r="K37" s="14" t="s">
        <v>74</v>
      </c>
      <c r="L37" s="14"/>
      <c r="M37" s="14"/>
      <c r="N37" s="14"/>
      <c r="S37" s="3">
        <v>42277</v>
      </c>
      <c r="T37" s="14">
        <v>16</v>
      </c>
      <c r="U37" s="14">
        <v>19</v>
      </c>
    </row>
    <row r="38" spans="2:21" x14ac:dyDescent="0.25">
      <c r="B38" s="28">
        <v>42277</v>
      </c>
      <c r="E38" s="19" t="str">
        <f t="shared" ref="E38" si="3">F38&amp;G38</f>
        <v>42285HE-16 to HE-19</v>
      </c>
      <c r="F38" s="21">
        <v>42285</v>
      </c>
      <c r="G38" s="19" t="str">
        <f t="shared" ref="G38" si="4">"HE-"&amp;H38&amp;" to HE-"&amp;I38</f>
        <v>HE-16 to HE-19</v>
      </c>
      <c r="H38" s="19">
        <v>16</v>
      </c>
      <c r="I38" s="19">
        <v>19</v>
      </c>
      <c r="J38" s="19"/>
      <c r="K38" s="14" t="s">
        <v>74</v>
      </c>
      <c r="L38" s="14"/>
      <c r="M38" s="14"/>
      <c r="S38" s="3">
        <v>42285</v>
      </c>
      <c r="T38" s="14">
        <v>16</v>
      </c>
      <c r="U38" s="14">
        <v>19</v>
      </c>
    </row>
    <row r="39" spans="2:21" x14ac:dyDescent="0.25">
      <c r="B39" s="28">
        <v>42285</v>
      </c>
      <c r="E39" s="19" t="str">
        <f t="shared" si="2"/>
        <v>42286HE-16 to HE-19</v>
      </c>
      <c r="F39" s="21">
        <v>42286</v>
      </c>
      <c r="G39" s="19" t="str">
        <f t="shared" si="0"/>
        <v>HE-16 to HE-19</v>
      </c>
      <c r="H39" s="19">
        <v>16</v>
      </c>
      <c r="I39" s="19">
        <v>19</v>
      </c>
      <c r="J39" s="19"/>
      <c r="K39" s="14" t="s">
        <v>74</v>
      </c>
      <c r="L39" s="14"/>
      <c r="S39" s="3">
        <v>42286</v>
      </c>
      <c r="T39" s="14">
        <v>16</v>
      </c>
      <c r="U39" s="14">
        <v>19</v>
      </c>
    </row>
    <row r="40" spans="2:21" x14ac:dyDescent="0.25">
      <c r="B40" s="28">
        <v>42286</v>
      </c>
      <c r="E40" s="19" t="str">
        <f t="shared" si="2"/>
        <v>42289HE-16 to HE-19</v>
      </c>
      <c r="F40" s="21">
        <v>42289</v>
      </c>
      <c r="G40" s="19" t="str">
        <f t="shared" si="0"/>
        <v>HE-16 to HE-19</v>
      </c>
      <c r="H40" s="19">
        <v>16</v>
      </c>
      <c r="I40" s="19">
        <v>19</v>
      </c>
      <c r="J40" s="19"/>
      <c r="K40" s="14" t="s">
        <v>74</v>
      </c>
      <c r="L40" s="13"/>
      <c r="S40" s="3">
        <v>42289</v>
      </c>
      <c r="T40" s="14">
        <v>16</v>
      </c>
      <c r="U40" s="14">
        <v>19</v>
      </c>
    </row>
    <row r="41" spans="2:21" x14ac:dyDescent="0.25">
      <c r="B41" s="28">
        <v>42289</v>
      </c>
      <c r="E41" s="19" t="str">
        <f t="shared" si="2"/>
        <v>42290HE-16 to HE-19</v>
      </c>
      <c r="F41" s="21">
        <v>42290</v>
      </c>
      <c r="G41" s="19" t="str">
        <f t="shared" si="0"/>
        <v>HE-16 to HE-19</v>
      </c>
      <c r="H41" s="19">
        <v>16</v>
      </c>
      <c r="I41" s="19">
        <v>19</v>
      </c>
      <c r="J41" s="19"/>
      <c r="K41" s="14" t="s">
        <v>74</v>
      </c>
      <c r="L41" s="13"/>
      <c r="S41" s="3">
        <v>42290</v>
      </c>
      <c r="T41" s="14">
        <v>16</v>
      </c>
      <c r="U41" s="14">
        <v>19</v>
      </c>
    </row>
    <row r="42" spans="2:21" x14ac:dyDescent="0.25">
      <c r="B42" s="28">
        <v>42290</v>
      </c>
      <c r="E42" s="19" t="str">
        <f t="shared" si="2"/>
        <v>42291HE-16 to HE-19</v>
      </c>
      <c r="F42" s="21">
        <v>42291</v>
      </c>
      <c r="G42" s="19" t="str">
        <f t="shared" si="0"/>
        <v>HE-16 to HE-19</v>
      </c>
      <c r="H42" s="19">
        <v>16</v>
      </c>
      <c r="I42" s="19">
        <v>19</v>
      </c>
      <c r="J42" s="19"/>
      <c r="K42" s="14" t="s">
        <v>74</v>
      </c>
      <c r="L42" s="13"/>
      <c r="S42" s="3">
        <v>42291</v>
      </c>
      <c r="T42" s="14">
        <v>16</v>
      </c>
      <c r="U42" s="14">
        <v>19</v>
      </c>
    </row>
    <row r="43" spans="2:21" x14ac:dyDescent="0.25">
      <c r="B43" s="28">
        <v>42291</v>
      </c>
      <c r="E43" s="19" t="str">
        <f t="shared" si="2"/>
        <v>42298HE-16 to HE-19</v>
      </c>
      <c r="F43" s="21">
        <v>42298</v>
      </c>
      <c r="G43" s="19" t="str">
        <f t="shared" si="0"/>
        <v>HE-16 to HE-19</v>
      </c>
      <c r="H43" s="19">
        <v>16</v>
      </c>
      <c r="I43" s="19">
        <v>19</v>
      </c>
      <c r="J43" s="19"/>
      <c r="K43" s="14" t="s">
        <v>74</v>
      </c>
      <c r="L43" s="13"/>
      <c r="S43" s="3">
        <v>42298</v>
      </c>
      <c r="T43" s="14">
        <v>16</v>
      </c>
      <c r="U43" s="14">
        <v>19</v>
      </c>
    </row>
    <row r="44" spans="2:21" x14ac:dyDescent="0.25">
      <c r="B44" s="28">
        <v>42298</v>
      </c>
      <c r="E44" s="19" t="str">
        <f t="shared" si="2"/>
        <v>42299HE-16 to HE-19</v>
      </c>
      <c r="F44" s="21">
        <v>42299</v>
      </c>
      <c r="G44" s="19" t="str">
        <f t="shared" si="0"/>
        <v>HE-16 to HE-19</v>
      </c>
      <c r="H44" s="19">
        <v>16</v>
      </c>
      <c r="I44" s="19">
        <v>19</v>
      </c>
      <c r="J44" s="19"/>
      <c r="K44" s="14" t="s">
        <v>74</v>
      </c>
      <c r="L44" s="13"/>
      <c r="S44" s="3">
        <v>42299</v>
      </c>
      <c r="T44" s="14">
        <v>16</v>
      </c>
      <c r="U44" s="14">
        <v>19</v>
      </c>
    </row>
    <row r="45" spans="2:21" x14ac:dyDescent="0.25">
      <c r="B45" s="28">
        <v>42299</v>
      </c>
      <c r="E45" s="19" t="str">
        <f t="shared" si="2"/>
        <v>42300HE-16 to HE-19</v>
      </c>
      <c r="F45" s="21">
        <v>42300</v>
      </c>
      <c r="G45" s="19" t="str">
        <f t="shared" si="0"/>
        <v>HE-16 to HE-19</v>
      </c>
      <c r="H45" s="19">
        <v>16</v>
      </c>
      <c r="I45" s="19">
        <v>19</v>
      </c>
      <c r="J45" s="19"/>
      <c r="K45" s="14" t="s">
        <v>74</v>
      </c>
      <c r="L45" s="13"/>
      <c r="S45" s="3">
        <v>42300</v>
      </c>
      <c r="T45" s="14">
        <v>16</v>
      </c>
      <c r="U45" s="14">
        <v>19</v>
      </c>
    </row>
    <row r="46" spans="2:21" x14ac:dyDescent="0.25">
      <c r="B46" s="28">
        <v>42300</v>
      </c>
      <c r="E46" s="19" t="str">
        <f t="shared" si="2"/>
        <v>42304HE-16 to HE-19</v>
      </c>
      <c r="F46" s="21">
        <v>42304</v>
      </c>
      <c r="G46" s="19" t="str">
        <f t="shared" si="0"/>
        <v>HE-16 to HE-19</v>
      </c>
      <c r="H46" s="19">
        <v>16</v>
      </c>
      <c r="I46" s="19">
        <v>19</v>
      </c>
      <c r="J46" s="19"/>
      <c r="K46" s="14" t="s">
        <v>74</v>
      </c>
      <c r="L46" s="13"/>
      <c r="S46" s="3">
        <v>42304</v>
      </c>
      <c r="T46" s="14">
        <v>16</v>
      </c>
      <c r="U46" s="14">
        <v>19</v>
      </c>
    </row>
    <row r="47" spans="2:21" x14ac:dyDescent="0.25">
      <c r="B47" s="28">
        <v>42304</v>
      </c>
      <c r="E47" s="19" t="str">
        <f t="shared" si="2"/>
        <v>42305HE-16 to HE-19</v>
      </c>
      <c r="F47" s="21">
        <v>42305</v>
      </c>
      <c r="G47" s="19" t="str">
        <f t="shared" si="0"/>
        <v>HE-16 to HE-19</v>
      </c>
      <c r="H47" s="19">
        <v>16</v>
      </c>
      <c r="I47" s="19">
        <v>19</v>
      </c>
      <c r="J47" s="19"/>
      <c r="K47" s="14" t="s">
        <v>74</v>
      </c>
      <c r="L47" s="13"/>
      <c r="S47" s="3">
        <v>42305</v>
      </c>
      <c r="T47" s="14">
        <v>16</v>
      </c>
      <c r="U47" s="14">
        <v>19</v>
      </c>
    </row>
    <row r="48" spans="2:21" x14ac:dyDescent="0.25">
      <c r="B48" s="28">
        <v>42305</v>
      </c>
      <c r="E48" s="19" t="str">
        <f t="shared" si="2"/>
        <v>42307HE-16 to HE-19</v>
      </c>
      <c r="F48" s="21">
        <v>42307</v>
      </c>
      <c r="G48" s="19" t="str">
        <f t="shared" si="0"/>
        <v>HE-16 to HE-19</v>
      </c>
      <c r="H48" s="19">
        <v>16</v>
      </c>
      <c r="I48" s="19">
        <v>19</v>
      </c>
      <c r="J48" s="19"/>
      <c r="K48" s="14" t="s">
        <v>74</v>
      </c>
      <c r="L48" s="13"/>
      <c r="S48" s="3">
        <v>42307</v>
      </c>
      <c r="T48" s="14">
        <v>16</v>
      </c>
      <c r="U48" s="14">
        <v>19</v>
      </c>
    </row>
    <row r="49" spans="2:21" x14ac:dyDescent="0.25">
      <c r="B49" s="28">
        <v>42307</v>
      </c>
      <c r="E49" s="19" t="str">
        <f t="shared" si="2"/>
        <v>Average Event DayHE-16 to HE-19</v>
      </c>
      <c r="F49" s="21" t="s">
        <v>175</v>
      </c>
      <c r="G49" s="19" t="str">
        <f t="shared" si="0"/>
        <v>HE-16 to HE-19</v>
      </c>
      <c r="H49" s="19">
        <v>16</v>
      </c>
      <c r="I49" s="19">
        <v>19</v>
      </c>
      <c r="J49" s="19"/>
      <c r="K49" s="14" t="s">
        <v>74</v>
      </c>
      <c r="L49" s="13"/>
      <c r="S49" s="14" t="s">
        <v>175</v>
      </c>
      <c r="T49" s="14">
        <v>16</v>
      </c>
      <c r="U49" s="14">
        <v>19</v>
      </c>
    </row>
    <row r="50" spans="2:21" x14ac:dyDescent="0.25">
      <c r="B50" s="19" t="s">
        <v>175</v>
      </c>
      <c r="L50" s="13"/>
      <c r="S50"/>
      <c r="T50"/>
      <c r="U50"/>
    </row>
    <row r="51" spans="2:21" x14ac:dyDescent="0.25">
      <c r="L51" s="13"/>
      <c r="S51"/>
      <c r="T51"/>
      <c r="U51"/>
    </row>
    <row r="52" spans="2:21" x14ac:dyDescent="0.25">
      <c r="L52" s="13"/>
      <c r="S52"/>
      <c r="T52"/>
      <c r="U52"/>
    </row>
    <row r="53" spans="2:21" x14ac:dyDescent="0.25">
      <c r="L53" s="13"/>
      <c r="S53"/>
      <c r="T53"/>
      <c r="U53"/>
    </row>
    <row r="54" spans="2:21" x14ac:dyDescent="0.25">
      <c r="L54" s="13"/>
      <c r="S54"/>
      <c r="T54"/>
      <c r="U54"/>
    </row>
    <row r="55" spans="2:21" x14ac:dyDescent="0.25">
      <c r="L55" s="13"/>
      <c r="S55"/>
      <c r="T55"/>
      <c r="U55"/>
    </row>
    <row r="56" spans="2:21" x14ac:dyDescent="0.25">
      <c r="L56" s="13"/>
      <c r="S56"/>
      <c r="T56"/>
      <c r="U56"/>
    </row>
    <row r="57" spans="2:21" x14ac:dyDescent="0.25">
      <c r="L57" s="13"/>
      <c r="S57"/>
      <c r="T57"/>
      <c r="U57"/>
    </row>
    <row r="58" spans="2:21" x14ac:dyDescent="0.25">
      <c r="L58" s="13"/>
      <c r="S58"/>
      <c r="T58"/>
      <c r="U58"/>
    </row>
    <row r="59" spans="2:21" x14ac:dyDescent="0.25">
      <c r="L59" s="13"/>
      <c r="S59"/>
      <c r="T59"/>
      <c r="U59"/>
    </row>
    <row r="60" spans="2:21" x14ac:dyDescent="0.25">
      <c r="L60" s="13"/>
      <c r="S60"/>
      <c r="T60"/>
      <c r="U60"/>
    </row>
    <row r="61" spans="2:21" x14ac:dyDescent="0.25">
      <c r="L61" s="13"/>
      <c r="S61"/>
      <c r="T61"/>
      <c r="U61"/>
    </row>
    <row r="62" spans="2:21" x14ac:dyDescent="0.25">
      <c r="L62" s="13"/>
      <c r="S62"/>
      <c r="T62"/>
      <c r="U62"/>
    </row>
    <row r="63" spans="2:21" x14ac:dyDescent="0.25">
      <c r="L63" s="13"/>
      <c r="S63"/>
      <c r="T63"/>
      <c r="U63"/>
    </row>
    <row r="64" spans="2:21" x14ac:dyDescent="0.25">
      <c r="L64" s="13"/>
      <c r="S64"/>
      <c r="T64"/>
      <c r="U64"/>
    </row>
    <row r="65" spans="12:21" x14ac:dyDescent="0.25">
      <c r="L65" s="13"/>
      <c r="S65"/>
      <c r="T65"/>
      <c r="U65"/>
    </row>
    <row r="66" spans="12:21" x14ac:dyDescent="0.25">
      <c r="L66" s="13"/>
      <c r="S66"/>
      <c r="T66"/>
      <c r="U66"/>
    </row>
    <row r="67" spans="12:21" x14ac:dyDescent="0.25">
      <c r="L67" s="13"/>
      <c r="S67"/>
      <c r="T67"/>
      <c r="U67"/>
    </row>
    <row r="68" spans="12:21" x14ac:dyDescent="0.25">
      <c r="L68" s="13"/>
      <c r="S68"/>
      <c r="T68"/>
      <c r="U68"/>
    </row>
    <row r="69" spans="12:21" x14ac:dyDescent="0.25">
      <c r="L69" s="13"/>
      <c r="S69"/>
      <c r="T69"/>
      <c r="U69"/>
    </row>
    <row r="70" spans="12:21" x14ac:dyDescent="0.25">
      <c r="L70" s="13"/>
      <c r="S70"/>
      <c r="T70"/>
      <c r="U70"/>
    </row>
    <row r="71" spans="12:21" x14ac:dyDescent="0.25">
      <c r="L71" s="13"/>
      <c r="S71"/>
      <c r="T71"/>
      <c r="U71"/>
    </row>
    <row r="72" spans="12:21" x14ac:dyDescent="0.25">
      <c r="S72"/>
      <c r="T72"/>
      <c r="U72"/>
    </row>
    <row r="73" spans="12:21" x14ac:dyDescent="0.25">
      <c r="S73"/>
      <c r="T73"/>
      <c r="U73"/>
    </row>
    <row r="74" spans="12:21" x14ac:dyDescent="0.25">
      <c r="S74"/>
      <c r="T74"/>
      <c r="U74"/>
    </row>
    <row r="75" spans="12:21" x14ac:dyDescent="0.25">
      <c r="S75"/>
      <c r="T75"/>
      <c r="U75"/>
    </row>
    <row r="76" spans="12:21" x14ac:dyDescent="0.25">
      <c r="S76"/>
      <c r="T76"/>
      <c r="U76"/>
    </row>
    <row r="77" spans="12:21" x14ac:dyDescent="0.25">
      <c r="S77"/>
      <c r="T77"/>
      <c r="U77"/>
    </row>
    <row r="78" spans="12:21" x14ac:dyDescent="0.25">
      <c r="S78"/>
      <c r="T78"/>
      <c r="U78"/>
    </row>
    <row r="79" spans="12:21" x14ac:dyDescent="0.25">
      <c r="S79"/>
      <c r="T79"/>
      <c r="U79"/>
    </row>
    <row r="80" spans="12:21" x14ac:dyDescent="0.25">
      <c r="S80"/>
      <c r="T80"/>
      <c r="U80"/>
    </row>
    <row r="81" spans="19:21" x14ac:dyDescent="0.25">
      <c r="S81"/>
      <c r="T81"/>
      <c r="U81"/>
    </row>
    <row r="82" spans="19:21" x14ac:dyDescent="0.25">
      <c r="S82"/>
      <c r="T82"/>
      <c r="U82"/>
    </row>
    <row r="83" spans="19:21" x14ac:dyDescent="0.25">
      <c r="S83"/>
      <c r="T83"/>
      <c r="U83"/>
    </row>
    <row r="84" spans="19:21" x14ac:dyDescent="0.25">
      <c r="S84"/>
      <c r="T84"/>
      <c r="U84"/>
    </row>
    <row r="85" spans="19:21" x14ac:dyDescent="0.25">
      <c r="S85"/>
      <c r="T85"/>
      <c r="U85"/>
    </row>
    <row r="86" spans="19:21" x14ac:dyDescent="0.25">
      <c r="S86"/>
      <c r="T86"/>
      <c r="U86"/>
    </row>
    <row r="87" spans="19:21" x14ac:dyDescent="0.25">
      <c r="S87"/>
      <c r="T87"/>
      <c r="U87"/>
    </row>
    <row r="88" spans="19:21" x14ac:dyDescent="0.25">
      <c r="S88"/>
      <c r="T88"/>
      <c r="U88"/>
    </row>
    <row r="89" spans="19:21" x14ac:dyDescent="0.25">
      <c r="S89"/>
      <c r="T89"/>
      <c r="U89"/>
    </row>
    <row r="90" spans="19:21" x14ac:dyDescent="0.25">
      <c r="S90"/>
      <c r="T90"/>
      <c r="U90"/>
    </row>
    <row r="91" spans="19:21" x14ac:dyDescent="0.25">
      <c r="S91"/>
      <c r="T91"/>
      <c r="U91"/>
    </row>
    <row r="92" spans="19:21" x14ac:dyDescent="0.25">
      <c r="S92"/>
      <c r="T92"/>
      <c r="U92"/>
    </row>
    <row r="93" spans="19:21" x14ac:dyDescent="0.25">
      <c r="S93"/>
      <c r="T93"/>
      <c r="U93"/>
    </row>
    <row r="94" spans="19:21" x14ac:dyDescent="0.25">
      <c r="S94"/>
      <c r="T94"/>
      <c r="U94"/>
    </row>
    <row r="95" spans="19:21" x14ac:dyDescent="0.25">
      <c r="S95"/>
      <c r="T95"/>
      <c r="U95"/>
    </row>
    <row r="96" spans="19:21" x14ac:dyDescent="0.25">
      <c r="S96"/>
      <c r="T96"/>
      <c r="U96"/>
    </row>
    <row r="97" spans="19:21" x14ac:dyDescent="0.25">
      <c r="S97"/>
      <c r="T97"/>
      <c r="U97"/>
    </row>
    <row r="98" spans="19:21" x14ac:dyDescent="0.25">
      <c r="S98"/>
      <c r="T98"/>
      <c r="U98"/>
    </row>
    <row r="99" spans="19:21" x14ac:dyDescent="0.25">
      <c r="S99"/>
      <c r="T99"/>
      <c r="U99"/>
    </row>
    <row r="100" spans="19:21" x14ac:dyDescent="0.25">
      <c r="S100"/>
      <c r="T100"/>
      <c r="U100"/>
    </row>
    <row r="101" spans="19:21" x14ac:dyDescent="0.25">
      <c r="S101"/>
      <c r="T101"/>
      <c r="U101"/>
    </row>
    <row r="102" spans="19:21" x14ac:dyDescent="0.25">
      <c r="S102"/>
      <c r="T102"/>
      <c r="U102"/>
    </row>
    <row r="103" spans="19:21" x14ac:dyDescent="0.25">
      <c r="S103"/>
      <c r="T103"/>
      <c r="U103"/>
    </row>
    <row r="104" spans="19:21" x14ac:dyDescent="0.25">
      <c r="S104"/>
      <c r="T104"/>
      <c r="U104"/>
    </row>
    <row r="105" spans="19:21" x14ac:dyDescent="0.25">
      <c r="S105"/>
      <c r="T105"/>
      <c r="U105"/>
    </row>
    <row r="106" spans="19:21" x14ac:dyDescent="0.25">
      <c r="S106"/>
      <c r="T106"/>
      <c r="U106"/>
    </row>
    <row r="107" spans="19:21" x14ac:dyDescent="0.25">
      <c r="S107"/>
      <c r="T107"/>
      <c r="U107"/>
    </row>
    <row r="108" spans="19:21" x14ac:dyDescent="0.25">
      <c r="S108"/>
      <c r="T108"/>
      <c r="U108"/>
    </row>
    <row r="109" spans="19:21" x14ac:dyDescent="0.25">
      <c r="S109"/>
      <c r="T109"/>
      <c r="U109"/>
    </row>
    <row r="110" spans="19:21" x14ac:dyDescent="0.25">
      <c r="S110"/>
      <c r="T110"/>
      <c r="U110"/>
    </row>
    <row r="111" spans="19:21" x14ac:dyDescent="0.25">
      <c r="S111"/>
      <c r="T111"/>
      <c r="U111"/>
    </row>
    <row r="112" spans="19:21" x14ac:dyDescent="0.25">
      <c r="S112"/>
      <c r="T112"/>
      <c r="U112"/>
    </row>
    <row r="113" spans="19:21" x14ac:dyDescent="0.25">
      <c r="S113"/>
      <c r="T113"/>
      <c r="U113"/>
    </row>
    <row r="114" spans="19:21" x14ac:dyDescent="0.25">
      <c r="S114"/>
      <c r="T114"/>
      <c r="U114"/>
    </row>
    <row r="115" spans="19:21" x14ac:dyDescent="0.25">
      <c r="S115"/>
      <c r="T115"/>
      <c r="U115"/>
    </row>
    <row r="116" spans="19:21" x14ac:dyDescent="0.25">
      <c r="S116"/>
      <c r="T116"/>
      <c r="U116"/>
    </row>
    <row r="117" spans="19:21" x14ac:dyDescent="0.25">
      <c r="S117"/>
      <c r="T117"/>
      <c r="U117"/>
    </row>
    <row r="118" spans="19:21" x14ac:dyDescent="0.25">
      <c r="S118"/>
      <c r="T118"/>
      <c r="U118"/>
    </row>
    <row r="119" spans="19:21" x14ac:dyDescent="0.25">
      <c r="S119"/>
      <c r="T119"/>
      <c r="U119"/>
    </row>
    <row r="120" spans="19:21" x14ac:dyDescent="0.25">
      <c r="S120"/>
      <c r="T120"/>
      <c r="U120"/>
    </row>
    <row r="121" spans="19:21" x14ac:dyDescent="0.25">
      <c r="S121"/>
      <c r="T121"/>
      <c r="U121"/>
    </row>
    <row r="122" spans="19:21" x14ac:dyDescent="0.25">
      <c r="S122"/>
      <c r="T122"/>
      <c r="U122"/>
    </row>
    <row r="123" spans="19:21" x14ac:dyDescent="0.25">
      <c r="S123"/>
      <c r="T123"/>
      <c r="U123"/>
    </row>
    <row r="124" spans="19:21" x14ac:dyDescent="0.25">
      <c r="S124"/>
      <c r="T124"/>
      <c r="U124"/>
    </row>
    <row r="125" spans="19:21" x14ac:dyDescent="0.25">
      <c r="S125"/>
      <c r="T125"/>
      <c r="U125"/>
    </row>
    <row r="126" spans="19:21" x14ac:dyDescent="0.25">
      <c r="S126"/>
      <c r="T126"/>
      <c r="U126"/>
    </row>
    <row r="127" spans="19:21" x14ac:dyDescent="0.25">
      <c r="S127"/>
      <c r="T127"/>
      <c r="U127"/>
    </row>
    <row r="128" spans="19:21" x14ac:dyDescent="0.25">
      <c r="S128"/>
      <c r="T128"/>
      <c r="U128"/>
    </row>
    <row r="129" spans="19:21" x14ac:dyDescent="0.25">
      <c r="S129"/>
      <c r="T129"/>
      <c r="U129"/>
    </row>
    <row r="130" spans="19:21" x14ac:dyDescent="0.25">
      <c r="S130"/>
      <c r="T130"/>
      <c r="U130"/>
    </row>
    <row r="131" spans="19:21" x14ac:dyDescent="0.25">
      <c r="S131"/>
      <c r="T131"/>
      <c r="U131"/>
    </row>
    <row r="132" spans="19:21" x14ac:dyDescent="0.25">
      <c r="S132"/>
      <c r="T132"/>
      <c r="U132"/>
    </row>
    <row r="133" spans="19:21" x14ac:dyDescent="0.25">
      <c r="S133"/>
      <c r="T133"/>
      <c r="U133"/>
    </row>
    <row r="134" spans="19:21" x14ac:dyDescent="0.25">
      <c r="S134"/>
      <c r="T134"/>
      <c r="U134"/>
    </row>
    <row r="135" spans="19:21" x14ac:dyDescent="0.25">
      <c r="S135"/>
      <c r="T135"/>
      <c r="U135"/>
    </row>
    <row r="136" spans="19:21" x14ac:dyDescent="0.25">
      <c r="S136"/>
      <c r="T136"/>
      <c r="U136"/>
    </row>
    <row r="137" spans="19:21" x14ac:dyDescent="0.25">
      <c r="S137"/>
      <c r="T137"/>
      <c r="U137"/>
    </row>
    <row r="138" spans="19:21" x14ac:dyDescent="0.25">
      <c r="S138"/>
      <c r="T138"/>
      <c r="U138"/>
    </row>
    <row r="139" spans="19:21" x14ac:dyDescent="0.25">
      <c r="S139"/>
      <c r="T139"/>
      <c r="U139"/>
    </row>
    <row r="140" spans="19:21" x14ac:dyDescent="0.25">
      <c r="S140"/>
      <c r="T140"/>
      <c r="U140"/>
    </row>
    <row r="141" spans="19:21" x14ac:dyDescent="0.25">
      <c r="S141"/>
      <c r="T141"/>
      <c r="U141"/>
    </row>
    <row r="142" spans="19:21" x14ac:dyDescent="0.25">
      <c r="S142"/>
      <c r="T142"/>
      <c r="U142"/>
    </row>
    <row r="143" spans="19:21" x14ac:dyDescent="0.25">
      <c r="S143"/>
      <c r="T143"/>
      <c r="U143"/>
    </row>
    <row r="144" spans="19:21" x14ac:dyDescent="0.25">
      <c r="S144"/>
      <c r="T144"/>
      <c r="U144"/>
    </row>
    <row r="145" spans="19:21" x14ac:dyDescent="0.25">
      <c r="S145"/>
      <c r="T145"/>
      <c r="U145"/>
    </row>
    <row r="146" spans="19:21" x14ac:dyDescent="0.25">
      <c r="S146"/>
      <c r="T146"/>
      <c r="U146"/>
    </row>
    <row r="147" spans="19:21" x14ac:dyDescent="0.25">
      <c r="S147"/>
      <c r="T147"/>
      <c r="U147"/>
    </row>
    <row r="148" spans="19:21" x14ac:dyDescent="0.25">
      <c r="S148"/>
      <c r="T148"/>
      <c r="U148"/>
    </row>
    <row r="149" spans="19:21" x14ac:dyDescent="0.25">
      <c r="S149"/>
      <c r="T149"/>
      <c r="U149"/>
    </row>
    <row r="150" spans="19:21" x14ac:dyDescent="0.25">
      <c r="S150"/>
      <c r="T150"/>
      <c r="U150"/>
    </row>
    <row r="151" spans="19:21" x14ac:dyDescent="0.25">
      <c r="S151"/>
      <c r="T151"/>
      <c r="U151"/>
    </row>
    <row r="152" spans="19:21" x14ac:dyDescent="0.25">
      <c r="S152"/>
      <c r="T152"/>
      <c r="U152"/>
    </row>
    <row r="153" spans="19:21" x14ac:dyDescent="0.25">
      <c r="S153"/>
      <c r="T153"/>
      <c r="U153"/>
    </row>
    <row r="154" spans="19:21" x14ac:dyDescent="0.25">
      <c r="S154"/>
      <c r="T154"/>
      <c r="U154"/>
    </row>
    <row r="155" spans="19:21" x14ac:dyDescent="0.25">
      <c r="S155"/>
      <c r="T155"/>
      <c r="U155"/>
    </row>
    <row r="156" spans="19:21" x14ac:dyDescent="0.25">
      <c r="S156"/>
      <c r="T156"/>
      <c r="U156"/>
    </row>
    <row r="157" spans="19:21" x14ac:dyDescent="0.25">
      <c r="S157"/>
      <c r="T157"/>
      <c r="U157"/>
    </row>
    <row r="158" spans="19:21" x14ac:dyDescent="0.25">
      <c r="S158"/>
      <c r="T158"/>
      <c r="U158"/>
    </row>
    <row r="159" spans="19:21" x14ac:dyDescent="0.25">
      <c r="S159"/>
      <c r="T159"/>
      <c r="U159"/>
    </row>
    <row r="160" spans="19:21" x14ac:dyDescent="0.25">
      <c r="S160"/>
      <c r="T160"/>
      <c r="U160"/>
    </row>
    <row r="161" spans="19:21" x14ac:dyDescent="0.25">
      <c r="S161"/>
      <c r="T161"/>
      <c r="U161"/>
    </row>
    <row r="162" spans="19:21" x14ac:dyDescent="0.25">
      <c r="S162"/>
      <c r="T162"/>
      <c r="U162"/>
    </row>
    <row r="163" spans="19:21" x14ac:dyDescent="0.25">
      <c r="S163"/>
      <c r="T163"/>
      <c r="U163"/>
    </row>
    <row r="164" spans="19:21" x14ac:dyDescent="0.25">
      <c r="S164"/>
      <c r="T164"/>
      <c r="U164"/>
    </row>
    <row r="165" spans="19:21" x14ac:dyDescent="0.25">
      <c r="S165"/>
      <c r="T165"/>
      <c r="U165"/>
    </row>
    <row r="166" spans="19:21" x14ac:dyDescent="0.25">
      <c r="S166"/>
      <c r="T166"/>
      <c r="U166"/>
    </row>
    <row r="167" spans="19:21" x14ac:dyDescent="0.25">
      <c r="S167"/>
      <c r="T167"/>
      <c r="U167"/>
    </row>
    <row r="168" spans="19:21" x14ac:dyDescent="0.25">
      <c r="S168"/>
      <c r="T168"/>
      <c r="U168"/>
    </row>
    <row r="169" spans="19:21" x14ac:dyDescent="0.25">
      <c r="S169"/>
      <c r="T169"/>
      <c r="U169"/>
    </row>
    <row r="170" spans="19:21" x14ac:dyDescent="0.25">
      <c r="S170"/>
      <c r="T170"/>
      <c r="U170"/>
    </row>
    <row r="171" spans="19:21" x14ac:dyDescent="0.25">
      <c r="S171"/>
      <c r="T171"/>
      <c r="U171"/>
    </row>
    <row r="172" spans="19:21" x14ac:dyDescent="0.25">
      <c r="S172"/>
      <c r="T172"/>
      <c r="U172"/>
    </row>
    <row r="173" spans="19:21" x14ac:dyDescent="0.25">
      <c r="S173"/>
      <c r="T173"/>
      <c r="U173"/>
    </row>
    <row r="174" spans="19:21" x14ac:dyDescent="0.25">
      <c r="S174"/>
      <c r="T174"/>
      <c r="U174"/>
    </row>
    <row r="175" spans="19:21" x14ac:dyDescent="0.25">
      <c r="S175"/>
      <c r="T175"/>
      <c r="U175"/>
    </row>
    <row r="176" spans="19:21" x14ac:dyDescent="0.25">
      <c r="S176"/>
      <c r="T176"/>
      <c r="U176"/>
    </row>
    <row r="177" spans="19:21" x14ac:dyDescent="0.25">
      <c r="S177"/>
      <c r="T177"/>
      <c r="U177"/>
    </row>
    <row r="178" spans="19:21" x14ac:dyDescent="0.25">
      <c r="S178"/>
      <c r="T178"/>
      <c r="U178"/>
    </row>
    <row r="179" spans="19:21" x14ac:dyDescent="0.25">
      <c r="S179"/>
      <c r="T179"/>
      <c r="U179"/>
    </row>
    <row r="180" spans="19:21" x14ac:dyDescent="0.25">
      <c r="S180"/>
      <c r="T180"/>
      <c r="U180"/>
    </row>
    <row r="181" spans="19:21" x14ac:dyDescent="0.25">
      <c r="S181"/>
      <c r="T181"/>
      <c r="U181"/>
    </row>
    <row r="182" spans="19:21" x14ac:dyDescent="0.25">
      <c r="S182"/>
      <c r="T182"/>
      <c r="U182"/>
    </row>
    <row r="183" spans="19:21" x14ac:dyDescent="0.25">
      <c r="S183"/>
      <c r="T183"/>
      <c r="U183"/>
    </row>
    <row r="184" spans="19:21" x14ac:dyDescent="0.25">
      <c r="S184"/>
      <c r="T184"/>
      <c r="U184"/>
    </row>
    <row r="185" spans="19:21" x14ac:dyDescent="0.25">
      <c r="S185"/>
      <c r="T185"/>
      <c r="U185"/>
    </row>
    <row r="186" spans="19:21" x14ac:dyDescent="0.25">
      <c r="S186"/>
      <c r="T186"/>
      <c r="U186"/>
    </row>
    <row r="187" spans="19:21" x14ac:dyDescent="0.25">
      <c r="S187"/>
      <c r="T187"/>
      <c r="U187"/>
    </row>
    <row r="188" spans="19:21" x14ac:dyDescent="0.25">
      <c r="S188"/>
      <c r="T188"/>
      <c r="U188"/>
    </row>
    <row r="189" spans="19:21" x14ac:dyDescent="0.25">
      <c r="S189"/>
      <c r="T189"/>
      <c r="U189"/>
    </row>
    <row r="190" spans="19:21" x14ac:dyDescent="0.25">
      <c r="S190"/>
      <c r="T190"/>
      <c r="U190"/>
    </row>
    <row r="191" spans="19:21" x14ac:dyDescent="0.25">
      <c r="S191"/>
      <c r="T191"/>
      <c r="U191"/>
    </row>
    <row r="192" spans="19:21" x14ac:dyDescent="0.25">
      <c r="S192"/>
      <c r="T192"/>
      <c r="U192"/>
    </row>
    <row r="193" spans="19:21" x14ac:dyDescent="0.25">
      <c r="S193"/>
      <c r="T193"/>
      <c r="U193"/>
    </row>
    <row r="194" spans="19:21" x14ac:dyDescent="0.25">
      <c r="S194"/>
      <c r="T194"/>
      <c r="U194"/>
    </row>
    <row r="195" spans="19:21" x14ac:dyDescent="0.25">
      <c r="S195"/>
      <c r="T195"/>
      <c r="U195"/>
    </row>
    <row r="196" spans="19:21" x14ac:dyDescent="0.25">
      <c r="S196"/>
      <c r="T196"/>
      <c r="U196"/>
    </row>
    <row r="197" spans="19:21" x14ac:dyDescent="0.25">
      <c r="S197"/>
      <c r="T197"/>
      <c r="U197"/>
    </row>
    <row r="198" spans="19:21" x14ac:dyDescent="0.25">
      <c r="S198"/>
      <c r="T198"/>
      <c r="U198"/>
    </row>
    <row r="199" spans="19:21" x14ac:dyDescent="0.25">
      <c r="S199"/>
      <c r="T199"/>
      <c r="U199"/>
    </row>
    <row r="200" spans="19:21" x14ac:dyDescent="0.25">
      <c r="S200"/>
      <c r="T200"/>
      <c r="U200"/>
    </row>
    <row r="201" spans="19:21" x14ac:dyDescent="0.25">
      <c r="S201"/>
      <c r="T201"/>
      <c r="U201"/>
    </row>
    <row r="202" spans="19:21" x14ac:dyDescent="0.25">
      <c r="S202"/>
      <c r="T202"/>
      <c r="U202"/>
    </row>
    <row r="203" spans="19:21" x14ac:dyDescent="0.25">
      <c r="S203"/>
      <c r="T203"/>
      <c r="U203"/>
    </row>
    <row r="204" spans="19:21" x14ac:dyDescent="0.25">
      <c r="S204"/>
      <c r="T204"/>
      <c r="U204"/>
    </row>
    <row r="205" spans="19:21" x14ac:dyDescent="0.25">
      <c r="S205"/>
      <c r="T205"/>
      <c r="U205"/>
    </row>
    <row r="206" spans="19:21" x14ac:dyDescent="0.25">
      <c r="S206"/>
      <c r="T206"/>
      <c r="U206"/>
    </row>
    <row r="207" spans="19:21" x14ac:dyDescent="0.25">
      <c r="S207"/>
      <c r="T207"/>
      <c r="U207"/>
    </row>
    <row r="208" spans="19:21" x14ac:dyDescent="0.25">
      <c r="S208"/>
      <c r="T208"/>
      <c r="U208"/>
    </row>
    <row r="209" spans="19:21" x14ac:dyDescent="0.25">
      <c r="S209"/>
      <c r="T209"/>
      <c r="U209"/>
    </row>
    <row r="210" spans="19:21" x14ac:dyDescent="0.25">
      <c r="S210"/>
      <c r="T210"/>
      <c r="U210"/>
    </row>
    <row r="211" spans="19:21" x14ac:dyDescent="0.25">
      <c r="S211"/>
      <c r="T211"/>
      <c r="U211"/>
    </row>
    <row r="212" spans="19:21" x14ac:dyDescent="0.25">
      <c r="S212"/>
      <c r="T212"/>
      <c r="U212"/>
    </row>
    <row r="213" spans="19:21" x14ac:dyDescent="0.25">
      <c r="S213"/>
      <c r="T213"/>
      <c r="U213"/>
    </row>
    <row r="214" spans="19:21" x14ac:dyDescent="0.25">
      <c r="S214"/>
      <c r="T214"/>
      <c r="U214"/>
    </row>
    <row r="215" spans="19:21" x14ac:dyDescent="0.25">
      <c r="S215"/>
      <c r="T215"/>
      <c r="U215"/>
    </row>
    <row r="216" spans="19:21" x14ac:dyDescent="0.25">
      <c r="S216"/>
      <c r="T216"/>
      <c r="U216"/>
    </row>
    <row r="217" spans="19:21" x14ac:dyDescent="0.25">
      <c r="S217"/>
      <c r="T217"/>
      <c r="U217"/>
    </row>
    <row r="218" spans="19:21" x14ac:dyDescent="0.25">
      <c r="S218"/>
      <c r="T218"/>
      <c r="U218"/>
    </row>
    <row r="219" spans="19:21" x14ac:dyDescent="0.25">
      <c r="S219"/>
      <c r="T219"/>
      <c r="U219"/>
    </row>
    <row r="220" spans="19:21" x14ac:dyDescent="0.25">
      <c r="S220"/>
      <c r="T220"/>
      <c r="U220"/>
    </row>
    <row r="221" spans="19:21" x14ac:dyDescent="0.25">
      <c r="S221"/>
      <c r="T221"/>
      <c r="U221"/>
    </row>
    <row r="222" spans="19:21" x14ac:dyDescent="0.25">
      <c r="S222"/>
      <c r="T222"/>
      <c r="U222"/>
    </row>
    <row r="223" spans="19:21" x14ac:dyDescent="0.25">
      <c r="S223"/>
      <c r="T223"/>
      <c r="U223"/>
    </row>
    <row r="224" spans="19:21" x14ac:dyDescent="0.25">
      <c r="S224"/>
      <c r="T224"/>
      <c r="U224"/>
    </row>
    <row r="225" spans="19:21" x14ac:dyDescent="0.25">
      <c r="S225"/>
      <c r="T225"/>
      <c r="U225"/>
    </row>
    <row r="226" spans="19:21" x14ac:dyDescent="0.25">
      <c r="S226"/>
      <c r="T226"/>
      <c r="U226"/>
    </row>
    <row r="227" spans="19:21" x14ac:dyDescent="0.25">
      <c r="S227"/>
      <c r="T227"/>
      <c r="U227"/>
    </row>
    <row r="228" spans="19:21" x14ac:dyDescent="0.25">
      <c r="S228"/>
      <c r="T228"/>
      <c r="U228"/>
    </row>
    <row r="229" spans="19:21" x14ac:dyDescent="0.25">
      <c r="S229"/>
      <c r="T229"/>
      <c r="U229"/>
    </row>
    <row r="230" spans="19:21" x14ac:dyDescent="0.25">
      <c r="S230"/>
      <c r="T230"/>
      <c r="U230"/>
    </row>
    <row r="231" spans="19:21" x14ac:dyDescent="0.25">
      <c r="S231"/>
      <c r="T231"/>
      <c r="U231"/>
    </row>
    <row r="232" spans="19:21" x14ac:dyDescent="0.25">
      <c r="S232"/>
      <c r="T232"/>
      <c r="U232"/>
    </row>
    <row r="233" spans="19:21" x14ac:dyDescent="0.25">
      <c r="S233"/>
      <c r="T233"/>
      <c r="U233"/>
    </row>
    <row r="234" spans="19:21" x14ac:dyDescent="0.25">
      <c r="S234"/>
      <c r="T234"/>
      <c r="U234"/>
    </row>
    <row r="235" spans="19:21" x14ac:dyDescent="0.25">
      <c r="S235"/>
      <c r="T235"/>
      <c r="U235"/>
    </row>
    <row r="236" spans="19:21" x14ac:dyDescent="0.25">
      <c r="S236"/>
      <c r="T236"/>
      <c r="U236"/>
    </row>
    <row r="237" spans="19:21" x14ac:dyDescent="0.25">
      <c r="S237"/>
      <c r="T237"/>
      <c r="U237"/>
    </row>
    <row r="238" spans="19:21" x14ac:dyDescent="0.25">
      <c r="S238"/>
      <c r="T238"/>
      <c r="U238"/>
    </row>
    <row r="239" spans="19:21" x14ac:dyDescent="0.25">
      <c r="S239"/>
      <c r="T239"/>
      <c r="U239"/>
    </row>
    <row r="240" spans="19:21" x14ac:dyDescent="0.25">
      <c r="S240"/>
      <c r="T240"/>
      <c r="U240"/>
    </row>
    <row r="241" spans="19:21" x14ac:dyDescent="0.25">
      <c r="S241"/>
      <c r="T241"/>
      <c r="U241"/>
    </row>
    <row r="242" spans="19:21" x14ac:dyDescent="0.25">
      <c r="S242"/>
      <c r="T242"/>
      <c r="U242"/>
    </row>
    <row r="243" spans="19:21" x14ac:dyDescent="0.25">
      <c r="S243"/>
      <c r="T243"/>
      <c r="U243"/>
    </row>
    <row r="244" spans="19:21" x14ac:dyDescent="0.25">
      <c r="S244"/>
      <c r="T244"/>
      <c r="U244"/>
    </row>
    <row r="245" spans="19:21" x14ac:dyDescent="0.25">
      <c r="S245"/>
      <c r="T245"/>
      <c r="U245"/>
    </row>
    <row r="246" spans="19:21" x14ac:dyDescent="0.25">
      <c r="S246"/>
      <c r="T246"/>
      <c r="U246"/>
    </row>
    <row r="247" spans="19:21" x14ac:dyDescent="0.25">
      <c r="S247"/>
      <c r="T247"/>
      <c r="U247"/>
    </row>
    <row r="248" spans="19:21" x14ac:dyDescent="0.25">
      <c r="S248"/>
      <c r="T248"/>
      <c r="U248"/>
    </row>
    <row r="249" spans="19:21" x14ac:dyDescent="0.25">
      <c r="S249"/>
      <c r="T249"/>
      <c r="U249"/>
    </row>
    <row r="250" spans="19:21" x14ac:dyDescent="0.25">
      <c r="S250"/>
      <c r="T250"/>
      <c r="U250"/>
    </row>
    <row r="251" spans="19:21" x14ac:dyDescent="0.25">
      <c r="S251"/>
      <c r="T251"/>
      <c r="U251"/>
    </row>
    <row r="252" spans="19:21" x14ac:dyDescent="0.25">
      <c r="S252"/>
      <c r="T252"/>
      <c r="U252"/>
    </row>
    <row r="253" spans="19:21" x14ac:dyDescent="0.25">
      <c r="S253"/>
      <c r="T253"/>
      <c r="U253"/>
    </row>
    <row r="254" spans="19:21" x14ac:dyDescent="0.25">
      <c r="S254"/>
      <c r="T254"/>
      <c r="U254"/>
    </row>
    <row r="255" spans="19:21" x14ac:dyDescent="0.25">
      <c r="S255"/>
      <c r="T255"/>
      <c r="U255"/>
    </row>
    <row r="256" spans="19:21" x14ac:dyDescent="0.25">
      <c r="S256"/>
      <c r="T256"/>
      <c r="U256"/>
    </row>
    <row r="257" spans="19:21" x14ac:dyDescent="0.25">
      <c r="S257"/>
      <c r="T257"/>
      <c r="U257"/>
    </row>
    <row r="258" spans="19:21" x14ac:dyDescent="0.25">
      <c r="S258"/>
      <c r="T258"/>
      <c r="U258"/>
    </row>
    <row r="259" spans="19:21" x14ac:dyDescent="0.25">
      <c r="S259"/>
      <c r="T259"/>
      <c r="U259"/>
    </row>
    <row r="260" spans="19:21" x14ac:dyDescent="0.25">
      <c r="S260"/>
      <c r="T260"/>
      <c r="U260"/>
    </row>
    <row r="261" spans="19:21" x14ac:dyDescent="0.25">
      <c r="S261"/>
      <c r="T261"/>
      <c r="U261"/>
    </row>
    <row r="262" spans="19:21" x14ac:dyDescent="0.25">
      <c r="S262"/>
      <c r="T262"/>
      <c r="U262"/>
    </row>
    <row r="263" spans="19:21" x14ac:dyDescent="0.25">
      <c r="S263"/>
      <c r="T263"/>
      <c r="U263"/>
    </row>
    <row r="264" spans="19:21" x14ac:dyDescent="0.25">
      <c r="S264"/>
      <c r="T264"/>
      <c r="U264"/>
    </row>
    <row r="265" spans="19:21" x14ac:dyDescent="0.25">
      <c r="S265"/>
      <c r="T265"/>
      <c r="U265"/>
    </row>
    <row r="266" spans="19:21" x14ac:dyDescent="0.25">
      <c r="S266"/>
      <c r="T266"/>
      <c r="U266"/>
    </row>
    <row r="267" spans="19:21" x14ac:dyDescent="0.25">
      <c r="S267"/>
      <c r="T267"/>
      <c r="U267"/>
    </row>
    <row r="268" spans="19:21" x14ac:dyDescent="0.25">
      <c r="S268"/>
      <c r="T268"/>
      <c r="U268"/>
    </row>
    <row r="269" spans="19:21" x14ac:dyDescent="0.25">
      <c r="S269"/>
      <c r="T269"/>
      <c r="U269"/>
    </row>
    <row r="270" spans="19:21" x14ac:dyDescent="0.25">
      <c r="S270"/>
      <c r="T270"/>
      <c r="U270"/>
    </row>
    <row r="271" spans="19:21" x14ac:dyDescent="0.25">
      <c r="S271"/>
      <c r="T271"/>
      <c r="U271"/>
    </row>
    <row r="272" spans="19:21" x14ac:dyDescent="0.25">
      <c r="S272"/>
      <c r="T272"/>
      <c r="U272"/>
    </row>
    <row r="273" spans="19:21" x14ac:dyDescent="0.25">
      <c r="S273"/>
      <c r="T273"/>
      <c r="U273"/>
    </row>
    <row r="274" spans="19:21" x14ac:dyDescent="0.25">
      <c r="S274"/>
      <c r="T274"/>
      <c r="U274"/>
    </row>
    <row r="275" spans="19:21" x14ac:dyDescent="0.25">
      <c r="S275"/>
      <c r="T275"/>
      <c r="U275"/>
    </row>
    <row r="276" spans="19:21" x14ac:dyDescent="0.25">
      <c r="S276"/>
      <c r="T276"/>
      <c r="U276"/>
    </row>
    <row r="277" spans="19:21" x14ac:dyDescent="0.25">
      <c r="S277"/>
      <c r="T277"/>
      <c r="U277"/>
    </row>
    <row r="278" spans="19:21" x14ac:dyDescent="0.25">
      <c r="S278"/>
      <c r="T278"/>
      <c r="U278"/>
    </row>
    <row r="279" spans="19:21" x14ac:dyDescent="0.25">
      <c r="S279"/>
      <c r="T279"/>
      <c r="U279"/>
    </row>
    <row r="280" spans="19:21" x14ac:dyDescent="0.25">
      <c r="S280"/>
      <c r="T280"/>
      <c r="U280"/>
    </row>
    <row r="281" spans="19:21" x14ac:dyDescent="0.25">
      <c r="S281"/>
      <c r="T281"/>
      <c r="U281"/>
    </row>
    <row r="282" spans="19:21" x14ac:dyDescent="0.25">
      <c r="S282"/>
      <c r="T282"/>
      <c r="U282"/>
    </row>
    <row r="283" spans="19:21" x14ac:dyDescent="0.25">
      <c r="S283"/>
      <c r="T283"/>
      <c r="U283"/>
    </row>
    <row r="284" spans="19:21" x14ac:dyDescent="0.25">
      <c r="S284"/>
      <c r="T284"/>
      <c r="U284"/>
    </row>
    <row r="285" spans="19:21" x14ac:dyDescent="0.25">
      <c r="S285"/>
      <c r="T285"/>
      <c r="U285"/>
    </row>
    <row r="286" spans="19:21" x14ac:dyDescent="0.25">
      <c r="S286"/>
      <c r="T286"/>
      <c r="U286"/>
    </row>
    <row r="287" spans="19:21" x14ac:dyDescent="0.25">
      <c r="S287"/>
      <c r="T287"/>
      <c r="U287"/>
    </row>
    <row r="288" spans="19:21" x14ac:dyDescent="0.25">
      <c r="S288"/>
      <c r="T288"/>
      <c r="U288"/>
    </row>
    <row r="289" spans="19:21" x14ac:dyDescent="0.25">
      <c r="S289"/>
      <c r="T289"/>
      <c r="U289"/>
    </row>
    <row r="290" spans="19:21" x14ac:dyDescent="0.25">
      <c r="S290"/>
      <c r="T290"/>
      <c r="U290"/>
    </row>
    <row r="291" spans="19:21" x14ac:dyDescent="0.25">
      <c r="S291"/>
      <c r="T291"/>
      <c r="U291"/>
    </row>
    <row r="292" spans="19:21" x14ac:dyDescent="0.25">
      <c r="S292"/>
      <c r="T292"/>
      <c r="U292"/>
    </row>
    <row r="293" spans="19:21" x14ac:dyDescent="0.25">
      <c r="S293"/>
      <c r="T293"/>
      <c r="U293"/>
    </row>
    <row r="294" spans="19:21" x14ac:dyDescent="0.25">
      <c r="S294"/>
      <c r="T294"/>
      <c r="U294"/>
    </row>
    <row r="295" spans="19:21" x14ac:dyDescent="0.25">
      <c r="S295"/>
      <c r="T295"/>
      <c r="U295"/>
    </row>
    <row r="296" spans="19:21" x14ac:dyDescent="0.25">
      <c r="S296"/>
      <c r="T296"/>
      <c r="U296"/>
    </row>
    <row r="297" spans="19:21" x14ac:dyDescent="0.25">
      <c r="S297"/>
      <c r="T297"/>
      <c r="U297"/>
    </row>
    <row r="298" spans="19:21" x14ac:dyDescent="0.25">
      <c r="S298"/>
      <c r="T298"/>
      <c r="U298"/>
    </row>
    <row r="299" spans="19:21" x14ac:dyDescent="0.25">
      <c r="S299"/>
      <c r="T299"/>
      <c r="U299"/>
    </row>
    <row r="300" spans="19:21" x14ac:dyDescent="0.25">
      <c r="S300"/>
      <c r="T300"/>
      <c r="U300"/>
    </row>
    <row r="301" spans="19:21" x14ac:dyDescent="0.25">
      <c r="S301"/>
      <c r="T301"/>
      <c r="U301"/>
    </row>
    <row r="302" spans="19:21" x14ac:dyDescent="0.25">
      <c r="S302"/>
      <c r="T302"/>
      <c r="U302"/>
    </row>
    <row r="303" spans="19:21" x14ac:dyDescent="0.25">
      <c r="S303"/>
      <c r="T303"/>
      <c r="U303"/>
    </row>
    <row r="304" spans="19:21" x14ac:dyDescent="0.25">
      <c r="S304"/>
      <c r="T304"/>
      <c r="U304"/>
    </row>
    <row r="305" spans="19:21" x14ac:dyDescent="0.25">
      <c r="S305"/>
      <c r="T305"/>
      <c r="U305"/>
    </row>
    <row r="306" spans="19:21" x14ac:dyDescent="0.25">
      <c r="S306"/>
      <c r="T306"/>
      <c r="U306"/>
    </row>
    <row r="307" spans="19:21" x14ac:dyDescent="0.25">
      <c r="S307"/>
      <c r="T307"/>
      <c r="U307"/>
    </row>
    <row r="308" spans="19:21" x14ac:dyDescent="0.25">
      <c r="S308"/>
      <c r="T308"/>
      <c r="U308"/>
    </row>
    <row r="309" spans="19:21" x14ac:dyDescent="0.25">
      <c r="S309"/>
      <c r="T309"/>
      <c r="U309"/>
    </row>
    <row r="310" spans="19:21" x14ac:dyDescent="0.25">
      <c r="S310"/>
      <c r="T310"/>
      <c r="U310"/>
    </row>
    <row r="311" spans="19:21" x14ac:dyDescent="0.25">
      <c r="S311"/>
      <c r="T311"/>
      <c r="U311"/>
    </row>
    <row r="312" spans="19:21" x14ac:dyDescent="0.25">
      <c r="S312"/>
      <c r="T312"/>
      <c r="U312"/>
    </row>
    <row r="313" spans="19:21" x14ac:dyDescent="0.25">
      <c r="S313"/>
      <c r="T313"/>
      <c r="U313"/>
    </row>
    <row r="314" spans="19:21" x14ac:dyDescent="0.25">
      <c r="S314"/>
      <c r="T314"/>
      <c r="U314"/>
    </row>
    <row r="315" spans="19:21" x14ac:dyDescent="0.25">
      <c r="S315"/>
      <c r="T315"/>
      <c r="U315"/>
    </row>
    <row r="316" spans="19:21" x14ac:dyDescent="0.25">
      <c r="S316"/>
      <c r="T316"/>
      <c r="U316"/>
    </row>
    <row r="317" spans="19:21" x14ac:dyDescent="0.25">
      <c r="S317"/>
      <c r="T317"/>
      <c r="U317"/>
    </row>
    <row r="318" spans="19:21" x14ac:dyDescent="0.25">
      <c r="S318"/>
      <c r="T318"/>
      <c r="U318"/>
    </row>
    <row r="319" spans="19:21" x14ac:dyDescent="0.25">
      <c r="S319"/>
      <c r="T319"/>
      <c r="U319"/>
    </row>
    <row r="320" spans="19:21" x14ac:dyDescent="0.25">
      <c r="S320"/>
      <c r="T320"/>
      <c r="U320"/>
    </row>
    <row r="321" spans="19:21" x14ac:dyDescent="0.25">
      <c r="S321"/>
      <c r="T321"/>
      <c r="U321"/>
    </row>
    <row r="322" spans="19:21" x14ac:dyDescent="0.25">
      <c r="S322"/>
      <c r="T322"/>
      <c r="U322"/>
    </row>
    <row r="323" spans="19:21" x14ac:dyDescent="0.25">
      <c r="S323"/>
      <c r="T323"/>
      <c r="U323"/>
    </row>
    <row r="324" spans="19:21" x14ac:dyDescent="0.25">
      <c r="S324"/>
      <c r="T324"/>
      <c r="U324"/>
    </row>
    <row r="325" spans="19:21" x14ac:dyDescent="0.25">
      <c r="S325"/>
      <c r="T325"/>
      <c r="U325"/>
    </row>
    <row r="326" spans="19:21" x14ac:dyDescent="0.25">
      <c r="S326"/>
      <c r="T326"/>
      <c r="U326"/>
    </row>
    <row r="327" spans="19:21" x14ac:dyDescent="0.25">
      <c r="S327"/>
      <c r="T327"/>
      <c r="U327"/>
    </row>
    <row r="328" spans="19:21" x14ac:dyDescent="0.25">
      <c r="S328"/>
      <c r="T328"/>
      <c r="U328"/>
    </row>
    <row r="329" spans="19:21" x14ac:dyDescent="0.25">
      <c r="S329"/>
      <c r="T329"/>
      <c r="U329"/>
    </row>
    <row r="330" spans="19:21" x14ac:dyDescent="0.25">
      <c r="S330"/>
      <c r="T330"/>
      <c r="U330"/>
    </row>
    <row r="331" spans="19:21" x14ac:dyDescent="0.25">
      <c r="S331"/>
      <c r="T331"/>
      <c r="U331"/>
    </row>
    <row r="332" spans="19:21" x14ac:dyDescent="0.25">
      <c r="S332"/>
      <c r="T332"/>
      <c r="U332"/>
    </row>
    <row r="333" spans="19:21" x14ac:dyDescent="0.25">
      <c r="S333"/>
      <c r="T333"/>
      <c r="U333"/>
    </row>
    <row r="334" spans="19:21" x14ac:dyDescent="0.25">
      <c r="S334"/>
      <c r="T334"/>
      <c r="U334"/>
    </row>
    <row r="335" spans="19:21" x14ac:dyDescent="0.25">
      <c r="S335"/>
      <c r="T335"/>
      <c r="U335"/>
    </row>
    <row r="336" spans="19:21" x14ac:dyDescent="0.25">
      <c r="S336"/>
      <c r="T336"/>
      <c r="U336"/>
    </row>
    <row r="337" spans="19:21" x14ac:dyDescent="0.25">
      <c r="S337"/>
      <c r="T337"/>
      <c r="U337"/>
    </row>
    <row r="338" spans="19:21" x14ac:dyDescent="0.25">
      <c r="S338"/>
      <c r="T338"/>
      <c r="U338"/>
    </row>
    <row r="339" spans="19:21" x14ac:dyDescent="0.25">
      <c r="S339"/>
      <c r="T339"/>
      <c r="U339"/>
    </row>
    <row r="340" spans="19:21" x14ac:dyDescent="0.25">
      <c r="S340"/>
      <c r="T340"/>
      <c r="U340"/>
    </row>
    <row r="341" spans="19:21" x14ac:dyDescent="0.25">
      <c r="S341"/>
      <c r="T341"/>
      <c r="U341"/>
    </row>
    <row r="342" spans="19:21" x14ac:dyDescent="0.25">
      <c r="S342"/>
      <c r="T342"/>
      <c r="U342"/>
    </row>
    <row r="343" spans="19:21" x14ac:dyDescent="0.25">
      <c r="S343"/>
      <c r="T343"/>
      <c r="U343"/>
    </row>
    <row r="344" spans="19:21" x14ac:dyDescent="0.25">
      <c r="S344"/>
      <c r="T344"/>
      <c r="U344"/>
    </row>
    <row r="345" spans="19:21" x14ac:dyDescent="0.25">
      <c r="S345"/>
      <c r="T345"/>
      <c r="U345"/>
    </row>
    <row r="346" spans="19:21" x14ac:dyDescent="0.25">
      <c r="S346"/>
      <c r="T346"/>
      <c r="U346"/>
    </row>
    <row r="347" spans="19:21" x14ac:dyDescent="0.25">
      <c r="S347"/>
      <c r="T347"/>
      <c r="U347"/>
    </row>
    <row r="348" spans="19:21" x14ac:dyDescent="0.25">
      <c r="S348"/>
      <c r="T348"/>
      <c r="U348"/>
    </row>
    <row r="349" spans="19:21" x14ac:dyDescent="0.25">
      <c r="S349"/>
      <c r="T349"/>
      <c r="U349"/>
    </row>
    <row r="350" spans="19:21" x14ac:dyDescent="0.25">
      <c r="S350"/>
      <c r="T350"/>
      <c r="U350"/>
    </row>
    <row r="351" spans="19:21" x14ac:dyDescent="0.25">
      <c r="S351"/>
      <c r="T351"/>
      <c r="U351"/>
    </row>
    <row r="352" spans="19:21" x14ac:dyDescent="0.25">
      <c r="S352"/>
      <c r="T352"/>
      <c r="U352"/>
    </row>
    <row r="353" spans="19:21" x14ac:dyDescent="0.25">
      <c r="S353"/>
      <c r="T353"/>
      <c r="U353"/>
    </row>
    <row r="354" spans="19:21" x14ac:dyDescent="0.25">
      <c r="S354"/>
      <c r="T354"/>
      <c r="U354"/>
    </row>
    <row r="355" spans="19:21" x14ac:dyDescent="0.25">
      <c r="S355"/>
      <c r="T355"/>
      <c r="U355"/>
    </row>
    <row r="356" spans="19:21" x14ac:dyDescent="0.25">
      <c r="S356"/>
      <c r="T356"/>
      <c r="U356"/>
    </row>
    <row r="357" spans="19:21" x14ac:dyDescent="0.25">
      <c r="S357"/>
      <c r="T357"/>
      <c r="U357"/>
    </row>
    <row r="358" spans="19:21" x14ac:dyDescent="0.25">
      <c r="S358"/>
      <c r="T358"/>
      <c r="U358"/>
    </row>
    <row r="359" spans="19:21" x14ac:dyDescent="0.25">
      <c r="S359"/>
      <c r="T359"/>
      <c r="U359"/>
    </row>
    <row r="360" spans="19:21" x14ac:dyDescent="0.25">
      <c r="S360"/>
      <c r="T360"/>
      <c r="U360"/>
    </row>
    <row r="361" spans="19:21" x14ac:dyDescent="0.25">
      <c r="S361"/>
      <c r="T361"/>
      <c r="U361"/>
    </row>
    <row r="362" spans="19:21" x14ac:dyDescent="0.25">
      <c r="S362"/>
      <c r="T362"/>
      <c r="U362"/>
    </row>
    <row r="363" spans="19:21" x14ac:dyDescent="0.25">
      <c r="S363"/>
      <c r="T363"/>
      <c r="U363"/>
    </row>
    <row r="364" spans="19:21" x14ac:dyDescent="0.25">
      <c r="S364"/>
      <c r="T364"/>
      <c r="U364"/>
    </row>
    <row r="365" spans="19:21" x14ac:dyDescent="0.25">
      <c r="S365"/>
      <c r="T365"/>
      <c r="U365"/>
    </row>
    <row r="366" spans="19:21" x14ac:dyDescent="0.25">
      <c r="S366"/>
      <c r="T366"/>
      <c r="U366"/>
    </row>
    <row r="367" spans="19:21" x14ac:dyDescent="0.25">
      <c r="S367"/>
      <c r="T367"/>
      <c r="U367"/>
    </row>
    <row r="368" spans="19:21" x14ac:dyDescent="0.25">
      <c r="S368"/>
      <c r="T368"/>
      <c r="U368"/>
    </row>
    <row r="369" spans="19:21" x14ac:dyDescent="0.25">
      <c r="S369"/>
      <c r="T369"/>
      <c r="U369"/>
    </row>
    <row r="370" spans="19:21" x14ac:dyDescent="0.25">
      <c r="S370"/>
      <c r="T370"/>
      <c r="U370"/>
    </row>
    <row r="371" spans="19:21" x14ac:dyDescent="0.25">
      <c r="S371"/>
      <c r="T371"/>
      <c r="U371"/>
    </row>
    <row r="372" spans="19:21" x14ac:dyDescent="0.25">
      <c r="S372"/>
      <c r="T372"/>
      <c r="U372"/>
    </row>
    <row r="373" spans="19:21" x14ac:dyDescent="0.25">
      <c r="S373"/>
      <c r="T373"/>
      <c r="U373"/>
    </row>
    <row r="374" spans="19:21" x14ac:dyDescent="0.25">
      <c r="S374"/>
      <c r="T374"/>
      <c r="U374"/>
    </row>
    <row r="375" spans="19:21" x14ac:dyDescent="0.25">
      <c r="S375"/>
      <c r="T375"/>
      <c r="U375"/>
    </row>
    <row r="376" spans="19:21" x14ac:dyDescent="0.25">
      <c r="S376"/>
      <c r="T376"/>
      <c r="U376"/>
    </row>
    <row r="377" spans="19:21" x14ac:dyDescent="0.25">
      <c r="S377"/>
      <c r="T377"/>
      <c r="U377"/>
    </row>
    <row r="378" spans="19:21" x14ac:dyDescent="0.25">
      <c r="S378"/>
      <c r="T378"/>
      <c r="U378"/>
    </row>
    <row r="379" spans="19:21" x14ac:dyDescent="0.25">
      <c r="S379"/>
      <c r="T379"/>
      <c r="U379"/>
    </row>
    <row r="380" spans="19:21" x14ac:dyDescent="0.25">
      <c r="S380"/>
      <c r="T380"/>
      <c r="U380"/>
    </row>
    <row r="381" spans="19:21" x14ac:dyDescent="0.25">
      <c r="S381"/>
      <c r="T381"/>
      <c r="U381"/>
    </row>
    <row r="382" spans="19:21" x14ac:dyDescent="0.25">
      <c r="S382"/>
      <c r="T382"/>
      <c r="U382"/>
    </row>
    <row r="383" spans="19:21" x14ac:dyDescent="0.25">
      <c r="S383"/>
      <c r="T383"/>
      <c r="U383"/>
    </row>
    <row r="384" spans="19:21" x14ac:dyDescent="0.25">
      <c r="S384"/>
      <c r="T384"/>
      <c r="U384"/>
    </row>
    <row r="385" spans="19:21" x14ac:dyDescent="0.25">
      <c r="S385"/>
      <c r="T385"/>
      <c r="U385"/>
    </row>
    <row r="386" spans="19:21" x14ac:dyDescent="0.25">
      <c r="S386"/>
      <c r="T386"/>
      <c r="U386"/>
    </row>
    <row r="387" spans="19:21" x14ac:dyDescent="0.25">
      <c r="S387"/>
      <c r="T387"/>
      <c r="U387"/>
    </row>
    <row r="388" spans="19:21" x14ac:dyDescent="0.25">
      <c r="S388"/>
      <c r="T388"/>
      <c r="U388"/>
    </row>
    <row r="389" spans="19:21" x14ac:dyDescent="0.25">
      <c r="S389"/>
      <c r="T389"/>
      <c r="U389"/>
    </row>
    <row r="390" spans="19:21" x14ac:dyDescent="0.25">
      <c r="S390"/>
      <c r="T390"/>
      <c r="U390"/>
    </row>
    <row r="391" spans="19:21" x14ac:dyDescent="0.25">
      <c r="S391"/>
      <c r="T391"/>
      <c r="U391"/>
    </row>
    <row r="392" spans="19:21" x14ac:dyDescent="0.25">
      <c r="S392"/>
      <c r="T392"/>
      <c r="U392"/>
    </row>
    <row r="393" spans="19:21" x14ac:dyDescent="0.25">
      <c r="S393"/>
      <c r="T393"/>
      <c r="U393"/>
    </row>
    <row r="394" spans="19:21" x14ac:dyDescent="0.25">
      <c r="S394"/>
      <c r="T394"/>
      <c r="U394"/>
    </row>
    <row r="395" spans="19:21" x14ac:dyDescent="0.25">
      <c r="S395"/>
      <c r="T395"/>
      <c r="U395"/>
    </row>
    <row r="396" spans="19:21" x14ac:dyDescent="0.25">
      <c r="S396"/>
      <c r="T396"/>
      <c r="U396"/>
    </row>
    <row r="397" spans="19:21" x14ac:dyDescent="0.25">
      <c r="S397"/>
      <c r="T397"/>
      <c r="U397"/>
    </row>
    <row r="398" spans="19:21" x14ac:dyDescent="0.25">
      <c r="S398"/>
      <c r="T398"/>
      <c r="U398"/>
    </row>
    <row r="399" spans="19:21" x14ac:dyDescent="0.25">
      <c r="S399"/>
      <c r="T399"/>
      <c r="U399"/>
    </row>
    <row r="400" spans="19:21" x14ac:dyDescent="0.25">
      <c r="S400"/>
      <c r="T400"/>
      <c r="U400"/>
    </row>
    <row r="401" spans="19:21" x14ac:dyDescent="0.25">
      <c r="S401"/>
      <c r="T401"/>
      <c r="U401"/>
    </row>
    <row r="402" spans="19:21" x14ac:dyDescent="0.25">
      <c r="S402"/>
      <c r="T402"/>
      <c r="U402"/>
    </row>
    <row r="403" spans="19:21" x14ac:dyDescent="0.25">
      <c r="S403"/>
      <c r="T403"/>
      <c r="U403"/>
    </row>
    <row r="404" spans="19:21" x14ac:dyDescent="0.25">
      <c r="S404"/>
      <c r="T404"/>
      <c r="U404"/>
    </row>
    <row r="405" spans="19:21" x14ac:dyDescent="0.25">
      <c r="S405"/>
      <c r="T405"/>
      <c r="U405"/>
    </row>
    <row r="406" spans="19:21" x14ac:dyDescent="0.25">
      <c r="S406"/>
      <c r="T406"/>
      <c r="U406"/>
    </row>
    <row r="407" spans="19:21" x14ac:dyDescent="0.25">
      <c r="S407"/>
      <c r="T407"/>
      <c r="U407"/>
    </row>
    <row r="408" spans="19:21" x14ac:dyDescent="0.25">
      <c r="S408"/>
      <c r="T408"/>
      <c r="U408"/>
    </row>
    <row r="409" spans="19:21" x14ac:dyDescent="0.25">
      <c r="S409"/>
      <c r="T409"/>
      <c r="U409"/>
    </row>
    <row r="410" spans="19:21" x14ac:dyDescent="0.25">
      <c r="S410"/>
      <c r="T410"/>
      <c r="U410"/>
    </row>
    <row r="411" spans="19:21" x14ac:dyDescent="0.25">
      <c r="S411"/>
      <c r="T411"/>
      <c r="U411"/>
    </row>
    <row r="412" spans="19:21" x14ac:dyDescent="0.25">
      <c r="S412"/>
      <c r="T412"/>
      <c r="U412"/>
    </row>
    <row r="413" spans="19:21" x14ac:dyDescent="0.25">
      <c r="S413"/>
      <c r="T413"/>
      <c r="U413"/>
    </row>
    <row r="414" spans="19:21" x14ac:dyDescent="0.25">
      <c r="S414"/>
      <c r="T414"/>
      <c r="U414"/>
    </row>
    <row r="415" spans="19:21" x14ac:dyDescent="0.25">
      <c r="S415"/>
      <c r="T415"/>
      <c r="U415"/>
    </row>
    <row r="416" spans="19:21" x14ac:dyDescent="0.25">
      <c r="S416"/>
      <c r="T416"/>
      <c r="U416"/>
    </row>
    <row r="417" spans="19:21" x14ac:dyDescent="0.25">
      <c r="S417"/>
      <c r="T417"/>
      <c r="U417"/>
    </row>
    <row r="418" spans="19:21" x14ac:dyDescent="0.25">
      <c r="S418"/>
      <c r="T418"/>
      <c r="U418"/>
    </row>
    <row r="419" spans="19:21" x14ac:dyDescent="0.25">
      <c r="S419"/>
      <c r="T419"/>
      <c r="U419"/>
    </row>
    <row r="420" spans="19:21" x14ac:dyDescent="0.25">
      <c r="S420"/>
      <c r="T420"/>
      <c r="U420"/>
    </row>
    <row r="421" spans="19:21" x14ac:dyDescent="0.25">
      <c r="S421"/>
      <c r="T421"/>
      <c r="U421"/>
    </row>
    <row r="422" spans="19:21" x14ac:dyDescent="0.25">
      <c r="S422"/>
      <c r="T422"/>
      <c r="U422"/>
    </row>
    <row r="423" spans="19:21" x14ac:dyDescent="0.25">
      <c r="S423"/>
      <c r="T423"/>
      <c r="U423"/>
    </row>
    <row r="424" spans="19:21" x14ac:dyDescent="0.25">
      <c r="S424"/>
      <c r="T424"/>
      <c r="U424"/>
    </row>
    <row r="425" spans="19:21" x14ac:dyDescent="0.25">
      <c r="S425"/>
      <c r="T425"/>
      <c r="U425"/>
    </row>
    <row r="426" spans="19:21" x14ac:dyDescent="0.25">
      <c r="S426"/>
      <c r="T426"/>
      <c r="U426"/>
    </row>
    <row r="427" spans="19:21" x14ac:dyDescent="0.25">
      <c r="S427"/>
      <c r="T427"/>
      <c r="U427"/>
    </row>
    <row r="428" spans="19:21" x14ac:dyDescent="0.25">
      <c r="S428"/>
      <c r="T428"/>
      <c r="U428"/>
    </row>
    <row r="429" spans="19:21" x14ac:dyDescent="0.25">
      <c r="S429"/>
      <c r="T429"/>
      <c r="U429"/>
    </row>
    <row r="430" spans="19:21" x14ac:dyDescent="0.25">
      <c r="S430"/>
      <c r="T430"/>
      <c r="U430"/>
    </row>
    <row r="431" spans="19:21" x14ac:dyDescent="0.25">
      <c r="S431"/>
      <c r="T431"/>
      <c r="U431"/>
    </row>
    <row r="432" spans="19:21" x14ac:dyDescent="0.25">
      <c r="S432"/>
      <c r="T432"/>
      <c r="U432"/>
    </row>
    <row r="433" spans="19:21" x14ac:dyDescent="0.25">
      <c r="S433"/>
      <c r="T433"/>
      <c r="U433"/>
    </row>
    <row r="434" spans="19:21" x14ac:dyDescent="0.25">
      <c r="S434"/>
      <c r="T434"/>
      <c r="U434"/>
    </row>
    <row r="435" spans="19:21" x14ac:dyDescent="0.25">
      <c r="S435"/>
      <c r="T435"/>
      <c r="U435"/>
    </row>
    <row r="436" spans="19:21" x14ac:dyDescent="0.25">
      <c r="S436"/>
      <c r="T436"/>
      <c r="U436"/>
    </row>
    <row r="437" spans="19:21" x14ac:dyDescent="0.25">
      <c r="S437"/>
      <c r="T437"/>
      <c r="U437"/>
    </row>
    <row r="438" spans="19:21" x14ac:dyDescent="0.25">
      <c r="S438"/>
      <c r="T438"/>
      <c r="U438"/>
    </row>
    <row r="439" spans="19:21" x14ac:dyDescent="0.25">
      <c r="S439"/>
      <c r="T439"/>
      <c r="U439"/>
    </row>
    <row r="440" spans="19:21" x14ac:dyDescent="0.25">
      <c r="S440"/>
      <c r="T440"/>
      <c r="U440"/>
    </row>
    <row r="441" spans="19:21" x14ac:dyDescent="0.25">
      <c r="S441"/>
      <c r="T441"/>
      <c r="U441"/>
    </row>
    <row r="442" spans="19:21" x14ac:dyDescent="0.25">
      <c r="S442"/>
      <c r="T442"/>
      <c r="U442"/>
    </row>
    <row r="443" spans="19:21" x14ac:dyDescent="0.25">
      <c r="S443"/>
      <c r="T443"/>
      <c r="U443"/>
    </row>
    <row r="444" spans="19:21" x14ac:dyDescent="0.25">
      <c r="S444"/>
      <c r="T444"/>
      <c r="U444"/>
    </row>
    <row r="445" spans="19:21" x14ac:dyDescent="0.25">
      <c r="S445"/>
      <c r="T445"/>
      <c r="U445"/>
    </row>
    <row r="446" spans="19:21" x14ac:dyDescent="0.25">
      <c r="S446"/>
      <c r="T446"/>
      <c r="U446"/>
    </row>
    <row r="447" spans="19:21" x14ac:dyDescent="0.25">
      <c r="S447"/>
      <c r="T447"/>
      <c r="U447"/>
    </row>
    <row r="448" spans="19:21" x14ac:dyDescent="0.25">
      <c r="S448"/>
      <c r="T448"/>
      <c r="U448"/>
    </row>
    <row r="449" spans="19:21" x14ac:dyDescent="0.25">
      <c r="S449"/>
      <c r="T449"/>
      <c r="U449"/>
    </row>
    <row r="450" spans="19:21" x14ac:dyDescent="0.25">
      <c r="S450"/>
      <c r="T450"/>
      <c r="U450"/>
    </row>
    <row r="451" spans="19:21" x14ac:dyDescent="0.25">
      <c r="S451"/>
      <c r="T451"/>
      <c r="U451"/>
    </row>
    <row r="452" spans="19:21" x14ac:dyDescent="0.25">
      <c r="S452"/>
      <c r="T452"/>
      <c r="U452"/>
    </row>
    <row r="453" spans="19:21" x14ac:dyDescent="0.25">
      <c r="S453"/>
      <c r="T453"/>
      <c r="U453"/>
    </row>
    <row r="454" spans="19:21" x14ac:dyDescent="0.25">
      <c r="S454"/>
      <c r="T454"/>
      <c r="U454"/>
    </row>
    <row r="455" spans="19:21" x14ac:dyDescent="0.25">
      <c r="S455"/>
      <c r="T455"/>
      <c r="U455"/>
    </row>
    <row r="456" spans="19:21" x14ac:dyDescent="0.25">
      <c r="S456"/>
      <c r="T456"/>
      <c r="U456"/>
    </row>
    <row r="457" spans="19:21" x14ac:dyDescent="0.25">
      <c r="S457"/>
      <c r="T457"/>
      <c r="U457"/>
    </row>
    <row r="458" spans="19:21" x14ac:dyDescent="0.25">
      <c r="S458"/>
      <c r="T458"/>
      <c r="U458"/>
    </row>
    <row r="459" spans="19:21" x14ac:dyDescent="0.25">
      <c r="S459"/>
      <c r="T459"/>
      <c r="U459"/>
    </row>
    <row r="460" spans="19:21" x14ac:dyDescent="0.25">
      <c r="S460"/>
      <c r="T460"/>
      <c r="U460"/>
    </row>
    <row r="461" spans="19:21" x14ac:dyDescent="0.25">
      <c r="S461"/>
      <c r="T461"/>
      <c r="U461"/>
    </row>
    <row r="462" spans="19:21" x14ac:dyDescent="0.25">
      <c r="S462"/>
      <c r="T462"/>
      <c r="U462"/>
    </row>
    <row r="463" spans="19:21" x14ac:dyDescent="0.25">
      <c r="S463"/>
      <c r="T463"/>
      <c r="U463"/>
    </row>
    <row r="464" spans="19:21" x14ac:dyDescent="0.25">
      <c r="S464"/>
      <c r="T464"/>
      <c r="U464"/>
    </row>
    <row r="465" spans="19:21" x14ac:dyDescent="0.25">
      <c r="S465"/>
      <c r="T465"/>
      <c r="U465"/>
    </row>
    <row r="466" spans="19:21" x14ac:dyDescent="0.25">
      <c r="S466"/>
      <c r="T466"/>
      <c r="U466"/>
    </row>
    <row r="467" spans="19:21" x14ac:dyDescent="0.25">
      <c r="S467"/>
      <c r="T467"/>
      <c r="U467"/>
    </row>
    <row r="468" spans="19:21" x14ac:dyDescent="0.25">
      <c r="S468"/>
      <c r="T468"/>
      <c r="U468"/>
    </row>
    <row r="469" spans="19:21" x14ac:dyDescent="0.25">
      <c r="S469"/>
      <c r="T469"/>
      <c r="U469"/>
    </row>
    <row r="470" spans="19:21" x14ac:dyDescent="0.25">
      <c r="S470"/>
      <c r="T470"/>
      <c r="U470"/>
    </row>
    <row r="471" spans="19:21" x14ac:dyDescent="0.25">
      <c r="S471"/>
      <c r="T471"/>
      <c r="U471"/>
    </row>
    <row r="472" spans="19:21" x14ac:dyDescent="0.25">
      <c r="S472"/>
      <c r="T472"/>
      <c r="U472"/>
    </row>
    <row r="473" spans="19:21" x14ac:dyDescent="0.25">
      <c r="S473"/>
      <c r="T473"/>
      <c r="U473"/>
    </row>
    <row r="474" spans="19:21" x14ac:dyDescent="0.25">
      <c r="S474"/>
      <c r="T474"/>
      <c r="U474"/>
    </row>
    <row r="475" spans="19:21" x14ac:dyDescent="0.25">
      <c r="S475"/>
      <c r="T475"/>
      <c r="U475"/>
    </row>
    <row r="476" spans="19:21" x14ac:dyDescent="0.25">
      <c r="S476"/>
      <c r="T476"/>
      <c r="U476"/>
    </row>
    <row r="477" spans="19:21" x14ac:dyDescent="0.25">
      <c r="S477"/>
      <c r="T477"/>
      <c r="U477"/>
    </row>
    <row r="478" spans="19:21" x14ac:dyDescent="0.25">
      <c r="S478"/>
      <c r="T478"/>
      <c r="U478"/>
    </row>
    <row r="479" spans="19:21" x14ac:dyDescent="0.25">
      <c r="S479"/>
      <c r="T479"/>
      <c r="U479"/>
    </row>
    <row r="480" spans="19:21" x14ac:dyDescent="0.25">
      <c r="S480"/>
      <c r="T480"/>
      <c r="U480"/>
    </row>
    <row r="481" spans="19:21" x14ac:dyDescent="0.25">
      <c r="S481"/>
      <c r="T481"/>
      <c r="U481"/>
    </row>
    <row r="482" spans="19:21" x14ac:dyDescent="0.25">
      <c r="S482"/>
      <c r="T482"/>
      <c r="U482"/>
    </row>
    <row r="483" spans="19:21" x14ac:dyDescent="0.25">
      <c r="S483"/>
      <c r="T483"/>
      <c r="U483"/>
    </row>
    <row r="484" spans="19:21" x14ac:dyDescent="0.25">
      <c r="S484"/>
      <c r="T484"/>
      <c r="U484"/>
    </row>
    <row r="485" spans="19:21" x14ac:dyDescent="0.25">
      <c r="S485"/>
      <c r="T485"/>
      <c r="U485"/>
    </row>
    <row r="486" spans="19:21" x14ac:dyDescent="0.25">
      <c r="S486"/>
      <c r="T486"/>
      <c r="U486"/>
    </row>
    <row r="487" spans="19:21" x14ac:dyDescent="0.25">
      <c r="S487"/>
      <c r="T487"/>
      <c r="U487"/>
    </row>
    <row r="488" spans="19:21" x14ac:dyDescent="0.25">
      <c r="S488"/>
      <c r="T488"/>
      <c r="U488"/>
    </row>
    <row r="489" spans="19:21" x14ac:dyDescent="0.25">
      <c r="S489"/>
      <c r="T489"/>
      <c r="U489"/>
    </row>
    <row r="490" spans="19:21" x14ac:dyDescent="0.25">
      <c r="S490"/>
      <c r="T490"/>
      <c r="U490"/>
    </row>
    <row r="491" spans="19:21" x14ac:dyDescent="0.25">
      <c r="S491"/>
      <c r="T491"/>
      <c r="U491"/>
    </row>
    <row r="492" spans="19:21" x14ac:dyDescent="0.25">
      <c r="S492"/>
      <c r="T492"/>
      <c r="U492"/>
    </row>
    <row r="493" spans="19:21" x14ac:dyDescent="0.25">
      <c r="S493"/>
      <c r="T493"/>
      <c r="U493"/>
    </row>
    <row r="494" spans="19:21" x14ac:dyDescent="0.25">
      <c r="S494"/>
      <c r="T494"/>
      <c r="U494"/>
    </row>
    <row r="495" spans="19:21" x14ac:dyDescent="0.25">
      <c r="S495"/>
      <c r="T495"/>
      <c r="U495"/>
    </row>
    <row r="496" spans="19:21" x14ac:dyDescent="0.25">
      <c r="S496"/>
      <c r="T496"/>
      <c r="U496"/>
    </row>
    <row r="497" spans="19:21" x14ac:dyDescent="0.25">
      <c r="S497"/>
      <c r="T497"/>
      <c r="U497"/>
    </row>
    <row r="498" spans="19:21" x14ac:dyDescent="0.25">
      <c r="S498"/>
      <c r="T498"/>
      <c r="U498"/>
    </row>
    <row r="499" spans="19:21" x14ac:dyDescent="0.25">
      <c r="S499"/>
      <c r="T499"/>
      <c r="U499"/>
    </row>
    <row r="500" spans="19:21" x14ac:dyDescent="0.25">
      <c r="S500"/>
      <c r="T500"/>
      <c r="U500"/>
    </row>
    <row r="501" spans="19:21" x14ac:dyDescent="0.25">
      <c r="S501"/>
      <c r="T501"/>
      <c r="U501"/>
    </row>
    <row r="502" spans="19:21" x14ac:dyDescent="0.25">
      <c r="S502"/>
      <c r="T502"/>
      <c r="U502"/>
    </row>
    <row r="503" spans="19:21" x14ac:dyDescent="0.25">
      <c r="S503"/>
      <c r="T503"/>
      <c r="U503"/>
    </row>
    <row r="504" spans="19:21" x14ac:dyDescent="0.25">
      <c r="S504"/>
      <c r="T504"/>
      <c r="U504"/>
    </row>
    <row r="505" spans="19:21" x14ac:dyDescent="0.25">
      <c r="S505"/>
      <c r="T505"/>
      <c r="U505"/>
    </row>
    <row r="506" spans="19:21" x14ac:dyDescent="0.25">
      <c r="S506"/>
      <c r="T506"/>
      <c r="U506"/>
    </row>
    <row r="507" spans="19:21" x14ac:dyDescent="0.25">
      <c r="S507"/>
      <c r="T507"/>
      <c r="U507"/>
    </row>
    <row r="508" spans="19:21" x14ac:dyDescent="0.25">
      <c r="S508"/>
      <c r="T508"/>
      <c r="U508"/>
    </row>
    <row r="509" spans="19:21" x14ac:dyDescent="0.25">
      <c r="S509"/>
      <c r="T509"/>
      <c r="U509"/>
    </row>
    <row r="510" spans="19:21" x14ac:dyDescent="0.25">
      <c r="S510"/>
      <c r="T510"/>
      <c r="U510"/>
    </row>
    <row r="511" spans="19:21" x14ac:dyDescent="0.25">
      <c r="S511"/>
      <c r="T511"/>
      <c r="U511"/>
    </row>
    <row r="512" spans="19:21" x14ac:dyDescent="0.25">
      <c r="S512"/>
      <c r="T512"/>
      <c r="U512"/>
    </row>
    <row r="513" spans="19:21" x14ac:dyDescent="0.25">
      <c r="S513"/>
      <c r="T513"/>
      <c r="U513"/>
    </row>
    <row r="514" spans="19:21" x14ac:dyDescent="0.25">
      <c r="S514"/>
      <c r="T514"/>
      <c r="U514"/>
    </row>
    <row r="515" spans="19:21" x14ac:dyDescent="0.25">
      <c r="S515"/>
      <c r="T515"/>
      <c r="U515"/>
    </row>
    <row r="516" spans="19:21" x14ac:dyDescent="0.25">
      <c r="S516"/>
      <c r="T516"/>
      <c r="U516"/>
    </row>
    <row r="517" spans="19:21" x14ac:dyDescent="0.25">
      <c r="S517"/>
      <c r="T517"/>
      <c r="U517"/>
    </row>
    <row r="518" spans="19:21" x14ac:dyDescent="0.25">
      <c r="S518"/>
      <c r="T518"/>
      <c r="U518"/>
    </row>
    <row r="519" spans="19:21" x14ac:dyDescent="0.25">
      <c r="S519"/>
      <c r="T519"/>
      <c r="U519"/>
    </row>
    <row r="520" spans="19:21" x14ac:dyDescent="0.25">
      <c r="S520"/>
      <c r="T520"/>
      <c r="U520"/>
    </row>
    <row r="521" spans="19:21" x14ac:dyDescent="0.25">
      <c r="S521"/>
      <c r="T521"/>
      <c r="U521"/>
    </row>
    <row r="522" spans="19:21" x14ac:dyDescent="0.25">
      <c r="S522"/>
      <c r="T522"/>
      <c r="U522"/>
    </row>
    <row r="523" spans="19:21" x14ac:dyDescent="0.25">
      <c r="S523"/>
      <c r="T523"/>
      <c r="U523"/>
    </row>
    <row r="524" spans="19:21" x14ac:dyDescent="0.25">
      <c r="S524"/>
      <c r="T524"/>
      <c r="U524"/>
    </row>
    <row r="525" spans="19:21" x14ac:dyDescent="0.25">
      <c r="S525"/>
      <c r="T525"/>
      <c r="U525"/>
    </row>
    <row r="526" spans="19:21" x14ac:dyDescent="0.25">
      <c r="S526"/>
      <c r="T526"/>
      <c r="U526"/>
    </row>
    <row r="527" spans="19:21" x14ac:dyDescent="0.25">
      <c r="S527"/>
      <c r="T527"/>
      <c r="U527"/>
    </row>
    <row r="528" spans="19:21" x14ac:dyDescent="0.25">
      <c r="S528"/>
      <c r="T528"/>
      <c r="U528"/>
    </row>
    <row r="529" spans="19:21" x14ac:dyDescent="0.25">
      <c r="S529"/>
      <c r="T529"/>
      <c r="U529"/>
    </row>
    <row r="530" spans="19:21" x14ac:dyDescent="0.25">
      <c r="S530"/>
      <c r="T530"/>
      <c r="U530"/>
    </row>
    <row r="531" spans="19:21" x14ac:dyDescent="0.25">
      <c r="S531"/>
      <c r="T531"/>
      <c r="U531"/>
    </row>
    <row r="532" spans="19:21" x14ac:dyDescent="0.25">
      <c r="S532"/>
      <c r="T532"/>
      <c r="U532"/>
    </row>
    <row r="533" spans="19:21" x14ac:dyDescent="0.25">
      <c r="S533"/>
      <c r="T533"/>
      <c r="U533"/>
    </row>
    <row r="534" spans="19:21" x14ac:dyDescent="0.25">
      <c r="S534"/>
      <c r="T534"/>
      <c r="U534"/>
    </row>
    <row r="535" spans="19:21" x14ac:dyDescent="0.25">
      <c r="S535"/>
      <c r="T535"/>
      <c r="U535"/>
    </row>
    <row r="536" spans="19:21" x14ac:dyDescent="0.25">
      <c r="S536"/>
      <c r="T536"/>
      <c r="U536"/>
    </row>
    <row r="537" spans="19:21" x14ac:dyDescent="0.25">
      <c r="S537"/>
      <c r="T537"/>
      <c r="U537"/>
    </row>
    <row r="538" spans="19:21" x14ac:dyDescent="0.25">
      <c r="S538"/>
      <c r="T538"/>
      <c r="U538"/>
    </row>
    <row r="539" spans="19:21" x14ac:dyDescent="0.25">
      <c r="S539"/>
      <c r="T539"/>
      <c r="U539"/>
    </row>
    <row r="540" spans="19:21" x14ac:dyDescent="0.25">
      <c r="S540"/>
      <c r="T540"/>
      <c r="U540"/>
    </row>
    <row r="541" spans="19:21" x14ac:dyDescent="0.25">
      <c r="S541"/>
      <c r="T541"/>
      <c r="U541"/>
    </row>
    <row r="542" spans="19:21" x14ac:dyDescent="0.25">
      <c r="S542"/>
      <c r="T542"/>
      <c r="U542"/>
    </row>
    <row r="543" spans="19:21" x14ac:dyDescent="0.25">
      <c r="S543"/>
      <c r="T543"/>
      <c r="U543"/>
    </row>
    <row r="544" spans="19:21" x14ac:dyDescent="0.25">
      <c r="S544"/>
      <c r="T544"/>
      <c r="U544"/>
    </row>
    <row r="545" spans="19:21" x14ac:dyDescent="0.25">
      <c r="S545"/>
      <c r="T545"/>
      <c r="U545"/>
    </row>
    <row r="546" spans="19:21" x14ac:dyDescent="0.25">
      <c r="S546"/>
      <c r="T546"/>
      <c r="U546"/>
    </row>
    <row r="547" spans="19:21" x14ac:dyDescent="0.25">
      <c r="S547"/>
      <c r="T547"/>
      <c r="U547"/>
    </row>
    <row r="548" spans="19:21" x14ac:dyDescent="0.25">
      <c r="S548"/>
      <c r="T548"/>
      <c r="U548"/>
    </row>
    <row r="549" spans="19:21" x14ac:dyDescent="0.25">
      <c r="S549"/>
      <c r="T549"/>
      <c r="U549"/>
    </row>
    <row r="550" spans="19:21" x14ac:dyDescent="0.25">
      <c r="S550"/>
      <c r="T550"/>
      <c r="U550"/>
    </row>
    <row r="551" spans="19:21" x14ac:dyDescent="0.25">
      <c r="S551"/>
      <c r="T551"/>
      <c r="U551"/>
    </row>
    <row r="552" spans="19:21" x14ac:dyDescent="0.25">
      <c r="S552"/>
      <c r="T552"/>
      <c r="U552"/>
    </row>
    <row r="553" spans="19:21" x14ac:dyDescent="0.25">
      <c r="S553"/>
      <c r="T553"/>
      <c r="U553"/>
    </row>
    <row r="554" spans="19:21" x14ac:dyDescent="0.25">
      <c r="S554"/>
      <c r="T554"/>
      <c r="U554"/>
    </row>
    <row r="555" spans="19:21" x14ac:dyDescent="0.25">
      <c r="S555"/>
      <c r="T555"/>
      <c r="U555"/>
    </row>
    <row r="556" spans="19:21" x14ac:dyDescent="0.25">
      <c r="S556"/>
      <c r="T556"/>
      <c r="U556"/>
    </row>
    <row r="557" spans="19:21" x14ac:dyDescent="0.25">
      <c r="S557"/>
      <c r="T557"/>
      <c r="U557"/>
    </row>
    <row r="558" spans="19:21" x14ac:dyDescent="0.25">
      <c r="S558"/>
      <c r="T558"/>
      <c r="U558"/>
    </row>
    <row r="559" spans="19:21" x14ac:dyDescent="0.25">
      <c r="S559"/>
      <c r="T559"/>
      <c r="U559"/>
    </row>
    <row r="560" spans="19:21" x14ac:dyDescent="0.25">
      <c r="S560"/>
      <c r="T560"/>
      <c r="U560"/>
    </row>
    <row r="561" spans="19:21" x14ac:dyDescent="0.25">
      <c r="S561"/>
      <c r="T561"/>
      <c r="U561"/>
    </row>
    <row r="562" spans="19:21" x14ac:dyDescent="0.25">
      <c r="S562"/>
      <c r="T562"/>
      <c r="U562"/>
    </row>
    <row r="563" spans="19:21" x14ac:dyDescent="0.25">
      <c r="S563"/>
      <c r="T563"/>
      <c r="U563"/>
    </row>
    <row r="564" spans="19:21" x14ac:dyDescent="0.25">
      <c r="S564"/>
      <c r="T564"/>
      <c r="U564"/>
    </row>
    <row r="565" spans="19:21" x14ac:dyDescent="0.25">
      <c r="S565"/>
      <c r="T565"/>
      <c r="U565"/>
    </row>
    <row r="566" spans="19:21" x14ac:dyDescent="0.25">
      <c r="S566"/>
      <c r="T566"/>
      <c r="U566"/>
    </row>
    <row r="567" spans="19:21" x14ac:dyDescent="0.25">
      <c r="S567"/>
      <c r="T567"/>
      <c r="U567"/>
    </row>
    <row r="568" spans="19:21" x14ac:dyDescent="0.25">
      <c r="S568"/>
      <c r="T568"/>
      <c r="U568"/>
    </row>
    <row r="569" spans="19:21" x14ac:dyDescent="0.25">
      <c r="S569"/>
      <c r="T569"/>
      <c r="U569"/>
    </row>
    <row r="570" spans="19:21" x14ac:dyDescent="0.25">
      <c r="S570"/>
      <c r="T570"/>
      <c r="U570"/>
    </row>
    <row r="571" spans="19:21" x14ac:dyDescent="0.25">
      <c r="S571"/>
      <c r="T571"/>
      <c r="U571"/>
    </row>
    <row r="572" spans="19:21" x14ac:dyDescent="0.25">
      <c r="S572"/>
      <c r="T572"/>
      <c r="U572"/>
    </row>
    <row r="573" spans="19:21" x14ac:dyDescent="0.25">
      <c r="S573"/>
      <c r="T573"/>
      <c r="U573"/>
    </row>
    <row r="574" spans="19:21" x14ac:dyDescent="0.25">
      <c r="S574"/>
      <c r="T574"/>
      <c r="U574"/>
    </row>
    <row r="575" spans="19:21" x14ac:dyDescent="0.25">
      <c r="S575"/>
      <c r="T575"/>
      <c r="U575"/>
    </row>
    <row r="576" spans="19:21" x14ac:dyDescent="0.25">
      <c r="S576"/>
      <c r="T576"/>
      <c r="U576"/>
    </row>
    <row r="577" spans="19:21" x14ac:dyDescent="0.25">
      <c r="S577"/>
      <c r="T577"/>
      <c r="U577"/>
    </row>
    <row r="578" spans="19:21" x14ac:dyDescent="0.25">
      <c r="S578"/>
      <c r="T578"/>
      <c r="U578"/>
    </row>
    <row r="579" spans="19:21" x14ac:dyDescent="0.25">
      <c r="S579"/>
      <c r="T579"/>
      <c r="U579"/>
    </row>
    <row r="580" spans="19:21" x14ac:dyDescent="0.25">
      <c r="S580"/>
      <c r="T580"/>
      <c r="U580"/>
    </row>
    <row r="581" spans="19:21" x14ac:dyDescent="0.25">
      <c r="S581"/>
      <c r="T581"/>
      <c r="U581"/>
    </row>
    <row r="582" spans="19:21" x14ac:dyDescent="0.25">
      <c r="S582"/>
      <c r="T582"/>
      <c r="U582"/>
    </row>
    <row r="583" spans="19:21" x14ac:dyDescent="0.25">
      <c r="S583"/>
      <c r="T583"/>
      <c r="U583"/>
    </row>
    <row r="584" spans="19:21" x14ac:dyDescent="0.25">
      <c r="S584"/>
      <c r="T584"/>
      <c r="U584"/>
    </row>
    <row r="585" spans="19:21" x14ac:dyDescent="0.25">
      <c r="S585"/>
      <c r="T585"/>
      <c r="U585"/>
    </row>
    <row r="586" spans="19:21" x14ac:dyDescent="0.25">
      <c r="S586"/>
      <c r="T586"/>
      <c r="U586"/>
    </row>
    <row r="587" spans="19:21" x14ac:dyDescent="0.25">
      <c r="S587"/>
      <c r="T587"/>
      <c r="U587"/>
    </row>
    <row r="588" spans="19:21" x14ac:dyDescent="0.25">
      <c r="S588"/>
      <c r="T588"/>
      <c r="U588"/>
    </row>
    <row r="589" spans="19:21" x14ac:dyDescent="0.25">
      <c r="S589"/>
      <c r="T589"/>
      <c r="U589"/>
    </row>
    <row r="590" spans="19:21" x14ac:dyDescent="0.25">
      <c r="S590"/>
      <c r="T590"/>
      <c r="U590"/>
    </row>
    <row r="591" spans="19:21" x14ac:dyDescent="0.25">
      <c r="S591"/>
      <c r="T591"/>
      <c r="U591"/>
    </row>
    <row r="592" spans="19:21" x14ac:dyDescent="0.25">
      <c r="S592"/>
      <c r="T592"/>
      <c r="U592"/>
    </row>
    <row r="593" spans="19:21" x14ac:dyDescent="0.25">
      <c r="S593"/>
      <c r="T593"/>
      <c r="U593"/>
    </row>
    <row r="594" spans="19:21" x14ac:dyDescent="0.25">
      <c r="S594"/>
      <c r="T594"/>
      <c r="U594"/>
    </row>
    <row r="595" spans="19:21" x14ac:dyDescent="0.25">
      <c r="S595"/>
      <c r="T595"/>
      <c r="U595"/>
    </row>
    <row r="596" spans="19:21" x14ac:dyDescent="0.25">
      <c r="S596"/>
      <c r="T596"/>
      <c r="U596"/>
    </row>
    <row r="597" spans="19:21" x14ac:dyDescent="0.25">
      <c r="S597"/>
      <c r="T597"/>
      <c r="U597"/>
    </row>
    <row r="598" spans="19:21" x14ac:dyDescent="0.25">
      <c r="S598"/>
      <c r="T598"/>
      <c r="U598"/>
    </row>
    <row r="599" spans="19:21" x14ac:dyDescent="0.25">
      <c r="S599"/>
      <c r="T599"/>
      <c r="U599"/>
    </row>
    <row r="600" spans="19:21" x14ac:dyDescent="0.25">
      <c r="S600"/>
      <c r="T600"/>
      <c r="U600"/>
    </row>
    <row r="601" spans="19:21" x14ac:dyDescent="0.25">
      <c r="S601"/>
      <c r="T601"/>
      <c r="U601"/>
    </row>
    <row r="602" spans="19:21" x14ac:dyDescent="0.25">
      <c r="S602"/>
      <c r="T602"/>
      <c r="U602"/>
    </row>
    <row r="603" spans="19:21" x14ac:dyDescent="0.25">
      <c r="S603"/>
      <c r="T603"/>
      <c r="U603"/>
    </row>
    <row r="604" spans="19:21" x14ac:dyDescent="0.25">
      <c r="S604"/>
      <c r="T604"/>
      <c r="U604"/>
    </row>
    <row r="605" spans="19:21" x14ac:dyDescent="0.25">
      <c r="S605"/>
      <c r="T605"/>
      <c r="U605"/>
    </row>
    <row r="606" spans="19:21" x14ac:dyDescent="0.25">
      <c r="S606"/>
      <c r="T606"/>
      <c r="U606"/>
    </row>
    <row r="607" spans="19:21" x14ac:dyDescent="0.25">
      <c r="S607"/>
      <c r="T607"/>
      <c r="U607"/>
    </row>
    <row r="608" spans="19:21" x14ac:dyDescent="0.25">
      <c r="S608"/>
      <c r="T608"/>
      <c r="U608"/>
    </row>
    <row r="609" spans="19:21" x14ac:dyDescent="0.25">
      <c r="S609"/>
      <c r="T609"/>
      <c r="U609"/>
    </row>
    <row r="610" spans="19:21" x14ac:dyDescent="0.25">
      <c r="S610"/>
      <c r="T610"/>
      <c r="U610"/>
    </row>
    <row r="611" spans="19:21" x14ac:dyDescent="0.25">
      <c r="S611"/>
      <c r="T611"/>
      <c r="U611"/>
    </row>
    <row r="612" spans="19:21" x14ac:dyDescent="0.25">
      <c r="S612"/>
      <c r="T612"/>
      <c r="U612"/>
    </row>
    <row r="613" spans="19:21" x14ac:dyDescent="0.25">
      <c r="S613"/>
      <c r="T613"/>
      <c r="U613"/>
    </row>
    <row r="614" spans="19:21" x14ac:dyDescent="0.25">
      <c r="S614"/>
      <c r="T614"/>
      <c r="U614"/>
    </row>
    <row r="615" spans="19:21" x14ac:dyDescent="0.25">
      <c r="S615"/>
      <c r="T615"/>
      <c r="U615"/>
    </row>
    <row r="616" spans="19:21" x14ac:dyDescent="0.25">
      <c r="S616"/>
      <c r="T616"/>
      <c r="U616"/>
    </row>
    <row r="617" spans="19:21" x14ac:dyDescent="0.25">
      <c r="S617"/>
      <c r="T617"/>
      <c r="U617"/>
    </row>
    <row r="618" spans="19:21" x14ac:dyDescent="0.25">
      <c r="S618"/>
      <c r="T618"/>
      <c r="U618"/>
    </row>
    <row r="619" spans="19:21" x14ac:dyDescent="0.25">
      <c r="S619"/>
      <c r="T619"/>
      <c r="U619"/>
    </row>
    <row r="620" spans="19:21" x14ac:dyDescent="0.25">
      <c r="S620"/>
      <c r="T620"/>
      <c r="U620"/>
    </row>
    <row r="621" spans="19:21" x14ac:dyDescent="0.25">
      <c r="S621"/>
      <c r="T621"/>
      <c r="U621"/>
    </row>
    <row r="622" spans="19:21" x14ac:dyDescent="0.25">
      <c r="S622"/>
      <c r="T622"/>
      <c r="U622"/>
    </row>
    <row r="623" spans="19:21" x14ac:dyDescent="0.25">
      <c r="S623"/>
      <c r="T623"/>
      <c r="U623"/>
    </row>
    <row r="624" spans="19:21" x14ac:dyDescent="0.25">
      <c r="S624"/>
      <c r="T624"/>
      <c r="U624"/>
    </row>
    <row r="625" spans="19:21" x14ac:dyDescent="0.25">
      <c r="S625"/>
      <c r="T625"/>
      <c r="U625"/>
    </row>
    <row r="626" spans="19:21" x14ac:dyDescent="0.25">
      <c r="S626"/>
      <c r="T626"/>
      <c r="U626"/>
    </row>
    <row r="627" spans="19:21" x14ac:dyDescent="0.25">
      <c r="S627"/>
      <c r="T627"/>
      <c r="U627"/>
    </row>
    <row r="628" spans="19:21" x14ac:dyDescent="0.25">
      <c r="S628"/>
      <c r="T628"/>
      <c r="U628"/>
    </row>
    <row r="629" spans="19:21" x14ac:dyDescent="0.25">
      <c r="S629"/>
      <c r="T629"/>
      <c r="U629"/>
    </row>
    <row r="630" spans="19:21" x14ac:dyDescent="0.25">
      <c r="S630"/>
      <c r="T630"/>
      <c r="U630"/>
    </row>
    <row r="631" spans="19:21" x14ac:dyDescent="0.25">
      <c r="S631"/>
      <c r="T631"/>
      <c r="U631"/>
    </row>
    <row r="632" spans="19:21" x14ac:dyDescent="0.25">
      <c r="S632"/>
      <c r="T632"/>
      <c r="U632"/>
    </row>
    <row r="633" spans="19:21" x14ac:dyDescent="0.25">
      <c r="S633"/>
      <c r="T633"/>
      <c r="U633"/>
    </row>
    <row r="634" spans="19:21" x14ac:dyDescent="0.25">
      <c r="S634"/>
      <c r="T634"/>
      <c r="U634"/>
    </row>
    <row r="635" spans="19:21" x14ac:dyDescent="0.25">
      <c r="S635"/>
      <c r="T635"/>
      <c r="U635"/>
    </row>
    <row r="636" spans="19:21" x14ac:dyDescent="0.25">
      <c r="S636"/>
      <c r="T636"/>
      <c r="U636"/>
    </row>
    <row r="637" spans="19:21" x14ac:dyDescent="0.25">
      <c r="S637"/>
      <c r="T637"/>
      <c r="U637"/>
    </row>
    <row r="638" spans="19:21" x14ac:dyDescent="0.25">
      <c r="S638"/>
      <c r="T638"/>
      <c r="U638"/>
    </row>
    <row r="639" spans="19:21" x14ac:dyDescent="0.25">
      <c r="S639"/>
      <c r="T639"/>
      <c r="U639"/>
    </row>
    <row r="640" spans="19:21" x14ac:dyDescent="0.25">
      <c r="S640"/>
      <c r="T640"/>
      <c r="U640"/>
    </row>
    <row r="641" spans="19:21" x14ac:dyDescent="0.25">
      <c r="S641"/>
      <c r="T641"/>
      <c r="U641"/>
    </row>
    <row r="642" spans="19:21" x14ac:dyDescent="0.25">
      <c r="S642"/>
      <c r="T642"/>
      <c r="U642"/>
    </row>
    <row r="643" spans="19:21" x14ac:dyDescent="0.25">
      <c r="S643"/>
      <c r="T643"/>
      <c r="U643"/>
    </row>
    <row r="644" spans="19:21" x14ac:dyDescent="0.25">
      <c r="S644"/>
      <c r="T644"/>
      <c r="U644"/>
    </row>
    <row r="645" spans="19:21" x14ac:dyDescent="0.25">
      <c r="S645"/>
      <c r="T645"/>
      <c r="U645"/>
    </row>
    <row r="646" spans="19:21" x14ac:dyDescent="0.25">
      <c r="S646"/>
      <c r="T646"/>
      <c r="U646"/>
    </row>
    <row r="647" spans="19:21" x14ac:dyDescent="0.25">
      <c r="S647"/>
      <c r="T647"/>
      <c r="U647"/>
    </row>
    <row r="648" spans="19:21" x14ac:dyDescent="0.25">
      <c r="S648"/>
      <c r="T648"/>
      <c r="U648"/>
    </row>
    <row r="649" spans="19:21" x14ac:dyDescent="0.25">
      <c r="S649"/>
      <c r="T649"/>
      <c r="U649"/>
    </row>
    <row r="650" spans="19:21" x14ac:dyDescent="0.25">
      <c r="S650"/>
      <c r="T650"/>
      <c r="U650"/>
    </row>
    <row r="651" spans="19:21" x14ac:dyDescent="0.25">
      <c r="S651"/>
      <c r="T651"/>
      <c r="U651"/>
    </row>
    <row r="652" spans="19:21" x14ac:dyDescent="0.25">
      <c r="S652"/>
      <c r="T652"/>
      <c r="U652"/>
    </row>
    <row r="653" spans="19:21" x14ac:dyDescent="0.25">
      <c r="S653"/>
      <c r="T653"/>
      <c r="U653"/>
    </row>
    <row r="654" spans="19:21" x14ac:dyDescent="0.25">
      <c r="S654"/>
      <c r="T654"/>
      <c r="U654"/>
    </row>
    <row r="655" spans="19:21" x14ac:dyDescent="0.25">
      <c r="S655"/>
      <c r="T655"/>
      <c r="U655"/>
    </row>
    <row r="656" spans="19:21" x14ac:dyDescent="0.25">
      <c r="S656"/>
      <c r="T656"/>
      <c r="U656"/>
    </row>
    <row r="657" spans="19:21" x14ac:dyDescent="0.25">
      <c r="S657"/>
      <c r="T657"/>
      <c r="U657"/>
    </row>
    <row r="658" spans="19:21" x14ac:dyDescent="0.25">
      <c r="S658"/>
      <c r="T658"/>
      <c r="U658"/>
    </row>
    <row r="659" spans="19:21" x14ac:dyDescent="0.25">
      <c r="S659"/>
      <c r="T659"/>
      <c r="U659"/>
    </row>
    <row r="660" spans="19:21" x14ac:dyDescent="0.25">
      <c r="S660"/>
      <c r="T660"/>
      <c r="U660"/>
    </row>
    <row r="661" spans="19:21" x14ac:dyDescent="0.25">
      <c r="S661"/>
      <c r="T661"/>
      <c r="U661"/>
    </row>
    <row r="662" spans="19:21" x14ac:dyDescent="0.25">
      <c r="S662"/>
      <c r="T662"/>
      <c r="U662"/>
    </row>
    <row r="663" spans="19:21" x14ac:dyDescent="0.25">
      <c r="S663"/>
      <c r="T663"/>
      <c r="U663"/>
    </row>
    <row r="664" spans="19:21" x14ac:dyDescent="0.25">
      <c r="S664"/>
      <c r="T664"/>
      <c r="U664"/>
    </row>
    <row r="665" spans="19:21" x14ac:dyDescent="0.25">
      <c r="S665"/>
      <c r="T665"/>
      <c r="U665"/>
    </row>
    <row r="666" spans="19:21" x14ac:dyDescent="0.25">
      <c r="S666"/>
      <c r="T666"/>
      <c r="U666"/>
    </row>
    <row r="667" spans="19:21" x14ac:dyDescent="0.25">
      <c r="S667"/>
      <c r="T667"/>
      <c r="U667"/>
    </row>
    <row r="668" spans="19:21" x14ac:dyDescent="0.25">
      <c r="S668"/>
      <c r="T668"/>
      <c r="U668"/>
    </row>
    <row r="669" spans="19:21" x14ac:dyDescent="0.25">
      <c r="S669"/>
      <c r="T669"/>
      <c r="U669"/>
    </row>
    <row r="670" spans="19:21" x14ac:dyDescent="0.25">
      <c r="S670"/>
      <c r="T670"/>
      <c r="U670"/>
    </row>
    <row r="671" spans="19:21" x14ac:dyDescent="0.25">
      <c r="S671"/>
      <c r="T671"/>
      <c r="U671"/>
    </row>
    <row r="672" spans="19:21" x14ac:dyDescent="0.25">
      <c r="S672"/>
      <c r="T672"/>
      <c r="U672"/>
    </row>
    <row r="673" spans="19:21" x14ac:dyDescent="0.25">
      <c r="S673"/>
      <c r="T673"/>
      <c r="U673"/>
    </row>
    <row r="674" spans="19:21" x14ac:dyDescent="0.25">
      <c r="S674"/>
      <c r="T674"/>
      <c r="U674"/>
    </row>
    <row r="675" spans="19:21" x14ac:dyDescent="0.25">
      <c r="S675"/>
      <c r="T675"/>
      <c r="U675"/>
    </row>
    <row r="676" spans="19:21" x14ac:dyDescent="0.25">
      <c r="S676"/>
      <c r="T676"/>
      <c r="U676"/>
    </row>
    <row r="677" spans="19:21" x14ac:dyDescent="0.25">
      <c r="S677"/>
      <c r="T677"/>
      <c r="U677"/>
    </row>
    <row r="678" spans="19:21" x14ac:dyDescent="0.25">
      <c r="S678"/>
      <c r="T678"/>
      <c r="U678"/>
    </row>
    <row r="679" spans="19:21" x14ac:dyDescent="0.25">
      <c r="S679"/>
      <c r="T679"/>
      <c r="U679"/>
    </row>
    <row r="680" spans="19:21" x14ac:dyDescent="0.25">
      <c r="S680"/>
      <c r="T680"/>
      <c r="U680"/>
    </row>
    <row r="681" spans="19:21" x14ac:dyDescent="0.25">
      <c r="S681"/>
      <c r="T681"/>
      <c r="U681"/>
    </row>
    <row r="682" spans="19:21" x14ac:dyDescent="0.25">
      <c r="S682"/>
      <c r="T682"/>
      <c r="U682"/>
    </row>
    <row r="683" spans="19:21" x14ac:dyDescent="0.25">
      <c r="S683"/>
      <c r="T683"/>
      <c r="U683"/>
    </row>
    <row r="684" spans="19:21" x14ac:dyDescent="0.25">
      <c r="S684"/>
      <c r="T684"/>
      <c r="U684"/>
    </row>
    <row r="685" spans="19:21" x14ac:dyDescent="0.25">
      <c r="S685"/>
      <c r="T685"/>
      <c r="U685"/>
    </row>
    <row r="686" spans="19:21" x14ac:dyDescent="0.25">
      <c r="S686"/>
      <c r="T686"/>
      <c r="U686"/>
    </row>
    <row r="687" spans="19:21" x14ac:dyDescent="0.25">
      <c r="S687"/>
      <c r="T687"/>
      <c r="U687"/>
    </row>
    <row r="688" spans="19:21" x14ac:dyDescent="0.25">
      <c r="S688"/>
      <c r="T688"/>
      <c r="U688"/>
    </row>
    <row r="689" spans="19:21" x14ac:dyDescent="0.25">
      <c r="S689"/>
      <c r="T689"/>
      <c r="U689"/>
    </row>
    <row r="690" spans="19:21" x14ac:dyDescent="0.25">
      <c r="S690"/>
      <c r="T690"/>
      <c r="U690"/>
    </row>
    <row r="691" spans="19:21" x14ac:dyDescent="0.25">
      <c r="S691"/>
      <c r="T691"/>
      <c r="U691"/>
    </row>
    <row r="692" spans="19:21" x14ac:dyDescent="0.25">
      <c r="S692"/>
      <c r="T692"/>
      <c r="U692"/>
    </row>
    <row r="693" spans="19:21" x14ac:dyDescent="0.25">
      <c r="S693"/>
      <c r="T693"/>
      <c r="U693"/>
    </row>
    <row r="694" spans="19:21" x14ac:dyDescent="0.25">
      <c r="S694"/>
      <c r="T694"/>
      <c r="U694"/>
    </row>
    <row r="695" spans="19:21" x14ac:dyDescent="0.25">
      <c r="S695"/>
      <c r="T695"/>
      <c r="U695"/>
    </row>
    <row r="696" spans="19:21" x14ac:dyDescent="0.25">
      <c r="S696"/>
      <c r="T696"/>
      <c r="U696"/>
    </row>
    <row r="697" spans="19:21" x14ac:dyDescent="0.25">
      <c r="S697"/>
      <c r="T697"/>
      <c r="U697"/>
    </row>
    <row r="698" spans="19:21" x14ac:dyDescent="0.25">
      <c r="S698"/>
      <c r="T698"/>
      <c r="U698"/>
    </row>
    <row r="699" spans="19:21" x14ac:dyDescent="0.25">
      <c r="S699"/>
      <c r="T699"/>
      <c r="U699"/>
    </row>
    <row r="700" spans="19:21" x14ac:dyDescent="0.25">
      <c r="S700"/>
      <c r="T700"/>
      <c r="U700"/>
    </row>
    <row r="701" spans="19:21" x14ac:dyDescent="0.25">
      <c r="S701"/>
      <c r="T701"/>
      <c r="U701"/>
    </row>
    <row r="702" spans="19:21" x14ac:dyDescent="0.25">
      <c r="S702"/>
      <c r="T702"/>
      <c r="U702"/>
    </row>
    <row r="703" spans="19:21" x14ac:dyDescent="0.25">
      <c r="S703"/>
      <c r="T703"/>
      <c r="U703"/>
    </row>
    <row r="704" spans="19:21" x14ac:dyDescent="0.25">
      <c r="S704"/>
      <c r="T704"/>
      <c r="U704"/>
    </row>
    <row r="705" spans="19:21" x14ac:dyDescent="0.25">
      <c r="S705"/>
      <c r="T705"/>
      <c r="U705"/>
    </row>
    <row r="706" spans="19:21" x14ac:dyDescent="0.25">
      <c r="S706"/>
      <c r="T706"/>
      <c r="U706"/>
    </row>
    <row r="707" spans="19:21" x14ac:dyDescent="0.25">
      <c r="S707"/>
      <c r="T707"/>
      <c r="U707"/>
    </row>
    <row r="708" spans="19:21" x14ac:dyDescent="0.25">
      <c r="S708"/>
      <c r="T708"/>
      <c r="U708"/>
    </row>
    <row r="709" spans="19:21" x14ac:dyDescent="0.25">
      <c r="S709"/>
      <c r="T709"/>
      <c r="U709"/>
    </row>
    <row r="710" spans="19:21" x14ac:dyDescent="0.25">
      <c r="S710"/>
      <c r="T710"/>
      <c r="U710"/>
    </row>
    <row r="711" spans="19:21" x14ac:dyDescent="0.25">
      <c r="S711"/>
      <c r="T711"/>
      <c r="U711"/>
    </row>
    <row r="712" spans="19:21" x14ac:dyDescent="0.25">
      <c r="S712"/>
      <c r="T712"/>
      <c r="U712"/>
    </row>
    <row r="713" spans="19:21" x14ac:dyDescent="0.25">
      <c r="S713"/>
      <c r="T713"/>
      <c r="U713"/>
    </row>
    <row r="714" spans="19:21" x14ac:dyDescent="0.25">
      <c r="S714"/>
      <c r="T714"/>
      <c r="U714"/>
    </row>
    <row r="715" spans="19:21" x14ac:dyDescent="0.25">
      <c r="S715"/>
      <c r="T715"/>
      <c r="U715"/>
    </row>
    <row r="716" spans="19:21" x14ac:dyDescent="0.25">
      <c r="S716"/>
      <c r="T716"/>
      <c r="U716"/>
    </row>
    <row r="717" spans="19:21" x14ac:dyDescent="0.25">
      <c r="S717"/>
      <c r="T717"/>
      <c r="U717"/>
    </row>
    <row r="718" spans="19:21" x14ac:dyDescent="0.25">
      <c r="S718"/>
      <c r="T718"/>
      <c r="U718"/>
    </row>
    <row r="719" spans="19:21" x14ac:dyDescent="0.25">
      <c r="S719"/>
      <c r="T719"/>
      <c r="U719"/>
    </row>
    <row r="720" spans="19:21" x14ac:dyDescent="0.25">
      <c r="S720"/>
      <c r="T720"/>
      <c r="U720"/>
    </row>
    <row r="721" spans="19:21" x14ac:dyDescent="0.25">
      <c r="S721"/>
      <c r="T721"/>
      <c r="U721"/>
    </row>
    <row r="722" spans="19:21" x14ac:dyDescent="0.25">
      <c r="S722"/>
      <c r="T722"/>
      <c r="U722"/>
    </row>
    <row r="723" spans="19:21" x14ac:dyDescent="0.25">
      <c r="S723"/>
      <c r="T723"/>
      <c r="U723"/>
    </row>
    <row r="724" spans="19:21" x14ac:dyDescent="0.25">
      <c r="S724"/>
      <c r="T724"/>
      <c r="U724"/>
    </row>
    <row r="725" spans="19:21" x14ac:dyDescent="0.25">
      <c r="S725"/>
      <c r="T725"/>
      <c r="U725"/>
    </row>
    <row r="726" spans="19:21" x14ac:dyDescent="0.25">
      <c r="S726"/>
      <c r="T726"/>
      <c r="U726"/>
    </row>
    <row r="727" spans="19:21" x14ac:dyDescent="0.25">
      <c r="S727"/>
      <c r="T727"/>
      <c r="U727"/>
    </row>
    <row r="728" spans="19:21" x14ac:dyDescent="0.25">
      <c r="S728"/>
      <c r="T728"/>
      <c r="U728"/>
    </row>
    <row r="729" spans="19:21" x14ac:dyDescent="0.25">
      <c r="S729"/>
      <c r="T729"/>
      <c r="U729"/>
    </row>
    <row r="730" spans="19:21" x14ac:dyDescent="0.25">
      <c r="S730"/>
      <c r="T730"/>
      <c r="U730"/>
    </row>
    <row r="731" spans="19:21" x14ac:dyDescent="0.25">
      <c r="S731"/>
      <c r="T731"/>
      <c r="U731"/>
    </row>
    <row r="732" spans="19:21" x14ac:dyDescent="0.25">
      <c r="S732"/>
      <c r="T732"/>
      <c r="U732"/>
    </row>
    <row r="733" spans="19:21" x14ac:dyDescent="0.25">
      <c r="S733"/>
      <c r="T733"/>
      <c r="U733"/>
    </row>
    <row r="734" spans="19:21" x14ac:dyDescent="0.25">
      <c r="S734"/>
      <c r="T734"/>
      <c r="U734"/>
    </row>
    <row r="735" spans="19:21" x14ac:dyDescent="0.25">
      <c r="S735"/>
      <c r="T735"/>
      <c r="U735"/>
    </row>
    <row r="736" spans="19:21" x14ac:dyDescent="0.25">
      <c r="S736"/>
      <c r="T736"/>
      <c r="U736"/>
    </row>
    <row r="737" spans="19:21" x14ac:dyDescent="0.25">
      <c r="S737"/>
      <c r="T737"/>
      <c r="U737"/>
    </row>
    <row r="738" spans="19:21" x14ac:dyDescent="0.25">
      <c r="S738"/>
      <c r="T738"/>
      <c r="U738"/>
    </row>
    <row r="739" spans="19:21" x14ac:dyDescent="0.25">
      <c r="S739"/>
      <c r="T739"/>
      <c r="U739"/>
    </row>
    <row r="740" spans="19:21" x14ac:dyDescent="0.25">
      <c r="S740"/>
      <c r="T740"/>
      <c r="U740"/>
    </row>
    <row r="741" spans="19:21" x14ac:dyDescent="0.25">
      <c r="S741"/>
      <c r="T741"/>
      <c r="U741"/>
    </row>
    <row r="742" spans="19:21" x14ac:dyDescent="0.25">
      <c r="S742"/>
      <c r="T742"/>
      <c r="U742"/>
    </row>
    <row r="743" spans="19:21" x14ac:dyDescent="0.25">
      <c r="S743"/>
      <c r="T743"/>
      <c r="U743"/>
    </row>
    <row r="744" spans="19:21" x14ac:dyDescent="0.25">
      <c r="S744"/>
      <c r="T744"/>
      <c r="U744"/>
    </row>
    <row r="745" spans="19:21" x14ac:dyDescent="0.25">
      <c r="S745"/>
      <c r="T745"/>
      <c r="U745"/>
    </row>
    <row r="746" spans="19:21" x14ac:dyDescent="0.25">
      <c r="S746"/>
      <c r="T746"/>
      <c r="U746"/>
    </row>
    <row r="747" spans="19:21" x14ac:dyDescent="0.25">
      <c r="S747"/>
      <c r="T747"/>
      <c r="U747"/>
    </row>
    <row r="748" spans="19:21" x14ac:dyDescent="0.25">
      <c r="S748"/>
      <c r="T748"/>
      <c r="U748"/>
    </row>
    <row r="749" spans="19:21" x14ac:dyDescent="0.25">
      <c r="S749"/>
      <c r="T749"/>
      <c r="U749"/>
    </row>
    <row r="750" spans="19:21" x14ac:dyDescent="0.25">
      <c r="S750"/>
      <c r="T750"/>
      <c r="U750"/>
    </row>
    <row r="751" spans="19:21" x14ac:dyDescent="0.25">
      <c r="S751"/>
      <c r="T751"/>
      <c r="U751"/>
    </row>
    <row r="752" spans="19:21" x14ac:dyDescent="0.25">
      <c r="S752"/>
      <c r="T752"/>
      <c r="U752"/>
    </row>
    <row r="753" spans="19:21" x14ac:dyDescent="0.25">
      <c r="S753"/>
      <c r="T753"/>
      <c r="U753"/>
    </row>
    <row r="754" spans="19:21" x14ac:dyDescent="0.25">
      <c r="S754"/>
      <c r="T754"/>
      <c r="U754"/>
    </row>
    <row r="755" spans="19:21" x14ac:dyDescent="0.25">
      <c r="S755"/>
      <c r="T755"/>
      <c r="U755"/>
    </row>
    <row r="756" spans="19:21" x14ac:dyDescent="0.25">
      <c r="S756"/>
      <c r="T756"/>
      <c r="U756"/>
    </row>
    <row r="757" spans="19:21" x14ac:dyDescent="0.25">
      <c r="S757"/>
      <c r="T757"/>
      <c r="U757"/>
    </row>
    <row r="758" spans="19:21" x14ac:dyDescent="0.25">
      <c r="S758"/>
      <c r="T758"/>
      <c r="U758"/>
    </row>
    <row r="759" spans="19:21" x14ac:dyDescent="0.25">
      <c r="S759"/>
      <c r="T759"/>
      <c r="U759"/>
    </row>
    <row r="760" spans="19:21" x14ac:dyDescent="0.25">
      <c r="S760"/>
      <c r="T760"/>
      <c r="U760"/>
    </row>
    <row r="761" spans="19:21" x14ac:dyDescent="0.25">
      <c r="S761"/>
      <c r="T761"/>
      <c r="U761"/>
    </row>
    <row r="762" spans="19:21" x14ac:dyDescent="0.25">
      <c r="S762"/>
      <c r="T762"/>
      <c r="U762"/>
    </row>
    <row r="763" spans="19:21" x14ac:dyDescent="0.25">
      <c r="S763"/>
      <c r="T763"/>
      <c r="U763"/>
    </row>
    <row r="764" spans="19:21" x14ac:dyDescent="0.25">
      <c r="S764"/>
      <c r="T764"/>
      <c r="U764"/>
    </row>
    <row r="765" spans="19:21" x14ac:dyDescent="0.25">
      <c r="S765"/>
      <c r="T765"/>
      <c r="U765"/>
    </row>
    <row r="766" spans="19:21" x14ac:dyDescent="0.25">
      <c r="S766"/>
      <c r="T766"/>
      <c r="U766"/>
    </row>
    <row r="767" spans="19:21" x14ac:dyDescent="0.25">
      <c r="S767"/>
      <c r="T767"/>
      <c r="U767"/>
    </row>
    <row r="768" spans="19:21" x14ac:dyDescent="0.25">
      <c r="S768"/>
      <c r="T768"/>
      <c r="U768"/>
    </row>
    <row r="769" spans="19:21" x14ac:dyDescent="0.25">
      <c r="S769"/>
      <c r="T769"/>
      <c r="U769"/>
    </row>
    <row r="770" spans="19:21" x14ac:dyDescent="0.25">
      <c r="S770"/>
      <c r="T770"/>
      <c r="U770"/>
    </row>
    <row r="771" spans="19:21" x14ac:dyDescent="0.25">
      <c r="S771"/>
      <c r="T771"/>
      <c r="U771"/>
    </row>
    <row r="772" spans="19:21" x14ac:dyDescent="0.25">
      <c r="S772"/>
      <c r="T772"/>
      <c r="U772"/>
    </row>
    <row r="773" spans="19:21" x14ac:dyDescent="0.25">
      <c r="S773"/>
      <c r="T773"/>
      <c r="U773"/>
    </row>
    <row r="774" spans="19:21" x14ac:dyDescent="0.25">
      <c r="S774"/>
      <c r="T774"/>
      <c r="U774"/>
    </row>
    <row r="775" spans="19:21" x14ac:dyDescent="0.25">
      <c r="S775"/>
      <c r="T775"/>
      <c r="U775"/>
    </row>
    <row r="776" spans="19:21" x14ac:dyDescent="0.25">
      <c r="S776"/>
      <c r="T776"/>
      <c r="U776"/>
    </row>
    <row r="777" spans="19:21" x14ac:dyDescent="0.25">
      <c r="S777"/>
      <c r="T777"/>
      <c r="U777"/>
    </row>
    <row r="778" spans="19:21" x14ac:dyDescent="0.25">
      <c r="S778"/>
      <c r="T778"/>
      <c r="U778"/>
    </row>
    <row r="779" spans="19:21" x14ac:dyDescent="0.25">
      <c r="S779"/>
      <c r="T779"/>
      <c r="U779"/>
    </row>
    <row r="780" spans="19:21" x14ac:dyDescent="0.25">
      <c r="S780"/>
      <c r="T780"/>
      <c r="U780"/>
    </row>
    <row r="781" spans="19:21" x14ac:dyDescent="0.25">
      <c r="S781"/>
      <c r="T781"/>
      <c r="U781"/>
    </row>
    <row r="782" spans="19:21" x14ac:dyDescent="0.25">
      <c r="S782"/>
      <c r="T782"/>
      <c r="U782"/>
    </row>
    <row r="783" spans="19:21" x14ac:dyDescent="0.25">
      <c r="S783"/>
      <c r="T783"/>
      <c r="U783"/>
    </row>
    <row r="784" spans="19:21" x14ac:dyDescent="0.25">
      <c r="S784"/>
      <c r="T784"/>
      <c r="U784"/>
    </row>
    <row r="785" spans="19:21" x14ac:dyDescent="0.25">
      <c r="S785"/>
      <c r="T785"/>
      <c r="U785"/>
    </row>
    <row r="786" spans="19:21" x14ac:dyDescent="0.25">
      <c r="S786"/>
      <c r="T786"/>
      <c r="U786"/>
    </row>
    <row r="787" spans="19:21" x14ac:dyDescent="0.25">
      <c r="S787"/>
      <c r="T787"/>
      <c r="U787"/>
    </row>
    <row r="788" spans="19:21" x14ac:dyDescent="0.25">
      <c r="S788"/>
      <c r="T788"/>
      <c r="U788"/>
    </row>
    <row r="789" spans="19:21" x14ac:dyDescent="0.25">
      <c r="S789"/>
      <c r="T789"/>
      <c r="U789"/>
    </row>
    <row r="790" spans="19:21" x14ac:dyDescent="0.25">
      <c r="S790"/>
      <c r="T790"/>
      <c r="U790"/>
    </row>
    <row r="791" spans="19:21" x14ac:dyDescent="0.25">
      <c r="S791"/>
      <c r="T791"/>
      <c r="U791"/>
    </row>
    <row r="792" spans="19:21" x14ac:dyDescent="0.25">
      <c r="S792"/>
      <c r="T792"/>
      <c r="U792"/>
    </row>
    <row r="793" spans="19:21" x14ac:dyDescent="0.25">
      <c r="S793"/>
      <c r="T793"/>
      <c r="U793"/>
    </row>
    <row r="794" spans="19:21" x14ac:dyDescent="0.25">
      <c r="S794"/>
      <c r="T794"/>
      <c r="U794"/>
    </row>
    <row r="795" spans="19:21" x14ac:dyDescent="0.25">
      <c r="S795"/>
      <c r="T795"/>
      <c r="U795"/>
    </row>
    <row r="796" spans="19:21" x14ac:dyDescent="0.25">
      <c r="S796"/>
      <c r="T796"/>
      <c r="U796"/>
    </row>
    <row r="797" spans="19:21" x14ac:dyDescent="0.25">
      <c r="S797"/>
      <c r="T797"/>
      <c r="U797"/>
    </row>
    <row r="798" spans="19:21" x14ac:dyDescent="0.25">
      <c r="S798"/>
      <c r="T798"/>
      <c r="U798"/>
    </row>
    <row r="799" spans="19:21" x14ac:dyDescent="0.25">
      <c r="S799"/>
      <c r="T799"/>
      <c r="U799"/>
    </row>
    <row r="800" spans="19:21" x14ac:dyDescent="0.25">
      <c r="S800"/>
      <c r="T800"/>
      <c r="U800"/>
    </row>
    <row r="801" spans="19:21" x14ac:dyDescent="0.25">
      <c r="S801"/>
      <c r="T801"/>
      <c r="U801"/>
    </row>
    <row r="802" spans="19:21" x14ac:dyDescent="0.25">
      <c r="S802"/>
      <c r="T802"/>
      <c r="U802"/>
    </row>
    <row r="803" spans="19:21" x14ac:dyDescent="0.25">
      <c r="S803"/>
      <c r="T803"/>
      <c r="U803"/>
    </row>
    <row r="804" spans="19:21" x14ac:dyDescent="0.25">
      <c r="S804"/>
      <c r="T804"/>
      <c r="U804"/>
    </row>
    <row r="805" spans="19:21" x14ac:dyDescent="0.25">
      <c r="S805"/>
      <c r="T805"/>
      <c r="U805"/>
    </row>
    <row r="806" spans="19:21" x14ac:dyDescent="0.25">
      <c r="S806"/>
      <c r="T806"/>
      <c r="U806"/>
    </row>
    <row r="807" spans="19:21" x14ac:dyDescent="0.25">
      <c r="S807"/>
      <c r="T807"/>
      <c r="U807"/>
    </row>
    <row r="808" spans="19:21" x14ac:dyDescent="0.25">
      <c r="S808"/>
      <c r="T808"/>
      <c r="U808"/>
    </row>
    <row r="809" spans="19:21" x14ac:dyDescent="0.25">
      <c r="S809"/>
      <c r="T809"/>
      <c r="U809"/>
    </row>
    <row r="810" spans="19:21" x14ac:dyDescent="0.25">
      <c r="S810"/>
      <c r="T810"/>
      <c r="U810"/>
    </row>
    <row r="811" spans="19:21" x14ac:dyDescent="0.25">
      <c r="S811"/>
      <c r="T811"/>
      <c r="U811"/>
    </row>
    <row r="812" spans="19:21" x14ac:dyDescent="0.25">
      <c r="S812"/>
      <c r="T812"/>
      <c r="U812"/>
    </row>
    <row r="813" spans="19:21" x14ac:dyDescent="0.25">
      <c r="S813"/>
      <c r="T813"/>
      <c r="U813"/>
    </row>
    <row r="814" spans="19:21" x14ac:dyDescent="0.25">
      <c r="S814"/>
      <c r="T814"/>
      <c r="U814"/>
    </row>
    <row r="815" spans="19:21" x14ac:dyDescent="0.25">
      <c r="S815"/>
      <c r="T815"/>
      <c r="U815"/>
    </row>
    <row r="816" spans="19:21" x14ac:dyDescent="0.25">
      <c r="S816"/>
      <c r="T816"/>
      <c r="U816"/>
    </row>
    <row r="817" spans="19:21" x14ac:dyDescent="0.25">
      <c r="S817"/>
      <c r="T817"/>
      <c r="U817"/>
    </row>
    <row r="818" spans="19:21" x14ac:dyDescent="0.25">
      <c r="S818"/>
      <c r="T818"/>
      <c r="U818"/>
    </row>
    <row r="819" spans="19:21" x14ac:dyDescent="0.25">
      <c r="S819"/>
      <c r="T819"/>
      <c r="U819"/>
    </row>
    <row r="820" spans="19:21" x14ac:dyDescent="0.25">
      <c r="S820"/>
      <c r="T820"/>
      <c r="U820"/>
    </row>
    <row r="821" spans="19:21" x14ac:dyDescent="0.25">
      <c r="S821"/>
      <c r="T821"/>
      <c r="U821"/>
    </row>
    <row r="822" spans="19:21" x14ac:dyDescent="0.25">
      <c r="S822"/>
      <c r="T822"/>
      <c r="U822"/>
    </row>
    <row r="823" spans="19:21" x14ac:dyDescent="0.25">
      <c r="S823"/>
      <c r="T823"/>
      <c r="U823"/>
    </row>
    <row r="824" spans="19:21" x14ac:dyDescent="0.25">
      <c r="S824"/>
      <c r="T824"/>
      <c r="U824"/>
    </row>
    <row r="825" spans="19:21" x14ac:dyDescent="0.25">
      <c r="S825"/>
      <c r="T825"/>
      <c r="U825"/>
    </row>
    <row r="826" spans="19:21" x14ac:dyDescent="0.25">
      <c r="S826"/>
      <c r="T826"/>
      <c r="U826"/>
    </row>
    <row r="827" spans="19:21" x14ac:dyDescent="0.25">
      <c r="S827"/>
      <c r="T827"/>
      <c r="U827"/>
    </row>
    <row r="828" spans="19:21" x14ac:dyDescent="0.25">
      <c r="S828"/>
      <c r="T828"/>
      <c r="U828"/>
    </row>
    <row r="829" spans="19:21" x14ac:dyDescent="0.25">
      <c r="S829"/>
      <c r="T829"/>
      <c r="U829"/>
    </row>
    <row r="830" spans="19:21" x14ac:dyDescent="0.25">
      <c r="S830"/>
      <c r="T830"/>
      <c r="U830"/>
    </row>
    <row r="831" spans="19:21" x14ac:dyDescent="0.25">
      <c r="S831"/>
      <c r="T831"/>
      <c r="U831"/>
    </row>
    <row r="832" spans="19:21" x14ac:dyDescent="0.25">
      <c r="S832"/>
      <c r="T832"/>
      <c r="U832"/>
    </row>
    <row r="833" spans="19:21" x14ac:dyDescent="0.25">
      <c r="S833"/>
      <c r="T833"/>
      <c r="U833"/>
    </row>
    <row r="834" spans="19:21" x14ac:dyDescent="0.25">
      <c r="S834"/>
      <c r="T834"/>
      <c r="U834"/>
    </row>
    <row r="835" spans="19:21" x14ac:dyDescent="0.25">
      <c r="S835"/>
      <c r="T835"/>
      <c r="U835"/>
    </row>
    <row r="836" spans="19:21" x14ac:dyDescent="0.25">
      <c r="S836"/>
      <c r="T836"/>
      <c r="U836"/>
    </row>
    <row r="837" spans="19:21" x14ac:dyDescent="0.25">
      <c r="S837"/>
      <c r="T837"/>
      <c r="U837"/>
    </row>
    <row r="838" spans="19:21" x14ac:dyDescent="0.25">
      <c r="S838"/>
      <c r="T838"/>
      <c r="U838"/>
    </row>
    <row r="839" spans="19:21" x14ac:dyDescent="0.25">
      <c r="S839"/>
      <c r="T839"/>
      <c r="U839"/>
    </row>
    <row r="840" spans="19:21" x14ac:dyDescent="0.25">
      <c r="S840"/>
      <c r="T840"/>
      <c r="U840"/>
    </row>
    <row r="841" spans="19:21" x14ac:dyDescent="0.25">
      <c r="S841"/>
      <c r="T841"/>
      <c r="U841"/>
    </row>
    <row r="842" spans="19:21" x14ac:dyDescent="0.25">
      <c r="S842"/>
      <c r="T842"/>
      <c r="U842"/>
    </row>
    <row r="843" spans="19:21" x14ac:dyDescent="0.25">
      <c r="S843"/>
      <c r="T843"/>
      <c r="U843"/>
    </row>
    <row r="844" spans="19:21" x14ac:dyDescent="0.25">
      <c r="S844"/>
      <c r="T844"/>
      <c r="U844"/>
    </row>
    <row r="845" spans="19:21" x14ac:dyDescent="0.25">
      <c r="S845"/>
      <c r="T845"/>
      <c r="U845"/>
    </row>
    <row r="846" spans="19:21" x14ac:dyDescent="0.25">
      <c r="S846"/>
      <c r="T846"/>
      <c r="U846"/>
    </row>
    <row r="847" spans="19:21" x14ac:dyDescent="0.25">
      <c r="S847"/>
      <c r="T847"/>
      <c r="U847"/>
    </row>
    <row r="848" spans="19:21" x14ac:dyDescent="0.25">
      <c r="S848"/>
      <c r="T848"/>
      <c r="U848"/>
    </row>
    <row r="849" spans="19:21" x14ac:dyDescent="0.25">
      <c r="S849"/>
      <c r="T849"/>
      <c r="U849"/>
    </row>
    <row r="850" spans="19:21" x14ac:dyDescent="0.25">
      <c r="S850"/>
      <c r="T850"/>
      <c r="U850"/>
    </row>
    <row r="851" spans="19:21" x14ac:dyDescent="0.25">
      <c r="S851"/>
      <c r="T851"/>
      <c r="U851"/>
    </row>
    <row r="852" spans="19:21" x14ac:dyDescent="0.25">
      <c r="S852"/>
      <c r="T852"/>
      <c r="U852"/>
    </row>
    <row r="853" spans="19:21" x14ac:dyDescent="0.25">
      <c r="S853"/>
      <c r="T853"/>
      <c r="U853"/>
    </row>
    <row r="854" spans="19:21" x14ac:dyDescent="0.25">
      <c r="S854"/>
      <c r="T854"/>
      <c r="U854"/>
    </row>
    <row r="855" spans="19:21" x14ac:dyDescent="0.25">
      <c r="S855"/>
      <c r="T855"/>
      <c r="U855"/>
    </row>
    <row r="856" spans="19:21" x14ac:dyDescent="0.25">
      <c r="S856"/>
      <c r="T856"/>
      <c r="U856"/>
    </row>
    <row r="857" spans="19:21" x14ac:dyDescent="0.25">
      <c r="S857"/>
      <c r="T857"/>
      <c r="U857"/>
    </row>
    <row r="858" spans="19:21" x14ac:dyDescent="0.25">
      <c r="S858"/>
      <c r="T858"/>
      <c r="U858"/>
    </row>
    <row r="859" spans="19:21" x14ac:dyDescent="0.25">
      <c r="S859"/>
      <c r="T859"/>
      <c r="U859"/>
    </row>
    <row r="860" spans="19:21" x14ac:dyDescent="0.25">
      <c r="S860"/>
      <c r="T860"/>
      <c r="U860"/>
    </row>
    <row r="861" spans="19:21" x14ac:dyDescent="0.25">
      <c r="S861"/>
      <c r="T861"/>
      <c r="U861"/>
    </row>
    <row r="862" spans="19:21" x14ac:dyDescent="0.25">
      <c r="S862"/>
      <c r="T862"/>
      <c r="U862"/>
    </row>
    <row r="863" spans="19:21" x14ac:dyDescent="0.25">
      <c r="S863"/>
      <c r="T863"/>
      <c r="U863"/>
    </row>
    <row r="864" spans="19:21" x14ac:dyDescent="0.25">
      <c r="S864"/>
      <c r="T864"/>
      <c r="U864"/>
    </row>
    <row r="865" spans="19:21" x14ac:dyDescent="0.25">
      <c r="S865"/>
      <c r="T865"/>
      <c r="U865"/>
    </row>
    <row r="866" spans="19:21" x14ac:dyDescent="0.25">
      <c r="S866"/>
      <c r="T866"/>
      <c r="U866"/>
    </row>
    <row r="867" spans="19:21" x14ac:dyDescent="0.25">
      <c r="S867"/>
      <c r="T867"/>
      <c r="U867"/>
    </row>
    <row r="868" spans="19:21" x14ac:dyDescent="0.25">
      <c r="S868"/>
      <c r="T868"/>
      <c r="U868"/>
    </row>
    <row r="869" spans="19:21" x14ac:dyDescent="0.25">
      <c r="S869"/>
      <c r="T869"/>
      <c r="U869"/>
    </row>
    <row r="870" spans="19:21" x14ac:dyDescent="0.25">
      <c r="S870"/>
      <c r="T870"/>
      <c r="U870"/>
    </row>
    <row r="871" spans="19:21" x14ac:dyDescent="0.25">
      <c r="S871"/>
      <c r="T871"/>
      <c r="U871"/>
    </row>
    <row r="872" spans="19:21" x14ac:dyDescent="0.25">
      <c r="S872"/>
      <c r="T872"/>
      <c r="U872"/>
    </row>
    <row r="873" spans="19:21" x14ac:dyDescent="0.25">
      <c r="S873"/>
      <c r="T873"/>
      <c r="U873"/>
    </row>
    <row r="874" spans="19:21" x14ac:dyDescent="0.25">
      <c r="S874"/>
      <c r="T874"/>
      <c r="U874"/>
    </row>
    <row r="875" spans="19:21" x14ac:dyDescent="0.25">
      <c r="S875"/>
      <c r="T875"/>
      <c r="U875"/>
    </row>
    <row r="876" spans="19:21" x14ac:dyDescent="0.25">
      <c r="S876"/>
      <c r="T876"/>
      <c r="U876"/>
    </row>
    <row r="877" spans="19:21" x14ac:dyDescent="0.25">
      <c r="S877"/>
      <c r="T877"/>
      <c r="U877"/>
    </row>
    <row r="878" spans="19:21" x14ac:dyDescent="0.25">
      <c r="S878"/>
      <c r="T878"/>
      <c r="U878"/>
    </row>
    <row r="879" spans="19:21" x14ac:dyDescent="0.25">
      <c r="S879"/>
      <c r="T879"/>
      <c r="U879"/>
    </row>
    <row r="880" spans="19:21" x14ac:dyDescent="0.25">
      <c r="S880"/>
      <c r="T880"/>
      <c r="U880"/>
    </row>
    <row r="881" spans="19:21" x14ac:dyDescent="0.25">
      <c r="S881"/>
      <c r="T881"/>
      <c r="U881"/>
    </row>
    <row r="882" spans="19:21" x14ac:dyDescent="0.25">
      <c r="S882"/>
      <c r="T882"/>
      <c r="U882"/>
    </row>
    <row r="883" spans="19:21" x14ac:dyDescent="0.25">
      <c r="S883"/>
      <c r="T883"/>
      <c r="U883"/>
    </row>
    <row r="884" spans="19:21" x14ac:dyDescent="0.25">
      <c r="S884"/>
      <c r="T884"/>
      <c r="U884"/>
    </row>
    <row r="885" spans="19:21" x14ac:dyDescent="0.25">
      <c r="S885"/>
      <c r="T885"/>
      <c r="U885"/>
    </row>
    <row r="886" spans="19:21" x14ac:dyDescent="0.25">
      <c r="S886"/>
      <c r="T886"/>
      <c r="U886"/>
    </row>
    <row r="887" spans="19:21" x14ac:dyDescent="0.25">
      <c r="S887"/>
      <c r="T887"/>
      <c r="U887"/>
    </row>
    <row r="888" spans="19:21" x14ac:dyDescent="0.25">
      <c r="S888"/>
      <c r="T888"/>
      <c r="U888"/>
    </row>
    <row r="889" spans="19:21" x14ac:dyDescent="0.25">
      <c r="S889"/>
      <c r="T889"/>
      <c r="U889"/>
    </row>
    <row r="890" spans="19:21" x14ac:dyDescent="0.25">
      <c r="S890"/>
      <c r="T890"/>
      <c r="U890"/>
    </row>
    <row r="891" spans="19:21" x14ac:dyDescent="0.25">
      <c r="S891"/>
      <c r="T891"/>
      <c r="U891"/>
    </row>
    <row r="892" spans="19:21" x14ac:dyDescent="0.25">
      <c r="S892"/>
      <c r="T892"/>
      <c r="U892"/>
    </row>
    <row r="893" spans="19:21" x14ac:dyDescent="0.25">
      <c r="S893"/>
      <c r="T893"/>
      <c r="U893"/>
    </row>
    <row r="894" spans="19:21" x14ac:dyDescent="0.25">
      <c r="S894"/>
      <c r="T894"/>
      <c r="U894"/>
    </row>
    <row r="895" spans="19:21" x14ac:dyDescent="0.25">
      <c r="S895"/>
      <c r="T895"/>
      <c r="U895"/>
    </row>
    <row r="896" spans="19:21" x14ac:dyDescent="0.25">
      <c r="S896"/>
      <c r="T896"/>
      <c r="U896"/>
    </row>
    <row r="897" spans="19:21" x14ac:dyDescent="0.25">
      <c r="S897"/>
      <c r="T897"/>
      <c r="U897"/>
    </row>
    <row r="898" spans="19:21" x14ac:dyDescent="0.25">
      <c r="S898"/>
      <c r="T898"/>
      <c r="U898"/>
    </row>
    <row r="899" spans="19:21" x14ac:dyDescent="0.25">
      <c r="S899"/>
      <c r="T899"/>
      <c r="U899"/>
    </row>
    <row r="900" spans="19:21" x14ac:dyDescent="0.25">
      <c r="S900"/>
      <c r="T900"/>
      <c r="U900"/>
    </row>
    <row r="901" spans="19:21" x14ac:dyDescent="0.25">
      <c r="S901"/>
      <c r="T901"/>
      <c r="U901"/>
    </row>
    <row r="902" spans="19:21" x14ac:dyDescent="0.25">
      <c r="S902"/>
      <c r="T902"/>
      <c r="U902"/>
    </row>
    <row r="903" spans="19:21" x14ac:dyDescent="0.25">
      <c r="S903"/>
      <c r="T903"/>
      <c r="U903"/>
    </row>
    <row r="904" spans="19:21" x14ac:dyDescent="0.25">
      <c r="S904"/>
      <c r="T904"/>
      <c r="U904"/>
    </row>
    <row r="905" spans="19:21" x14ac:dyDescent="0.25">
      <c r="S905"/>
      <c r="T905"/>
      <c r="U905"/>
    </row>
    <row r="906" spans="19:21" x14ac:dyDescent="0.25">
      <c r="S906"/>
      <c r="T906"/>
      <c r="U906"/>
    </row>
    <row r="907" spans="19:21" x14ac:dyDescent="0.25">
      <c r="S907"/>
      <c r="T907"/>
      <c r="U907"/>
    </row>
    <row r="908" spans="19:21" x14ac:dyDescent="0.25">
      <c r="S908"/>
      <c r="T908"/>
      <c r="U908"/>
    </row>
    <row r="909" spans="19:21" x14ac:dyDescent="0.25">
      <c r="S909"/>
      <c r="T909"/>
      <c r="U909"/>
    </row>
    <row r="910" spans="19:21" x14ac:dyDescent="0.25">
      <c r="S910"/>
      <c r="T910"/>
      <c r="U910"/>
    </row>
    <row r="911" spans="19:21" x14ac:dyDescent="0.25">
      <c r="S911"/>
      <c r="T911"/>
      <c r="U911"/>
    </row>
    <row r="912" spans="19:21" x14ac:dyDescent="0.25">
      <c r="S912"/>
      <c r="T912"/>
      <c r="U912"/>
    </row>
    <row r="913" spans="19:21" x14ac:dyDescent="0.25">
      <c r="S913"/>
      <c r="T913"/>
      <c r="U913"/>
    </row>
    <row r="914" spans="19:21" x14ac:dyDescent="0.25">
      <c r="S914"/>
      <c r="T914"/>
      <c r="U914"/>
    </row>
    <row r="915" spans="19:21" x14ac:dyDescent="0.25">
      <c r="S915"/>
      <c r="T915"/>
      <c r="U915"/>
    </row>
    <row r="916" spans="19:21" x14ac:dyDescent="0.25">
      <c r="S916"/>
      <c r="T916"/>
      <c r="U916"/>
    </row>
    <row r="917" spans="19:21" x14ac:dyDescent="0.25">
      <c r="S917"/>
      <c r="T917"/>
      <c r="U917"/>
    </row>
    <row r="918" spans="19:21" x14ac:dyDescent="0.25">
      <c r="S918"/>
      <c r="T918"/>
      <c r="U918"/>
    </row>
    <row r="919" spans="19:21" x14ac:dyDescent="0.25">
      <c r="S919"/>
      <c r="T919"/>
      <c r="U919"/>
    </row>
    <row r="920" spans="19:21" x14ac:dyDescent="0.25">
      <c r="S920"/>
      <c r="T920"/>
      <c r="U920"/>
    </row>
    <row r="921" spans="19:21" x14ac:dyDescent="0.25">
      <c r="S921"/>
      <c r="T921"/>
      <c r="U921"/>
    </row>
    <row r="922" spans="19:21" x14ac:dyDescent="0.25">
      <c r="S922"/>
      <c r="T922"/>
      <c r="U922"/>
    </row>
    <row r="923" spans="19:21" x14ac:dyDescent="0.25">
      <c r="S923"/>
      <c r="T923"/>
      <c r="U923"/>
    </row>
    <row r="924" spans="19:21" x14ac:dyDescent="0.25">
      <c r="S924"/>
      <c r="T924"/>
      <c r="U924"/>
    </row>
    <row r="925" spans="19:21" x14ac:dyDescent="0.25">
      <c r="S925"/>
      <c r="T925"/>
      <c r="U925"/>
    </row>
    <row r="926" spans="19:21" x14ac:dyDescent="0.25">
      <c r="S926"/>
      <c r="T926"/>
      <c r="U926"/>
    </row>
    <row r="927" spans="19:21" x14ac:dyDescent="0.25">
      <c r="S927"/>
      <c r="T927"/>
      <c r="U927"/>
    </row>
    <row r="928" spans="19:21" x14ac:dyDescent="0.25">
      <c r="S928"/>
      <c r="T928"/>
      <c r="U928"/>
    </row>
    <row r="929" spans="19:21" x14ac:dyDescent="0.25">
      <c r="S929"/>
      <c r="T929"/>
      <c r="U929"/>
    </row>
    <row r="930" spans="19:21" x14ac:dyDescent="0.25">
      <c r="S930"/>
      <c r="T930"/>
      <c r="U930"/>
    </row>
    <row r="931" spans="19:21" x14ac:dyDescent="0.25">
      <c r="S931"/>
      <c r="T931"/>
      <c r="U931"/>
    </row>
    <row r="932" spans="19:21" x14ac:dyDescent="0.25">
      <c r="S932"/>
      <c r="T932"/>
      <c r="U932"/>
    </row>
    <row r="933" spans="19:21" x14ac:dyDescent="0.25">
      <c r="S933"/>
      <c r="T933"/>
      <c r="U933"/>
    </row>
    <row r="934" spans="19:21" x14ac:dyDescent="0.25">
      <c r="S934"/>
      <c r="T934"/>
      <c r="U934"/>
    </row>
    <row r="935" spans="19:21" x14ac:dyDescent="0.25">
      <c r="S935"/>
      <c r="T935"/>
      <c r="U935"/>
    </row>
    <row r="936" spans="19:21" x14ac:dyDescent="0.25">
      <c r="S936"/>
      <c r="T936"/>
      <c r="U936"/>
    </row>
    <row r="937" spans="19:21" x14ac:dyDescent="0.25">
      <c r="S937"/>
      <c r="T937"/>
      <c r="U937"/>
    </row>
    <row r="938" spans="19:21" x14ac:dyDescent="0.25">
      <c r="S938"/>
      <c r="T938"/>
      <c r="U938"/>
    </row>
    <row r="939" spans="19:21" x14ac:dyDescent="0.25">
      <c r="S939"/>
      <c r="T939"/>
      <c r="U939"/>
    </row>
    <row r="940" spans="19:21" x14ac:dyDescent="0.25">
      <c r="S940"/>
      <c r="T940"/>
      <c r="U940"/>
    </row>
    <row r="941" spans="19:21" x14ac:dyDescent="0.25">
      <c r="S941"/>
      <c r="T941"/>
      <c r="U941"/>
    </row>
    <row r="942" spans="19:21" x14ac:dyDescent="0.25">
      <c r="S942"/>
      <c r="T942"/>
      <c r="U942"/>
    </row>
    <row r="943" spans="19:21" x14ac:dyDescent="0.25">
      <c r="S943"/>
      <c r="T943"/>
      <c r="U943"/>
    </row>
    <row r="944" spans="19:21" x14ac:dyDescent="0.25">
      <c r="S944"/>
      <c r="T944"/>
      <c r="U944"/>
    </row>
    <row r="945" spans="19:21" x14ac:dyDescent="0.25">
      <c r="S945"/>
      <c r="T945"/>
      <c r="U945"/>
    </row>
    <row r="946" spans="19:21" x14ac:dyDescent="0.25">
      <c r="S946"/>
      <c r="T946"/>
      <c r="U946"/>
    </row>
    <row r="947" spans="19:21" x14ac:dyDescent="0.25">
      <c r="S947"/>
      <c r="T947"/>
      <c r="U947"/>
    </row>
    <row r="948" spans="19:21" x14ac:dyDescent="0.25">
      <c r="S948"/>
      <c r="T948"/>
      <c r="U948"/>
    </row>
    <row r="949" spans="19:21" x14ac:dyDescent="0.25">
      <c r="S949"/>
      <c r="T949"/>
      <c r="U949"/>
    </row>
    <row r="950" spans="19:21" x14ac:dyDescent="0.25">
      <c r="S950"/>
      <c r="T950"/>
      <c r="U950"/>
    </row>
    <row r="951" spans="19:21" x14ac:dyDescent="0.25">
      <c r="S951"/>
      <c r="T951"/>
      <c r="U951"/>
    </row>
    <row r="952" spans="19:21" x14ac:dyDescent="0.25">
      <c r="S952"/>
      <c r="T952"/>
      <c r="U952"/>
    </row>
    <row r="953" spans="19:21" x14ac:dyDescent="0.25">
      <c r="S953"/>
      <c r="T953"/>
      <c r="U953"/>
    </row>
    <row r="954" spans="19:21" x14ac:dyDescent="0.25">
      <c r="S954"/>
      <c r="T954"/>
      <c r="U954"/>
    </row>
    <row r="955" spans="19:21" x14ac:dyDescent="0.25">
      <c r="S955"/>
      <c r="T955"/>
      <c r="U955"/>
    </row>
    <row r="956" spans="19:21" x14ac:dyDescent="0.25">
      <c r="S956"/>
      <c r="T956"/>
      <c r="U956"/>
    </row>
    <row r="957" spans="19:21" x14ac:dyDescent="0.25">
      <c r="S957"/>
      <c r="T957"/>
      <c r="U957"/>
    </row>
    <row r="958" spans="19:21" x14ac:dyDescent="0.25">
      <c r="S958"/>
      <c r="T958"/>
      <c r="U958"/>
    </row>
    <row r="959" spans="19:21" x14ac:dyDescent="0.25">
      <c r="S959"/>
      <c r="T959"/>
      <c r="U959"/>
    </row>
    <row r="960" spans="19:21" x14ac:dyDescent="0.25">
      <c r="S960"/>
      <c r="T960"/>
      <c r="U960"/>
    </row>
    <row r="961" spans="19:21" x14ac:dyDescent="0.25">
      <c r="S961"/>
      <c r="T961"/>
      <c r="U961"/>
    </row>
    <row r="962" spans="19:21" x14ac:dyDescent="0.25">
      <c r="S962"/>
      <c r="T962"/>
      <c r="U962"/>
    </row>
    <row r="963" spans="19:21" x14ac:dyDescent="0.25">
      <c r="S963"/>
      <c r="T963"/>
      <c r="U963"/>
    </row>
    <row r="964" spans="19:21" x14ac:dyDescent="0.25">
      <c r="S964"/>
      <c r="T964"/>
      <c r="U964"/>
    </row>
    <row r="965" spans="19:21" x14ac:dyDescent="0.25">
      <c r="S965"/>
      <c r="T965"/>
      <c r="U965"/>
    </row>
    <row r="966" spans="19:21" x14ac:dyDescent="0.25">
      <c r="S966"/>
      <c r="T966"/>
      <c r="U966"/>
    </row>
    <row r="967" spans="19:21" x14ac:dyDescent="0.25">
      <c r="S967"/>
      <c r="T967"/>
      <c r="U967"/>
    </row>
    <row r="968" spans="19:21" x14ac:dyDescent="0.25">
      <c r="S968"/>
      <c r="T968"/>
      <c r="U968"/>
    </row>
    <row r="969" spans="19:21" x14ac:dyDescent="0.25">
      <c r="S969"/>
      <c r="T969"/>
      <c r="U969"/>
    </row>
    <row r="970" spans="19:21" x14ac:dyDescent="0.25">
      <c r="S970"/>
      <c r="T970"/>
      <c r="U970"/>
    </row>
    <row r="971" spans="19:21" x14ac:dyDescent="0.25">
      <c r="S971"/>
      <c r="T971"/>
      <c r="U971"/>
    </row>
    <row r="972" spans="19:21" x14ac:dyDescent="0.25">
      <c r="S972"/>
      <c r="T972"/>
      <c r="U972"/>
    </row>
    <row r="973" spans="19:21" x14ac:dyDescent="0.25">
      <c r="S973"/>
      <c r="T973"/>
      <c r="U973"/>
    </row>
    <row r="974" spans="19:21" x14ac:dyDescent="0.25">
      <c r="S974"/>
      <c r="T974"/>
      <c r="U974"/>
    </row>
    <row r="975" spans="19:21" x14ac:dyDescent="0.25">
      <c r="S975"/>
      <c r="T975"/>
      <c r="U975"/>
    </row>
    <row r="976" spans="19:21" x14ac:dyDescent="0.25">
      <c r="S976"/>
      <c r="T976"/>
      <c r="U976"/>
    </row>
    <row r="977" spans="19:21" x14ac:dyDescent="0.25">
      <c r="S977"/>
      <c r="T977"/>
      <c r="U977"/>
    </row>
    <row r="978" spans="19:21" x14ac:dyDescent="0.25">
      <c r="S978"/>
      <c r="T978"/>
      <c r="U978"/>
    </row>
    <row r="979" spans="19:21" x14ac:dyDescent="0.25">
      <c r="S979"/>
      <c r="T979"/>
      <c r="U979"/>
    </row>
    <row r="980" spans="19:21" x14ac:dyDescent="0.25">
      <c r="S980"/>
      <c r="T980"/>
      <c r="U980"/>
    </row>
    <row r="981" spans="19:21" x14ac:dyDescent="0.25">
      <c r="S981"/>
      <c r="T981"/>
      <c r="U981"/>
    </row>
    <row r="982" spans="19:21" x14ac:dyDescent="0.25">
      <c r="S982"/>
      <c r="T982"/>
      <c r="U982"/>
    </row>
    <row r="983" spans="19:21" x14ac:dyDescent="0.25">
      <c r="S983"/>
      <c r="T983"/>
      <c r="U983"/>
    </row>
    <row r="984" spans="19:21" x14ac:dyDescent="0.25">
      <c r="S984"/>
      <c r="T984"/>
      <c r="U984"/>
    </row>
    <row r="985" spans="19:21" x14ac:dyDescent="0.25">
      <c r="S985"/>
      <c r="T985"/>
      <c r="U985"/>
    </row>
    <row r="986" spans="19:21" x14ac:dyDescent="0.25">
      <c r="S986"/>
      <c r="T986"/>
      <c r="U986"/>
    </row>
    <row r="987" spans="19:21" x14ac:dyDescent="0.25">
      <c r="S987"/>
      <c r="T987"/>
      <c r="U987"/>
    </row>
    <row r="988" spans="19:21" x14ac:dyDescent="0.25">
      <c r="S988"/>
      <c r="T988"/>
      <c r="U988"/>
    </row>
    <row r="989" spans="19:21" x14ac:dyDescent="0.25">
      <c r="S989"/>
      <c r="T989"/>
      <c r="U989"/>
    </row>
    <row r="990" spans="19:21" x14ac:dyDescent="0.25">
      <c r="S990"/>
      <c r="T990"/>
      <c r="U990"/>
    </row>
    <row r="991" spans="19:21" x14ac:dyDescent="0.25">
      <c r="S991"/>
      <c r="T991"/>
      <c r="U991"/>
    </row>
    <row r="992" spans="19:21" x14ac:dyDescent="0.25">
      <c r="S992"/>
      <c r="T992"/>
      <c r="U992"/>
    </row>
    <row r="993" spans="19:21" x14ac:dyDescent="0.25">
      <c r="S993"/>
      <c r="T993"/>
      <c r="U993"/>
    </row>
    <row r="994" spans="19:21" x14ac:dyDescent="0.25">
      <c r="S994"/>
      <c r="T994"/>
      <c r="U994"/>
    </row>
    <row r="995" spans="19:21" x14ac:dyDescent="0.25">
      <c r="S995"/>
      <c r="T995"/>
      <c r="U995"/>
    </row>
    <row r="996" spans="19:21" x14ac:dyDescent="0.25">
      <c r="S996"/>
      <c r="T996"/>
      <c r="U996"/>
    </row>
    <row r="997" spans="19:21" x14ac:dyDescent="0.25">
      <c r="S997"/>
      <c r="T997"/>
      <c r="U997"/>
    </row>
    <row r="998" spans="19:21" x14ac:dyDescent="0.25">
      <c r="S998"/>
      <c r="T998"/>
      <c r="U998"/>
    </row>
    <row r="999" spans="19:21" x14ac:dyDescent="0.25">
      <c r="S999"/>
      <c r="T999"/>
      <c r="U999"/>
    </row>
    <row r="1000" spans="19:21" x14ac:dyDescent="0.25">
      <c r="S1000"/>
      <c r="T1000"/>
      <c r="U1000"/>
    </row>
    <row r="1001" spans="19:21" x14ac:dyDescent="0.25">
      <c r="S1001"/>
      <c r="T1001"/>
      <c r="U1001"/>
    </row>
    <row r="1002" spans="19:21" x14ac:dyDescent="0.25">
      <c r="S1002"/>
      <c r="T1002"/>
      <c r="U1002"/>
    </row>
    <row r="1003" spans="19:21" x14ac:dyDescent="0.25">
      <c r="S1003"/>
      <c r="T1003"/>
      <c r="U1003"/>
    </row>
    <row r="1004" spans="19:21" x14ac:dyDescent="0.25">
      <c r="S1004"/>
      <c r="T1004"/>
      <c r="U1004"/>
    </row>
    <row r="1005" spans="19:21" x14ac:dyDescent="0.25">
      <c r="S1005"/>
      <c r="T1005"/>
      <c r="U1005"/>
    </row>
    <row r="1006" spans="19:21" x14ac:dyDescent="0.25">
      <c r="S1006"/>
      <c r="T1006"/>
      <c r="U1006"/>
    </row>
    <row r="1007" spans="19:21" x14ac:dyDescent="0.25">
      <c r="S1007"/>
      <c r="T1007"/>
      <c r="U1007"/>
    </row>
    <row r="1008" spans="19:21" x14ac:dyDescent="0.25">
      <c r="S1008"/>
      <c r="T1008"/>
      <c r="U1008"/>
    </row>
    <row r="1009" spans="19:21" x14ac:dyDescent="0.25">
      <c r="S1009"/>
      <c r="T1009"/>
      <c r="U1009"/>
    </row>
    <row r="1010" spans="19:21" x14ac:dyDescent="0.25">
      <c r="S1010"/>
      <c r="T1010"/>
      <c r="U1010"/>
    </row>
    <row r="1011" spans="19:21" x14ac:dyDescent="0.25">
      <c r="S1011"/>
      <c r="T1011"/>
      <c r="U1011"/>
    </row>
    <row r="1012" spans="19:21" x14ac:dyDescent="0.25">
      <c r="S1012"/>
      <c r="T1012"/>
      <c r="U1012"/>
    </row>
    <row r="1013" spans="19:21" x14ac:dyDescent="0.25">
      <c r="S1013"/>
      <c r="T1013"/>
      <c r="U1013"/>
    </row>
    <row r="1014" spans="19:21" x14ac:dyDescent="0.25">
      <c r="S1014"/>
      <c r="T1014"/>
      <c r="U1014"/>
    </row>
    <row r="1015" spans="19:21" x14ac:dyDescent="0.25">
      <c r="S1015"/>
      <c r="T1015"/>
      <c r="U1015"/>
    </row>
    <row r="1016" spans="19:21" x14ac:dyDescent="0.25">
      <c r="S1016"/>
      <c r="T1016"/>
      <c r="U1016"/>
    </row>
    <row r="1017" spans="19:21" x14ac:dyDescent="0.25">
      <c r="S1017"/>
      <c r="T1017"/>
      <c r="U1017"/>
    </row>
    <row r="1018" spans="19:21" x14ac:dyDescent="0.25">
      <c r="S1018"/>
      <c r="T1018"/>
      <c r="U1018"/>
    </row>
    <row r="1019" spans="19:21" x14ac:dyDescent="0.25">
      <c r="S1019"/>
      <c r="T1019"/>
      <c r="U1019"/>
    </row>
    <row r="1020" spans="19:21" x14ac:dyDescent="0.25">
      <c r="S1020"/>
      <c r="T1020"/>
      <c r="U1020"/>
    </row>
    <row r="1021" spans="19:21" x14ac:dyDescent="0.25">
      <c r="S1021"/>
      <c r="T1021"/>
      <c r="U1021"/>
    </row>
    <row r="1022" spans="19:21" x14ac:dyDescent="0.25">
      <c r="S1022"/>
      <c r="T1022"/>
      <c r="U1022"/>
    </row>
    <row r="1023" spans="19:21" x14ac:dyDescent="0.25">
      <c r="S1023"/>
      <c r="T1023"/>
      <c r="U1023"/>
    </row>
    <row r="1024" spans="19:21" x14ac:dyDescent="0.25">
      <c r="S1024"/>
      <c r="T1024"/>
      <c r="U1024"/>
    </row>
    <row r="1025" spans="19:21" x14ac:dyDescent="0.25">
      <c r="S1025"/>
      <c r="T1025"/>
      <c r="U1025"/>
    </row>
    <row r="1026" spans="19:21" x14ac:dyDescent="0.25">
      <c r="S1026"/>
      <c r="T1026"/>
      <c r="U1026"/>
    </row>
    <row r="1027" spans="19:21" x14ac:dyDescent="0.25">
      <c r="S1027"/>
      <c r="T1027"/>
      <c r="U1027"/>
    </row>
    <row r="1028" spans="19:21" x14ac:dyDescent="0.25">
      <c r="S1028"/>
      <c r="T1028"/>
      <c r="U1028"/>
    </row>
    <row r="1029" spans="19:21" x14ac:dyDescent="0.25">
      <c r="S1029"/>
      <c r="T1029"/>
      <c r="U1029"/>
    </row>
    <row r="1030" spans="19:21" x14ac:dyDescent="0.25">
      <c r="S1030"/>
      <c r="T1030"/>
      <c r="U1030"/>
    </row>
    <row r="1031" spans="19:21" x14ac:dyDescent="0.25">
      <c r="S1031"/>
      <c r="T1031"/>
      <c r="U1031"/>
    </row>
    <row r="1032" spans="19:21" x14ac:dyDescent="0.25">
      <c r="S1032"/>
      <c r="T1032"/>
      <c r="U1032"/>
    </row>
    <row r="1033" spans="19:21" x14ac:dyDescent="0.25">
      <c r="S1033"/>
      <c r="T1033"/>
      <c r="U1033"/>
    </row>
    <row r="1034" spans="19:21" x14ac:dyDescent="0.25">
      <c r="S1034"/>
      <c r="T1034"/>
      <c r="U1034"/>
    </row>
    <row r="1035" spans="19:21" x14ac:dyDescent="0.25">
      <c r="S1035"/>
      <c r="T1035"/>
      <c r="U1035"/>
    </row>
    <row r="1036" spans="19:21" x14ac:dyDescent="0.25">
      <c r="S1036"/>
      <c r="T1036"/>
      <c r="U1036"/>
    </row>
    <row r="1037" spans="19:21" x14ac:dyDescent="0.25">
      <c r="S1037"/>
      <c r="T1037"/>
      <c r="U1037"/>
    </row>
    <row r="1038" spans="19:21" x14ac:dyDescent="0.25">
      <c r="S1038"/>
      <c r="T1038"/>
      <c r="U1038"/>
    </row>
    <row r="1039" spans="19:21" x14ac:dyDescent="0.25">
      <c r="S1039"/>
      <c r="T1039"/>
      <c r="U1039"/>
    </row>
    <row r="1040" spans="19:21" x14ac:dyDescent="0.25">
      <c r="S1040"/>
      <c r="T1040"/>
      <c r="U1040"/>
    </row>
    <row r="1041" spans="19:21" x14ac:dyDescent="0.25">
      <c r="S1041"/>
      <c r="T1041"/>
      <c r="U1041"/>
    </row>
    <row r="1042" spans="19:21" x14ac:dyDescent="0.25">
      <c r="S1042"/>
      <c r="T1042"/>
      <c r="U1042"/>
    </row>
    <row r="1043" spans="19:21" x14ac:dyDescent="0.25">
      <c r="S1043"/>
      <c r="T1043"/>
      <c r="U1043"/>
    </row>
    <row r="1044" spans="19:21" x14ac:dyDescent="0.25">
      <c r="S1044"/>
      <c r="T1044"/>
      <c r="U1044"/>
    </row>
    <row r="1045" spans="19:21" x14ac:dyDescent="0.25">
      <c r="S1045"/>
      <c r="T1045"/>
      <c r="U1045"/>
    </row>
    <row r="1046" spans="19:21" x14ac:dyDescent="0.25">
      <c r="S1046"/>
      <c r="T1046"/>
      <c r="U1046"/>
    </row>
    <row r="1047" spans="19:21" x14ac:dyDescent="0.25">
      <c r="S1047"/>
      <c r="T1047"/>
      <c r="U1047"/>
    </row>
    <row r="1048" spans="19:21" x14ac:dyDescent="0.25">
      <c r="S1048"/>
      <c r="T1048"/>
      <c r="U1048"/>
    </row>
    <row r="1049" spans="19:21" x14ac:dyDescent="0.25">
      <c r="S1049"/>
      <c r="T1049"/>
      <c r="U1049"/>
    </row>
    <row r="1050" spans="19:21" x14ac:dyDescent="0.25">
      <c r="S1050"/>
      <c r="T1050"/>
      <c r="U1050"/>
    </row>
    <row r="1051" spans="19:21" x14ac:dyDescent="0.25">
      <c r="S1051"/>
      <c r="T1051"/>
      <c r="U1051"/>
    </row>
    <row r="1052" spans="19:21" x14ac:dyDescent="0.25">
      <c r="S1052"/>
      <c r="T1052"/>
      <c r="U1052"/>
    </row>
    <row r="1053" spans="19:21" x14ac:dyDescent="0.25">
      <c r="S1053"/>
      <c r="T1053"/>
      <c r="U1053"/>
    </row>
    <row r="1054" spans="19:21" x14ac:dyDescent="0.25">
      <c r="S1054"/>
      <c r="T1054"/>
      <c r="U1054"/>
    </row>
    <row r="1055" spans="19:21" x14ac:dyDescent="0.25">
      <c r="S1055"/>
      <c r="T1055"/>
      <c r="U1055"/>
    </row>
    <row r="1056" spans="19:21" x14ac:dyDescent="0.25">
      <c r="S1056"/>
      <c r="T1056"/>
      <c r="U1056"/>
    </row>
    <row r="1057" spans="19:21" x14ac:dyDescent="0.25">
      <c r="S1057"/>
      <c r="T1057"/>
      <c r="U1057"/>
    </row>
    <row r="1058" spans="19:21" x14ac:dyDescent="0.25">
      <c r="S1058"/>
      <c r="T1058"/>
      <c r="U1058"/>
    </row>
    <row r="1059" spans="19:21" x14ac:dyDescent="0.25">
      <c r="S1059"/>
      <c r="T1059"/>
      <c r="U1059"/>
    </row>
    <row r="1060" spans="19:21" x14ac:dyDescent="0.25">
      <c r="S1060"/>
      <c r="T1060"/>
      <c r="U1060"/>
    </row>
    <row r="1061" spans="19:21" x14ac:dyDescent="0.25">
      <c r="S1061"/>
      <c r="T1061"/>
      <c r="U1061"/>
    </row>
    <row r="1062" spans="19:21" x14ac:dyDescent="0.25">
      <c r="S1062"/>
      <c r="T1062"/>
      <c r="U1062"/>
    </row>
    <row r="1063" spans="19:21" x14ac:dyDescent="0.25">
      <c r="S1063"/>
      <c r="T1063"/>
      <c r="U1063"/>
    </row>
    <row r="1064" spans="19:21" x14ac:dyDescent="0.25">
      <c r="S1064"/>
      <c r="T1064"/>
      <c r="U1064"/>
    </row>
    <row r="1065" spans="19:21" x14ac:dyDescent="0.25">
      <c r="S1065"/>
      <c r="T1065"/>
      <c r="U1065"/>
    </row>
    <row r="1066" spans="19:21" x14ac:dyDescent="0.25">
      <c r="S1066"/>
      <c r="T1066"/>
      <c r="U1066"/>
    </row>
    <row r="1067" spans="19:21" x14ac:dyDescent="0.25">
      <c r="S1067"/>
      <c r="T1067"/>
      <c r="U1067"/>
    </row>
    <row r="1068" spans="19:21" x14ac:dyDescent="0.25">
      <c r="S1068"/>
      <c r="T1068"/>
      <c r="U1068"/>
    </row>
    <row r="1069" spans="19:21" x14ac:dyDescent="0.25">
      <c r="S1069"/>
      <c r="T1069"/>
      <c r="U1069"/>
    </row>
    <row r="1070" spans="19:21" x14ac:dyDescent="0.25">
      <c r="S1070"/>
      <c r="T1070"/>
      <c r="U1070"/>
    </row>
    <row r="1071" spans="19:21" x14ac:dyDescent="0.25">
      <c r="S1071"/>
      <c r="T1071"/>
      <c r="U1071"/>
    </row>
    <row r="1072" spans="19:21" x14ac:dyDescent="0.25">
      <c r="S1072"/>
      <c r="T1072"/>
      <c r="U1072"/>
    </row>
    <row r="1073" spans="19:21" x14ac:dyDescent="0.25">
      <c r="S1073"/>
      <c r="T1073"/>
      <c r="U1073"/>
    </row>
    <row r="1074" spans="19:21" x14ac:dyDescent="0.25">
      <c r="S1074"/>
      <c r="T1074"/>
      <c r="U1074"/>
    </row>
    <row r="1075" spans="19:21" x14ac:dyDescent="0.25">
      <c r="S1075"/>
      <c r="T1075"/>
      <c r="U1075"/>
    </row>
    <row r="1076" spans="19:21" x14ac:dyDescent="0.25">
      <c r="S1076"/>
      <c r="T1076"/>
      <c r="U1076"/>
    </row>
    <row r="1077" spans="19:21" x14ac:dyDescent="0.25">
      <c r="S1077"/>
      <c r="T1077"/>
      <c r="U1077"/>
    </row>
    <row r="1078" spans="19:21" x14ac:dyDescent="0.25">
      <c r="S1078"/>
      <c r="T1078"/>
      <c r="U1078"/>
    </row>
    <row r="1079" spans="19:21" x14ac:dyDescent="0.25">
      <c r="S1079"/>
      <c r="T1079"/>
      <c r="U1079"/>
    </row>
    <row r="1080" spans="19:21" x14ac:dyDescent="0.25">
      <c r="S1080"/>
      <c r="T1080"/>
      <c r="U1080"/>
    </row>
    <row r="1081" spans="19:21" x14ac:dyDescent="0.25">
      <c r="S1081"/>
      <c r="T1081"/>
      <c r="U1081"/>
    </row>
    <row r="1082" spans="19:21" x14ac:dyDescent="0.25">
      <c r="S1082"/>
      <c r="T1082"/>
      <c r="U1082"/>
    </row>
    <row r="1083" spans="19:21" x14ac:dyDescent="0.25">
      <c r="S1083"/>
      <c r="T1083"/>
      <c r="U1083"/>
    </row>
    <row r="1084" spans="19:21" x14ac:dyDescent="0.25">
      <c r="S1084"/>
      <c r="T1084"/>
      <c r="U1084"/>
    </row>
    <row r="1085" spans="19:21" x14ac:dyDescent="0.25">
      <c r="S1085"/>
      <c r="T1085"/>
      <c r="U1085"/>
    </row>
    <row r="1086" spans="19:21" x14ac:dyDescent="0.25">
      <c r="S1086"/>
      <c r="T1086"/>
      <c r="U1086"/>
    </row>
    <row r="1087" spans="19:21" x14ac:dyDescent="0.25">
      <c r="S1087"/>
      <c r="T1087"/>
      <c r="U1087"/>
    </row>
    <row r="1088" spans="19:21" x14ac:dyDescent="0.25">
      <c r="S1088"/>
      <c r="T1088"/>
      <c r="U1088"/>
    </row>
    <row r="1089" spans="19:21" x14ac:dyDescent="0.25">
      <c r="S1089"/>
      <c r="T1089"/>
      <c r="U1089"/>
    </row>
    <row r="1090" spans="19:21" x14ac:dyDescent="0.25">
      <c r="S1090"/>
      <c r="T1090"/>
      <c r="U1090"/>
    </row>
    <row r="1091" spans="19:21" x14ac:dyDescent="0.25">
      <c r="S1091"/>
      <c r="T1091"/>
      <c r="U1091"/>
    </row>
    <row r="1092" spans="19:21" x14ac:dyDescent="0.25">
      <c r="S1092"/>
      <c r="T1092"/>
      <c r="U1092"/>
    </row>
    <row r="1093" spans="19:21" x14ac:dyDescent="0.25">
      <c r="S1093"/>
      <c r="T1093"/>
      <c r="U1093"/>
    </row>
    <row r="1094" spans="19:21" x14ac:dyDescent="0.25">
      <c r="S1094"/>
      <c r="T1094"/>
      <c r="U1094"/>
    </row>
    <row r="1095" spans="19:21" x14ac:dyDescent="0.25">
      <c r="S1095"/>
      <c r="T1095"/>
      <c r="U1095"/>
    </row>
    <row r="1096" spans="19:21" x14ac:dyDescent="0.25">
      <c r="S1096"/>
      <c r="T1096"/>
      <c r="U1096"/>
    </row>
    <row r="1097" spans="19:21" x14ac:dyDescent="0.25">
      <c r="S1097"/>
      <c r="T1097"/>
      <c r="U1097"/>
    </row>
    <row r="1098" spans="19:21" x14ac:dyDescent="0.25">
      <c r="S1098"/>
      <c r="T1098"/>
      <c r="U1098"/>
    </row>
    <row r="1099" spans="19:21" x14ac:dyDescent="0.25">
      <c r="S1099"/>
      <c r="T1099"/>
      <c r="U1099"/>
    </row>
    <row r="1100" spans="19:21" x14ac:dyDescent="0.25">
      <c r="S1100"/>
      <c r="T1100"/>
      <c r="U1100"/>
    </row>
    <row r="1101" spans="19:21" x14ac:dyDescent="0.25">
      <c r="S1101"/>
      <c r="T1101"/>
      <c r="U1101"/>
    </row>
    <row r="1102" spans="19:21" x14ac:dyDescent="0.25">
      <c r="S1102"/>
      <c r="T1102"/>
      <c r="U1102"/>
    </row>
    <row r="1103" spans="19:21" x14ac:dyDescent="0.25">
      <c r="S1103"/>
      <c r="T1103"/>
      <c r="U1103"/>
    </row>
    <row r="1104" spans="19:21" x14ac:dyDescent="0.25">
      <c r="S1104"/>
      <c r="T1104"/>
      <c r="U1104"/>
    </row>
    <row r="1105" spans="19:21" x14ac:dyDescent="0.25">
      <c r="S1105"/>
      <c r="T1105"/>
      <c r="U1105"/>
    </row>
    <row r="1106" spans="19:21" x14ac:dyDescent="0.25">
      <c r="S1106"/>
      <c r="T1106"/>
      <c r="U1106"/>
    </row>
    <row r="1107" spans="19:21" x14ac:dyDescent="0.25">
      <c r="S1107"/>
      <c r="T1107"/>
      <c r="U1107"/>
    </row>
    <row r="1108" spans="19:21" x14ac:dyDescent="0.25">
      <c r="S1108"/>
      <c r="T1108"/>
      <c r="U1108"/>
    </row>
    <row r="1109" spans="19:21" x14ac:dyDescent="0.25">
      <c r="S1109"/>
      <c r="T1109"/>
      <c r="U1109"/>
    </row>
    <row r="1110" spans="19:21" x14ac:dyDescent="0.25">
      <c r="S1110"/>
      <c r="T1110"/>
      <c r="U1110"/>
    </row>
    <row r="1111" spans="19:21" x14ac:dyDescent="0.25">
      <c r="S1111"/>
      <c r="T1111"/>
      <c r="U1111"/>
    </row>
    <row r="1112" spans="19:21" x14ac:dyDescent="0.25">
      <c r="S1112"/>
      <c r="T1112"/>
      <c r="U1112"/>
    </row>
    <row r="1113" spans="19:21" x14ac:dyDescent="0.25">
      <c r="S1113"/>
      <c r="T1113"/>
      <c r="U1113"/>
    </row>
    <row r="1114" spans="19:21" x14ac:dyDescent="0.25">
      <c r="S1114"/>
      <c r="T1114"/>
      <c r="U1114"/>
    </row>
    <row r="1115" spans="19:21" x14ac:dyDescent="0.25">
      <c r="S1115"/>
      <c r="T1115"/>
      <c r="U1115"/>
    </row>
    <row r="1116" spans="19:21" x14ac:dyDescent="0.25">
      <c r="S1116"/>
      <c r="T1116"/>
      <c r="U1116"/>
    </row>
    <row r="1117" spans="19:21" x14ac:dyDescent="0.25">
      <c r="S1117"/>
      <c r="T1117"/>
      <c r="U1117"/>
    </row>
    <row r="1118" spans="19:21" x14ac:dyDescent="0.25">
      <c r="S1118"/>
      <c r="T1118"/>
      <c r="U1118"/>
    </row>
    <row r="1119" spans="19:21" x14ac:dyDescent="0.25">
      <c r="S1119"/>
      <c r="T1119"/>
      <c r="U1119"/>
    </row>
    <row r="1120" spans="19:21" x14ac:dyDescent="0.25">
      <c r="S1120"/>
      <c r="T1120"/>
      <c r="U1120"/>
    </row>
    <row r="1121" spans="19:21" x14ac:dyDescent="0.25">
      <c r="S1121"/>
      <c r="T1121"/>
      <c r="U1121"/>
    </row>
    <row r="1122" spans="19:21" x14ac:dyDescent="0.25">
      <c r="S1122"/>
      <c r="T1122"/>
      <c r="U1122"/>
    </row>
    <row r="1123" spans="19:21" x14ac:dyDescent="0.25">
      <c r="S1123"/>
      <c r="T1123"/>
      <c r="U1123"/>
    </row>
    <row r="1124" spans="19:21" x14ac:dyDescent="0.25">
      <c r="S1124"/>
      <c r="T1124"/>
      <c r="U1124"/>
    </row>
    <row r="1125" spans="19:21" x14ac:dyDescent="0.25">
      <c r="S1125"/>
      <c r="T1125"/>
      <c r="U1125"/>
    </row>
    <row r="1126" spans="19:21" x14ac:dyDescent="0.25">
      <c r="S1126"/>
      <c r="T1126"/>
      <c r="U1126"/>
    </row>
    <row r="1127" spans="19:21" x14ac:dyDescent="0.25">
      <c r="S1127"/>
      <c r="T1127"/>
      <c r="U1127"/>
    </row>
    <row r="1128" spans="19:21" x14ac:dyDescent="0.25">
      <c r="S1128"/>
      <c r="T1128"/>
      <c r="U1128"/>
    </row>
    <row r="1129" spans="19:21" x14ac:dyDescent="0.25">
      <c r="S1129"/>
      <c r="T1129"/>
      <c r="U1129"/>
    </row>
    <row r="1130" spans="19:21" x14ac:dyDescent="0.25">
      <c r="S1130"/>
      <c r="T1130"/>
      <c r="U1130"/>
    </row>
    <row r="1131" spans="19:21" x14ac:dyDescent="0.25">
      <c r="S1131"/>
      <c r="T1131"/>
      <c r="U1131"/>
    </row>
    <row r="1132" spans="19:21" x14ac:dyDescent="0.25">
      <c r="S1132"/>
      <c r="T1132"/>
      <c r="U1132"/>
    </row>
    <row r="1133" spans="19:21" x14ac:dyDescent="0.25">
      <c r="S1133"/>
      <c r="T1133"/>
      <c r="U1133"/>
    </row>
    <row r="1134" spans="19:21" x14ac:dyDescent="0.25">
      <c r="S1134"/>
      <c r="T1134"/>
      <c r="U1134"/>
    </row>
    <row r="1135" spans="19:21" x14ac:dyDescent="0.25">
      <c r="S1135"/>
      <c r="T1135"/>
      <c r="U1135"/>
    </row>
    <row r="1136" spans="19:21" x14ac:dyDescent="0.25">
      <c r="S1136"/>
      <c r="T1136"/>
      <c r="U1136"/>
    </row>
    <row r="1137" spans="19:21" x14ac:dyDescent="0.25">
      <c r="S1137"/>
      <c r="T1137"/>
      <c r="U1137"/>
    </row>
    <row r="1138" spans="19:21" x14ac:dyDescent="0.25">
      <c r="S1138"/>
      <c r="T1138"/>
      <c r="U1138"/>
    </row>
    <row r="1139" spans="19:21" x14ac:dyDescent="0.25">
      <c r="S1139"/>
      <c r="T1139"/>
      <c r="U1139"/>
    </row>
    <row r="1140" spans="19:21" x14ac:dyDescent="0.25">
      <c r="S1140"/>
      <c r="T1140"/>
      <c r="U1140"/>
    </row>
    <row r="1141" spans="19:21" x14ac:dyDescent="0.25">
      <c r="S1141"/>
      <c r="T1141"/>
      <c r="U1141"/>
    </row>
    <row r="1142" spans="19:21" x14ac:dyDescent="0.25">
      <c r="S1142"/>
      <c r="T1142"/>
      <c r="U1142"/>
    </row>
    <row r="1143" spans="19:21" x14ac:dyDescent="0.25">
      <c r="S1143"/>
      <c r="T1143"/>
      <c r="U1143"/>
    </row>
    <row r="1144" spans="19:21" x14ac:dyDescent="0.25">
      <c r="S1144"/>
      <c r="T1144"/>
      <c r="U1144"/>
    </row>
    <row r="1145" spans="19:21" x14ac:dyDescent="0.25">
      <c r="S1145"/>
      <c r="T1145"/>
      <c r="U1145"/>
    </row>
    <row r="1146" spans="19:21" x14ac:dyDescent="0.25">
      <c r="S1146"/>
      <c r="T1146"/>
      <c r="U1146"/>
    </row>
    <row r="1147" spans="19:21" x14ac:dyDescent="0.25">
      <c r="S1147"/>
      <c r="T1147"/>
      <c r="U1147"/>
    </row>
    <row r="1148" spans="19:21" x14ac:dyDescent="0.25">
      <c r="S1148"/>
      <c r="T1148"/>
      <c r="U1148"/>
    </row>
    <row r="1149" spans="19:21" x14ac:dyDescent="0.25">
      <c r="S1149"/>
      <c r="T1149"/>
      <c r="U1149"/>
    </row>
    <row r="1150" spans="19:21" x14ac:dyDescent="0.25">
      <c r="S1150"/>
      <c r="T1150"/>
      <c r="U1150"/>
    </row>
    <row r="1151" spans="19:21" x14ac:dyDescent="0.25">
      <c r="S1151"/>
      <c r="T1151"/>
      <c r="U1151"/>
    </row>
    <row r="1152" spans="19:21" x14ac:dyDescent="0.25">
      <c r="S1152"/>
      <c r="T1152"/>
      <c r="U1152"/>
    </row>
    <row r="1153" spans="19:21" x14ac:dyDescent="0.25">
      <c r="S1153"/>
      <c r="T1153"/>
      <c r="U1153"/>
    </row>
    <row r="1154" spans="19:21" x14ac:dyDescent="0.25">
      <c r="S1154"/>
      <c r="T1154"/>
      <c r="U1154"/>
    </row>
    <row r="1155" spans="19:21" x14ac:dyDescent="0.25">
      <c r="S1155"/>
      <c r="T1155"/>
      <c r="U1155"/>
    </row>
    <row r="1156" spans="19:21" x14ac:dyDescent="0.25">
      <c r="S1156"/>
      <c r="T1156"/>
      <c r="U1156"/>
    </row>
    <row r="1157" spans="19:21" x14ac:dyDescent="0.25">
      <c r="S1157"/>
      <c r="T1157"/>
      <c r="U1157"/>
    </row>
    <row r="1158" spans="19:21" x14ac:dyDescent="0.25">
      <c r="S1158"/>
      <c r="T1158"/>
      <c r="U1158"/>
    </row>
    <row r="1159" spans="19:21" x14ac:dyDescent="0.25">
      <c r="S1159"/>
      <c r="T1159"/>
      <c r="U1159"/>
    </row>
    <row r="1160" spans="19:21" x14ac:dyDescent="0.25">
      <c r="S1160"/>
      <c r="T1160"/>
      <c r="U1160"/>
    </row>
    <row r="1161" spans="19:21" x14ac:dyDescent="0.25">
      <c r="S1161"/>
      <c r="T1161"/>
      <c r="U1161"/>
    </row>
    <row r="1162" spans="19:21" x14ac:dyDescent="0.25">
      <c r="S1162"/>
      <c r="T1162"/>
      <c r="U1162"/>
    </row>
    <row r="1163" spans="19:21" x14ac:dyDescent="0.25">
      <c r="S1163"/>
      <c r="T1163"/>
      <c r="U1163"/>
    </row>
    <row r="1164" spans="19:21" x14ac:dyDescent="0.25">
      <c r="S1164"/>
      <c r="T1164"/>
      <c r="U1164"/>
    </row>
    <row r="1165" spans="19:21" x14ac:dyDescent="0.25">
      <c r="S1165"/>
      <c r="T1165"/>
      <c r="U1165"/>
    </row>
    <row r="1166" spans="19:21" x14ac:dyDescent="0.25">
      <c r="S1166"/>
      <c r="T1166"/>
      <c r="U1166"/>
    </row>
    <row r="1167" spans="19:21" x14ac:dyDescent="0.25">
      <c r="S1167"/>
      <c r="T1167"/>
      <c r="U1167"/>
    </row>
    <row r="1168" spans="19:21" x14ac:dyDescent="0.25">
      <c r="S1168"/>
      <c r="T1168"/>
      <c r="U1168"/>
    </row>
    <row r="1169" spans="19:21" x14ac:dyDescent="0.25">
      <c r="S1169"/>
      <c r="T1169"/>
      <c r="U1169"/>
    </row>
    <row r="1170" spans="19:21" x14ac:dyDescent="0.25">
      <c r="S1170"/>
      <c r="T1170"/>
      <c r="U1170"/>
    </row>
    <row r="1171" spans="19:21" x14ac:dyDescent="0.25">
      <c r="S1171"/>
      <c r="T1171"/>
      <c r="U1171"/>
    </row>
    <row r="1172" spans="19:21" x14ac:dyDescent="0.25">
      <c r="S1172"/>
      <c r="T1172"/>
      <c r="U1172"/>
    </row>
    <row r="1173" spans="19:21" x14ac:dyDescent="0.25">
      <c r="S1173"/>
      <c r="T1173"/>
      <c r="U1173"/>
    </row>
    <row r="1174" spans="19:21" x14ac:dyDescent="0.25">
      <c r="S1174"/>
      <c r="T1174"/>
      <c r="U1174"/>
    </row>
    <row r="1175" spans="19:21" x14ac:dyDescent="0.25">
      <c r="S1175"/>
      <c r="T1175"/>
      <c r="U1175"/>
    </row>
    <row r="1176" spans="19:21" x14ac:dyDescent="0.25">
      <c r="S1176"/>
      <c r="T1176"/>
      <c r="U1176"/>
    </row>
    <row r="1177" spans="19:21" x14ac:dyDescent="0.25">
      <c r="S1177"/>
      <c r="T1177"/>
      <c r="U1177"/>
    </row>
    <row r="1178" spans="19:21" x14ac:dyDescent="0.25">
      <c r="S1178"/>
      <c r="T1178"/>
      <c r="U1178"/>
    </row>
    <row r="1179" spans="19:21" x14ac:dyDescent="0.25">
      <c r="S1179"/>
      <c r="T1179"/>
      <c r="U1179"/>
    </row>
    <row r="1180" spans="19:21" x14ac:dyDescent="0.25">
      <c r="S1180"/>
      <c r="T1180"/>
      <c r="U1180"/>
    </row>
    <row r="1181" spans="19:21" x14ac:dyDescent="0.25">
      <c r="S1181"/>
      <c r="T1181"/>
      <c r="U1181"/>
    </row>
    <row r="1182" spans="19:21" x14ac:dyDescent="0.25">
      <c r="S1182"/>
      <c r="T1182"/>
      <c r="U1182"/>
    </row>
    <row r="1183" spans="19:21" x14ac:dyDescent="0.25">
      <c r="S1183"/>
      <c r="T1183"/>
      <c r="U1183"/>
    </row>
    <row r="1184" spans="19:21" x14ac:dyDescent="0.25">
      <c r="S1184"/>
      <c r="T1184"/>
      <c r="U1184"/>
    </row>
    <row r="1185" spans="19:21" x14ac:dyDescent="0.25">
      <c r="S1185"/>
      <c r="T1185"/>
      <c r="U1185"/>
    </row>
    <row r="1186" spans="19:21" x14ac:dyDescent="0.25">
      <c r="S1186"/>
      <c r="T1186"/>
      <c r="U1186"/>
    </row>
    <row r="1187" spans="19:21" x14ac:dyDescent="0.25">
      <c r="S1187"/>
      <c r="T1187"/>
      <c r="U1187"/>
    </row>
    <row r="1188" spans="19:21" x14ac:dyDescent="0.25">
      <c r="S1188"/>
      <c r="T1188"/>
      <c r="U1188"/>
    </row>
    <row r="1189" spans="19:21" x14ac:dyDescent="0.25">
      <c r="S1189"/>
      <c r="T1189"/>
      <c r="U1189"/>
    </row>
    <row r="1190" spans="19:21" x14ac:dyDescent="0.25">
      <c r="S1190"/>
      <c r="T1190"/>
      <c r="U1190"/>
    </row>
    <row r="1191" spans="19:21" x14ac:dyDescent="0.25">
      <c r="S1191"/>
      <c r="T1191"/>
      <c r="U1191"/>
    </row>
    <row r="1192" spans="19:21" x14ac:dyDescent="0.25">
      <c r="S1192"/>
      <c r="T1192"/>
      <c r="U1192"/>
    </row>
    <row r="1193" spans="19:21" x14ac:dyDescent="0.25">
      <c r="S1193"/>
      <c r="T1193"/>
      <c r="U1193"/>
    </row>
    <row r="1194" spans="19:21" x14ac:dyDescent="0.25">
      <c r="S1194"/>
      <c r="T1194"/>
      <c r="U1194"/>
    </row>
    <row r="1195" spans="19:21" x14ac:dyDescent="0.25">
      <c r="S1195"/>
      <c r="T1195"/>
      <c r="U1195"/>
    </row>
    <row r="1196" spans="19:21" x14ac:dyDescent="0.25">
      <c r="S1196"/>
      <c r="T1196"/>
      <c r="U1196"/>
    </row>
    <row r="1197" spans="19:21" x14ac:dyDescent="0.25">
      <c r="S1197"/>
      <c r="T1197"/>
      <c r="U1197"/>
    </row>
    <row r="1198" spans="19:21" x14ac:dyDescent="0.25">
      <c r="S1198"/>
      <c r="T1198"/>
      <c r="U1198"/>
    </row>
    <row r="1199" spans="19:21" x14ac:dyDescent="0.25">
      <c r="S1199"/>
      <c r="T1199"/>
      <c r="U1199"/>
    </row>
    <row r="1200" spans="19:21" x14ac:dyDescent="0.25">
      <c r="S1200"/>
      <c r="T1200"/>
      <c r="U1200"/>
    </row>
    <row r="1201" spans="19:21" x14ac:dyDescent="0.25">
      <c r="S1201"/>
      <c r="T1201"/>
      <c r="U1201"/>
    </row>
    <row r="1202" spans="19:21" x14ac:dyDescent="0.25">
      <c r="S1202"/>
      <c r="T1202"/>
      <c r="U1202"/>
    </row>
    <row r="1203" spans="19:21" x14ac:dyDescent="0.25">
      <c r="S1203"/>
      <c r="T1203"/>
      <c r="U1203"/>
    </row>
    <row r="1204" spans="19:21" x14ac:dyDescent="0.25">
      <c r="S1204"/>
      <c r="T1204"/>
      <c r="U1204"/>
    </row>
    <row r="1205" spans="19:21" x14ac:dyDescent="0.25">
      <c r="S1205"/>
      <c r="T1205"/>
      <c r="U1205"/>
    </row>
    <row r="1206" spans="19:21" x14ac:dyDescent="0.25">
      <c r="S1206"/>
      <c r="T1206"/>
      <c r="U1206"/>
    </row>
    <row r="1207" spans="19:21" x14ac:dyDescent="0.25">
      <c r="S1207"/>
      <c r="T1207"/>
      <c r="U1207"/>
    </row>
    <row r="1208" spans="19:21" x14ac:dyDescent="0.25">
      <c r="S1208"/>
      <c r="T1208"/>
      <c r="U1208"/>
    </row>
    <row r="1209" spans="19:21" x14ac:dyDescent="0.25">
      <c r="S1209"/>
      <c r="T1209"/>
      <c r="U1209"/>
    </row>
    <row r="1210" spans="19:21" x14ac:dyDescent="0.25">
      <c r="S1210"/>
      <c r="T1210"/>
      <c r="U1210"/>
    </row>
    <row r="1211" spans="19:21" x14ac:dyDescent="0.25">
      <c r="S1211"/>
      <c r="T1211"/>
      <c r="U1211"/>
    </row>
    <row r="1212" spans="19:21" x14ac:dyDescent="0.25">
      <c r="S1212"/>
      <c r="T1212"/>
      <c r="U1212"/>
    </row>
    <row r="1213" spans="19:21" x14ac:dyDescent="0.25">
      <c r="S1213"/>
      <c r="T1213"/>
      <c r="U1213"/>
    </row>
    <row r="1214" spans="19:21" x14ac:dyDescent="0.25">
      <c r="S1214"/>
      <c r="T1214"/>
      <c r="U1214"/>
    </row>
    <row r="1215" spans="19:21" x14ac:dyDescent="0.25">
      <c r="S1215"/>
      <c r="T1215"/>
      <c r="U1215"/>
    </row>
    <row r="1216" spans="19:21" x14ac:dyDescent="0.25">
      <c r="S1216"/>
      <c r="T1216"/>
      <c r="U1216"/>
    </row>
    <row r="1217" spans="19:21" x14ac:dyDescent="0.25">
      <c r="S1217"/>
      <c r="T1217"/>
      <c r="U1217"/>
    </row>
    <row r="1218" spans="19:21" x14ac:dyDescent="0.25">
      <c r="S1218"/>
      <c r="T1218"/>
      <c r="U1218"/>
    </row>
    <row r="1219" spans="19:21" x14ac:dyDescent="0.25">
      <c r="S1219"/>
      <c r="T1219"/>
      <c r="U1219"/>
    </row>
    <row r="1220" spans="19:21" x14ac:dyDescent="0.25">
      <c r="S1220"/>
      <c r="T1220"/>
      <c r="U1220"/>
    </row>
    <row r="1221" spans="19:21" x14ac:dyDescent="0.25">
      <c r="S1221"/>
      <c r="T1221"/>
      <c r="U1221"/>
    </row>
    <row r="1222" spans="19:21" x14ac:dyDescent="0.25">
      <c r="S1222"/>
      <c r="T1222"/>
      <c r="U1222"/>
    </row>
    <row r="1223" spans="19:21" x14ac:dyDescent="0.25">
      <c r="S1223"/>
      <c r="T1223"/>
      <c r="U1223"/>
    </row>
    <row r="1224" spans="19:21" x14ac:dyDescent="0.25">
      <c r="S1224"/>
      <c r="T1224"/>
      <c r="U1224"/>
    </row>
    <row r="1225" spans="19:21" x14ac:dyDescent="0.25">
      <c r="S1225"/>
      <c r="T1225"/>
      <c r="U1225"/>
    </row>
    <row r="1226" spans="19:21" x14ac:dyDescent="0.25">
      <c r="S1226"/>
      <c r="T1226"/>
      <c r="U1226"/>
    </row>
    <row r="1227" spans="19:21" x14ac:dyDescent="0.25">
      <c r="S1227"/>
      <c r="T1227"/>
      <c r="U1227"/>
    </row>
    <row r="1228" spans="19:21" x14ac:dyDescent="0.25">
      <c r="S1228"/>
      <c r="T1228"/>
      <c r="U1228"/>
    </row>
    <row r="1229" spans="19:21" x14ac:dyDescent="0.25">
      <c r="S1229"/>
      <c r="T1229"/>
      <c r="U1229"/>
    </row>
    <row r="1230" spans="19:21" x14ac:dyDescent="0.25">
      <c r="S1230"/>
      <c r="T1230"/>
      <c r="U1230"/>
    </row>
    <row r="1231" spans="19:21" x14ac:dyDescent="0.25">
      <c r="S1231"/>
      <c r="T1231"/>
      <c r="U1231"/>
    </row>
    <row r="1232" spans="19:21" x14ac:dyDescent="0.25">
      <c r="S1232"/>
      <c r="T1232"/>
      <c r="U1232"/>
    </row>
    <row r="1233" spans="19:21" x14ac:dyDescent="0.25">
      <c r="S1233"/>
      <c r="T1233"/>
      <c r="U1233"/>
    </row>
    <row r="1234" spans="19:21" x14ac:dyDescent="0.25">
      <c r="S1234"/>
      <c r="T1234"/>
      <c r="U1234"/>
    </row>
    <row r="1235" spans="19:21" x14ac:dyDescent="0.25">
      <c r="S1235"/>
      <c r="T1235"/>
      <c r="U1235"/>
    </row>
    <row r="1236" spans="19:21" x14ac:dyDescent="0.25">
      <c r="S1236"/>
      <c r="T1236"/>
      <c r="U1236"/>
    </row>
    <row r="1237" spans="19:21" x14ac:dyDescent="0.25">
      <c r="S1237"/>
      <c r="T1237"/>
      <c r="U1237"/>
    </row>
    <row r="1238" spans="19:21" x14ac:dyDescent="0.25">
      <c r="S1238"/>
      <c r="T1238"/>
      <c r="U1238"/>
    </row>
    <row r="1239" spans="19:21" x14ac:dyDescent="0.25">
      <c r="S1239"/>
      <c r="T1239"/>
      <c r="U1239"/>
    </row>
    <row r="1240" spans="19:21" x14ac:dyDescent="0.25">
      <c r="S1240"/>
      <c r="T1240"/>
      <c r="U1240"/>
    </row>
    <row r="1241" spans="19:21" x14ac:dyDescent="0.25">
      <c r="S1241"/>
      <c r="T1241"/>
      <c r="U1241"/>
    </row>
    <row r="1242" spans="19:21" x14ac:dyDescent="0.25">
      <c r="S1242"/>
      <c r="T1242"/>
      <c r="U1242"/>
    </row>
    <row r="1243" spans="19:21" x14ac:dyDescent="0.25">
      <c r="S1243"/>
      <c r="T1243"/>
      <c r="U1243"/>
    </row>
    <row r="1244" spans="19:21" x14ac:dyDescent="0.25">
      <c r="S1244"/>
      <c r="T1244"/>
      <c r="U1244"/>
    </row>
    <row r="1245" spans="19:21" x14ac:dyDescent="0.25">
      <c r="S1245"/>
      <c r="T1245"/>
      <c r="U1245"/>
    </row>
    <row r="1246" spans="19:21" x14ac:dyDescent="0.25">
      <c r="S1246"/>
      <c r="T1246"/>
      <c r="U1246"/>
    </row>
    <row r="1247" spans="19:21" x14ac:dyDescent="0.25">
      <c r="S1247"/>
      <c r="T1247"/>
      <c r="U1247"/>
    </row>
    <row r="1248" spans="19:21" x14ac:dyDescent="0.25">
      <c r="S1248"/>
      <c r="T1248"/>
      <c r="U1248"/>
    </row>
    <row r="1249" spans="19:21" x14ac:dyDescent="0.25">
      <c r="S1249"/>
      <c r="T1249"/>
      <c r="U1249"/>
    </row>
    <row r="1250" spans="19:21" x14ac:dyDescent="0.25">
      <c r="S1250"/>
      <c r="T1250"/>
      <c r="U1250"/>
    </row>
    <row r="1251" spans="19:21" x14ac:dyDescent="0.25">
      <c r="S1251"/>
      <c r="T1251"/>
      <c r="U1251"/>
    </row>
    <row r="1252" spans="19:21" x14ac:dyDescent="0.25">
      <c r="S1252"/>
      <c r="T1252"/>
      <c r="U1252"/>
    </row>
    <row r="1253" spans="19:21" x14ac:dyDescent="0.25">
      <c r="S1253"/>
      <c r="T1253"/>
      <c r="U1253"/>
    </row>
    <row r="1254" spans="19:21" x14ac:dyDescent="0.25">
      <c r="S1254"/>
      <c r="T1254"/>
      <c r="U1254"/>
    </row>
    <row r="1255" spans="19:21" x14ac:dyDescent="0.25">
      <c r="S1255"/>
      <c r="T1255"/>
      <c r="U1255"/>
    </row>
    <row r="1256" spans="19:21" x14ac:dyDescent="0.25">
      <c r="S1256"/>
      <c r="T1256"/>
      <c r="U1256"/>
    </row>
    <row r="1257" spans="19:21" x14ac:dyDescent="0.25">
      <c r="S1257"/>
      <c r="T1257"/>
      <c r="U1257"/>
    </row>
    <row r="1258" spans="19:21" x14ac:dyDescent="0.25">
      <c r="S1258"/>
      <c r="T1258"/>
      <c r="U1258"/>
    </row>
    <row r="1259" spans="19:21" x14ac:dyDescent="0.25">
      <c r="S1259"/>
      <c r="T1259"/>
      <c r="U1259"/>
    </row>
    <row r="1260" spans="19:21" x14ac:dyDescent="0.25">
      <c r="S1260"/>
      <c r="T1260"/>
      <c r="U1260"/>
    </row>
    <row r="1261" spans="19:21" x14ac:dyDescent="0.25">
      <c r="S1261"/>
      <c r="T1261"/>
      <c r="U1261"/>
    </row>
    <row r="1262" spans="19:21" x14ac:dyDescent="0.25">
      <c r="S1262"/>
      <c r="T1262"/>
      <c r="U1262"/>
    </row>
    <row r="1263" spans="19:21" x14ac:dyDescent="0.25">
      <c r="S1263"/>
      <c r="T1263"/>
      <c r="U1263"/>
    </row>
    <row r="1264" spans="19:21" x14ac:dyDescent="0.25">
      <c r="S1264"/>
      <c r="T1264"/>
      <c r="U1264"/>
    </row>
    <row r="1265" spans="19:21" x14ac:dyDescent="0.25">
      <c r="S1265"/>
      <c r="T1265"/>
      <c r="U1265"/>
    </row>
    <row r="1266" spans="19:21" x14ac:dyDescent="0.25">
      <c r="S1266"/>
      <c r="T1266"/>
      <c r="U1266"/>
    </row>
    <row r="1267" spans="19:21" x14ac:dyDescent="0.25">
      <c r="S1267"/>
      <c r="T1267"/>
      <c r="U1267"/>
    </row>
    <row r="1268" spans="19:21" x14ac:dyDescent="0.25">
      <c r="S1268"/>
      <c r="T1268"/>
      <c r="U1268"/>
    </row>
    <row r="1269" spans="19:21" x14ac:dyDescent="0.25">
      <c r="S1269"/>
      <c r="T1269"/>
      <c r="U1269"/>
    </row>
    <row r="1270" spans="19:21" x14ac:dyDescent="0.25">
      <c r="S1270"/>
      <c r="T1270"/>
      <c r="U1270"/>
    </row>
    <row r="1271" spans="19:21" x14ac:dyDescent="0.25">
      <c r="S1271"/>
      <c r="T1271"/>
      <c r="U1271"/>
    </row>
    <row r="1272" spans="19:21" x14ac:dyDescent="0.25">
      <c r="S1272"/>
      <c r="T1272"/>
      <c r="U1272"/>
    </row>
    <row r="1273" spans="19:21" x14ac:dyDescent="0.25">
      <c r="S1273"/>
      <c r="T1273"/>
      <c r="U1273"/>
    </row>
    <row r="1274" spans="19:21" x14ac:dyDescent="0.25">
      <c r="S1274"/>
      <c r="T1274"/>
      <c r="U1274"/>
    </row>
    <row r="1275" spans="19:21" x14ac:dyDescent="0.25">
      <c r="S1275"/>
      <c r="T1275"/>
      <c r="U1275"/>
    </row>
    <row r="1276" spans="19:21" x14ac:dyDescent="0.25">
      <c r="S1276"/>
      <c r="T1276"/>
      <c r="U1276"/>
    </row>
    <row r="1277" spans="19:21" x14ac:dyDescent="0.25">
      <c r="S1277"/>
      <c r="T1277"/>
      <c r="U1277"/>
    </row>
    <row r="1278" spans="19:21" x14ac:dyDescent="0.25">
      <c r="S1278"/>
      <c r="T1278"/>
      <c r="U1278"/>
    </row>
    <row r="1279" spans="19:21" x14ac:dyDescent="0.25">
      <c r="S1279"/>
      <c r="T1279"/>
      <c r="U1279"/>
    </row>
    <row r="1280" spans="19:21" x14ac:dyDescent="0.25">
      <c r="S1280"/>
      <c r="T1280"/>
      <c r="U1280"/>
    </row>
    <row r="1281" spans="19:21" x14ac:dyDescent="0.25">
      <c r="S1281"/>
      <c r="T1281"/>
      <c r="U1281"/>
    </row>
    <row r="1282" spans="19:21" x14ac:dyDescent="0.25">
      <c r="S1282"/>
      <c r="T1282"/>
      <c r="U1282"/>
    </row>
    <row r="1283" spans="19:21" x14ac:dyDescent="0.25">
      <c r="S1283"/>
      <c r="T1283"/>
      <c r="U1283"/>
    </row>
    <row r="1284" spans="19:21" x14ac:dyDescent="0.25">
      <c r="S1284"/>
      <c r="T1284"/>
      <c r="U1284"/>
    </row>
    <row r="1285" spans="19:21" x14ac:dyDescent="0.25">
      <c r="S1285"/>
      <c r="T1285"/>
      <c r="U1285"/>
    </row>
    <row r="1286" spans="19:21" x14ac:dyDescent="0.25">
      <c r="S1286"/>
      <c r="T1286"/>
      <c r="U1286"/>
    </row>
    <row r="1287" spans="19:21" x14ac:dyDescent="0.25">
      <c r="S1287"/>
      <c r="T1287"/>
      <c r="U1287"/>
    </row>
    <row r="1288" spans="19:21" x14ac:dyDescent="0.25">
      <c r="S1288"/>
      <c r="T1288"/>
      <c r="U1288"/>
    </row>
    <row r="1289" spans="19:21" x14ac:dyDescent="0.25">
      <c r="S1289"/>
      <c r="T1289"/>
      <c r="U1289"/>
    </row>
    <row r="1290" spans="19:21" x14ac:dyDescent="0.25">
      <c r="S1290"/>
      <c r="T1290"/>
      <c r="U1290"/>
    </row>
    <row r="1291" spans="19:21" x14ac:dyDescent="0.25">
      <c r="S1291"/>
      <c r="T1291"/>
      <c r="U1291"/>
    </row>
    <row r="1292" spans="19:21" x14ac:dyDescent="0.25">
      <c r="S1292"/>
      <c r="T1292"/>
      <c r="U1292"/>
    </row>
    <row r="1293" spans="19:21" x14ac:dyDescent="0.25">
      <c r="S1293"/>
      <c r="T1293"/>
      <c r="U1293"/>
    </row>
    <row r="1294" spans="19:21" x14ac:dyDescent="0.25">
      <c r="S1294"/>
      <c r="T1294"/>
      <c r="U1294"/>
    </row>
    <row r="1295" spans="19:21" x14ac:dyDescent="0.25">
      <c r="S1295"/>
      <c r="T1295"/>
      <c r="U1295"/>
    </row>
    <row r="1296" spans="19:21" x14ac:dyDescent="0.25">
      <c r="S1296"/>
      <c r="T1296"/>
      <c r="U1296"/>
    </row>
    <row r="1297" spans="19:21" x14ac:dyDescent="0.25">
      <c r="S1297"/>
      <c r="T1297"/>
      <c r="U1297"/>
    </row>
    <row r="1298" spans="19:21" x14ac:dyDescent="0.25">
      <c r="S1298"/>
      <c r="T1298"/>
      <c r="U1298"/>
    </row>
    <row r="1299" spans="19:21" x14ac:dyDescent="0.25">
      <c r="S1299"/>
      <c r="T1299"/>
      <c r="U1299"/>
    </row>
    <row r="1300" spans="19:21" x14ac:dyDescent="0.25">
      <c r="S1300"/>
      <c r="T1300"/>
      <c r="U1300"/>
    </row>
    <row r="1301" spans="19:21" x14ac:dyDescent="0.25">
      <c r="S1301"/>
      <c r="T1301"/>
      <c r="U1301"/>
    </row>
    <row r="1302" spans="19:21" x14ac:dyDescent="0.25">
      <c r="S1302"/>
      <c r="T1302"/>
      <c r="U1302"/>
    </row>
    <row r="1303" spans="19:21" x14ac:dyDescent="0.25">
      <c r="S1303"/>
      <c r="T1303"/>
      <c r="U1303"/>
    </row>
    <row r="1304" spans="19:21" x14ac:dyDescent="0.25">
      <c r="S1304"/>
      <c r="T1304"/>
      <c r="U1304"/>
    </row>
    <row r="1305" spans="19:21" x14ac:dyDescent="0.25">
      <c r="S1305"/>
      <c r="T1305"/>
      <c r="U1305"/>
    </row>
    <row r="1306" spans="19:21" x14ac:dyDescent="0.25">
      <c r="S1306"/>
      <c r="T1306"/>
      <c r="U1306"/>
    </row>
    <row r="1307" spans="19:21" x14ac:dyDescent="0.25">
      <c r="S1307"/>
      <c r="T1307"/>
      <c r="U1307"/>
    </row>
    <row r="1308" spans="19:21" x14ac:dyDescent="0.25">
      <c r="S1308"/>
      <c r="T1308"/>
      <c r="U1308"/>
    </row>
    <row r="1309" spans="19:21" x14ac:dyDescent="0.25">
      <c r="S1309"/>
      <c r="T1309"/>
      <c r="U1309"/>
    </row>
    <row r="1310" spans="19:21" x14ac:dyDescent="0.25">
      <c r="S1310"/>
      <c r="T1310"/>
      <c r="U1310"/>
    </row>
    <row r="1311" spans="19:21" x14ac:dyDescent="0.25">
      <c r="S1311"/>
      <c r="T1311"/>
      <c r="U1311"/>
    </row>
    <row r="1312" spans="19:21" x14ac:dyDescent="0.25">
      <c r="S1312"/>
      <c r="T1312"/>
      <c r="U1312"/>
    </row>
    <row r="1313" spans="19:21" x14ac:dyDescent="0.25">
      <c r="S1313"/>
      <c r="T1313"/>
      <c r="U1313"/>
    </row>
    <row r="1314" spans="19:21" x14ac:dyDescent="0.25">
      <c r="S1314"/>
      <c r="T1314"/>
      <c r="U1314"/>
    </row>
    <row r="1315" spans="19:21" x14ac:dyDescent="0.25">
      <c r="S1315"/>
      <c r="T1315"/>
      <c r="U1315"/>
    </row>
    <row r="1316" spans="19:21" x14ac:dyDescent="0.25">
      <c r="S1316"/>
      <c r="T1316"/>
      <c r="U1316"/>
    </row>
    <row r="1317" spans="19:21" x14ac:dyDescent="0.25">
      <c r="S1317"/>
      <c r="T1317"/>
      <c r="U1317"/>
    </row>
    <row r="1318" spans="19:21" x14ac:dyDescent="0.25">
      <c r="S1318"/>
      <c r="T1318"/>
      <c r="U1318"/>
    </row>
    <row r="1319" spans="19:21" x14ac:dyDescent="0.25">
      <c r="S1319"/>
      <c r="T1319"/>
      <c r="U1319"/>
    </row>
    <row r="1320" spans="19:21" x14ac:dyDescent="0.25">
      <c r="S1320"/>
      <c r="T1320"/>
      <c r="U1320"/>
    </row>
    <row r="1321" spans="19:21" x14ac:dyDescent="0.25">
      <c r="S1321"/>
      <c r="T1321"/>
      <c r="U1321"/>
    </row>
    <row r="1322" spans="19:21" x14ac:dyDescent="0.25">
      <c r="S1322"/>
      <c r="T1322"/>
      <c r="U1322"/>
    </row>
    <row r="1323" spans="19:21" x14ac:dyDescent="0.25">
      <c r="S1323"/>
      <c r="T1323"/>
      <c r="U1323"/>
    </row>
    <row r="1324" spans="19:21" x14ac:dyDescent="0.25">
      <c r="S1324"/>
      <c r="T1324"/>
      <c r="U1324"/>
    </row>
    <row r="1325" spans="19:21" x14ac:dyDescent="0.25">
      <c r="S1325"/>
      <c r="T1325"/>
      <c r="U1325"/>
    </row>
    <row r="1326" spans="19:21" x14ac:dyDescent="0.25">
      <c r="S1326"/>
      <c r="T1326"/>
      <c r="U1326"/>
    </row>
    <row r="1327" spans="19:21" x14ac:dyDescent="0.25">
      <c r="S1327"/>
      <c r="T1327"/>
      <c r="U1327"/>
    </row>
    <row r="1328" spans="19:21" x14ac:dyDescent="0.25">
      <c r="S1328"/>
      <c r="T1328"/>
      <c r="U1328"/>
    </row>
    <row r="1329" spans="19:21" x14ac:dyDescent="0.25">
      <c r="S1329"/>
      <c r="T1329"/>
      <c r="U1329"/>
    </row>
    <row r="1330" spans="19:21" x14ac:dyDescent="0.25">
      <c r="S1330"/>
      <c r="T1330"/>
      <c r="U1330"/>
    </row>
    <row r="1331" spans="19:21" x14ac:dyDescent="0.25">
      <c r="S1331"/>
      <c r="T1331"/>
      <c r="U1331"/>
    </row>
    <row r="1332" spans="19:21" x14ac:dyDescent="0.25">
      <c r="S1332"/>
      <c r="T1332"/>
      <c r="U1332"/>
    </row>
    <row r="1333" spans="19:21" x14ac:dyDescent="0.25">
      <c r="S1333"/>
      <c r="T1333"/>
      <c r="U1333"/>
    </row>
    <row r="1334" spans="19:21" x14ac:dyDescent="0.25">
      <c r="S1334"/>
      <c r="T1334"/>
      <c r="U1334"/>
    </row>
    <row r="1335" spans="19:21" x14ac:dyDescent="0.25">
      <c r="S1335"/>
      <c r="T1335"/>
      <c r="U1335"/>
    </row>
    <row r="1336" spans="19:21" x14ac:dyDescent="0.25">
      <c r="S1336"/>
      <c r="T1336"/>
      <c r="U1336"/>
    </row>
    <row r="1337" spans="19:21" x14ac:dyDescent="0.25">
      <c r="S1337"/>
      <c r="T1337"/>
      <c r="U1337"/>
    </row>
    <row r="1338" spans="19:21" x14ac:dyDescent="0.25">
      <c r="S1338"/>
      <c r="T1338"/>
      <c r="U1338"/>
    </row>
    <row r="1339" spans="19:21" x14ac:dyDescent="0.25">
      <c r="S1339"/>
      <c r="T1339"/>
      <c r="U1339"/>
    </row>
    <row r="1340" spans="19:21" x14ac:dyDescent="0.25">
      <c r="S1340"/>
      <c r="T1340"/>
      <c r="U1340"/>
    </row>
    <row r="1341" spans="19:21" x14ac:dyDescent="0.25">
      <c r="S1341"/>
      <c r="T1341"/>
      <c r="U1341"/>
    </row>
    <row r="1342" spans="19:21" x14ac:dyDescent="0.25">
      <c r="S1342"/>
      <c r="T1342"/>
      <c r="U1342"/>
    </row>
    <row r="1343" spans="19:21" x14ac:dyDescent="0.25">
      <c r="S1343"/>
      <c r="T1343"/>
      <c r="U1343"/>
    </row>
    <row r="1344" spans="19:21" x14ac:dyDescent="0.25">
      <c r="S1344"/>
      <c r="T1344"/>
      <c r="U1344"/>
    </row>
    <row r="1345" spans="19:21" x14ac:dyDescent="0.25">
      <c r="S1345"/>
      <c r="T1345"/>
      <c r="U1345"/>
    </row>
    <row r="1346" spans="19:21" x14ac:dyDescent="0.25">
      <c r="S1346"/>
      <c r="T1346"/>
      <c r="U1346"/>
    </row>
    <row r="1347" spans="19:21" x14ac:dyDescent="0.25">
      <c r="S1347"/>
      <c r="T1347"/>
      <c r="U1347"/>
    </row>
    <row r="1348" spans="19:21" x14ac:dyDescent="0.25">
      <c r="S1348"/>
      <c r="T1348"/>
      <c r="U1348"/>
    </row>
    <row r="1349" spans="19:21" x14ac:dyDescent="0.25">
      <c r="S1349"/>
      <c r="T1349"/>
      <c r="U1349"/>
    </row>
    <row r="1350" spans="19:21" x14ac:dyDescent="0.25">
      <c r="S1350"/>
      <c r="T1350"/>
      <c r="U1350"/>
    </row>
    <row r="1351" spans="19:21" x14ac:dyDescent="0.25">
      <c r="S1351"/>
      <c r="T1351"/>
      <c r="U1351"/>
    </row>
    <row r="1352" spans="19:21" x14ac:dyDescent="0.25">
      <c r="S1352"/>
      <c r="T1352"/>
      <c r="U1352"/>
    </row>
    <row r="1353" spans="19:21" x14ac:dyDescent="0.25">
      <c r="S1353"/>
      <c r="T1353"/>
      <c r="U1353"/>
    </row>
    <row r="1354" spans="19:21" x14ac:dyDescent="0.25">
      <c r="S1354"/>
      <c r="T1354"/>
      <c r="U1354"/>
    </row>
    <row r="1355" spans="19:21" x14ac:dyDescent="0.25">
      <c r="S1355"/>
      <c r="T1355"/>
      <c r="U1355"/>
    </row>
    <row r="1356" spans="19:21" x14ac:dyDescent="0.25">
      <c r="S1356"/>
      <c r="T1356"/>
      <c r="U1356"/>
    </row>
    <row r="1357" spans="19:21" x14ac:dyDescent="0.25">
      <c r="S1357"/>
      <c r="T1357"/>
      <c r="U1357"/>
    </row>
    <row r="1358" spans="19:21" x14ac:dyDescent="0.25">
      <c r="S1358"/>
      <c r="T1358"/>
      <c r="U1358"/>
    </row>
    <row r="1359" spans="19:21" x14ac:dyDescent="0.25">
      <c r="S1359"/>
      <c r="T1359"/>
      <c r="U1359"/>
    </row>
    <row r="1360" spans="19:21" x14ac:dyDescent="0.25">
      <c r="S1360"/>
      <c r="T1360"/>
      <c r="U1360"/>
    </row>
    <row r="1361" spans="19:21" x14ac:dyDescent="0.25">
      <c r="S1361"/>
      <c r="T1361"/>
      <c r="U1361"/>
    </row>
    <row r="1362" spans="19:21" x14ac:dyDescent="0.25">
      <c r="S1362"/>
      <c r="T1362"/>
      <c r="U1362"/>
    </row>
    <row r="1363" spans="19:21" x14ac:dyDescent="0.25">
      <c r="S1363"/>
      <c r="T1363"/>
      <c r="U1363"/>
    </row>
    <row r="1364" spans="19:21" x14ac:dyDescent="0.25">
      <c r="S1364"/>
      <c r="T1364"/>
      <c r="U1364"/>
    </row>
    <row r="1365" spans="19:21" x14ac:dyDescent="0.25">
      <c r="S1365"/>
      <c r="T1365"/>
      <c r="U1365"/>
    </row>
    <row r="1366" spans="19:21" x14ac:dyDescent="0.25">
      <c r="S1366"/>
      <c r="T1366"/>
      <c r="U1366"/>
    </row>
    <row r="1367" spans="19:21" x14ac:dyDescent="0.25">
      <c r="S1367"/>
      <c r="T1367"/>
      <c r="U1367"/>
    </row>
    <row r="1368" spans="19:21" x14ac:dyDescent="0.25">
      <c r="S1368"/>
      <c r="T1368"/>
      <c r="U1368"/>
    </row>
    <row r="1369" spans="19:21" x14ac:dyDescent="0.25">
      <c r="S1369"/>
      <c r="T1369"/>
      <c r="U1369"/>
    </row>
    <row r="1370" spans="19:21" x14ac:dyDescent="0.25">
      <c r="S1370"/>
      <c r="T1370"/>
      <c r="U1370"/>
    </row>
    <row r="1371" spans="19:21" x14ac:dyDescent="0.25">
      <c r="S1371"/>
      <c r="T1371"/>
      <c r="U1371"/>
    </row>
    <row r="1372" spans="19:21" x14ac:dyDescent="0.25">
      <c r="S1372"/>
      <c r="T1372"/>
      <c r="U1372"/>
    </row>
    <row r="1373" spans="19:21" x14ac:dyDescent="0.25">
      <c r="S1373"/>
      <c r="T1373"/>
      <c r="U1373"/>
    </row>
    <row r="1374" spans="19:21" x14ac:dyDescent="0.25">
      <c r="S1374"/>
      <c r="T1374"/>
      <c r="U1374"/>
    </row>
    <row r="1375" spans="19:21" x14ac:dyDescent="0.25">
      <c r="S1375"/>
      <c r="T1375"/>
      <c r="U1375"/>
    </row>
    <row r="1376" spans="19:21" x14ac:dyDescent="0.25">
      <c r="S1376"/>
      <c r="T1376"/>
      <c r="U1376"/>
    </row>
    <row r="1377" spans="19:21" x14ac:dyDescent="0.25">
      <c r="S1377"/>
      <c r="T1377"/>
      <c r="U1377"/>
    </row>
    <row r="1378" spans="19:21" x14ac:dyDescent="0.25">
      <c r="S1378"/>
      <c r="T1378"/>
      <c r="U1378"/>
    </row>
    <row r="1379" spans="19:21" x14ac:dyDescent="0.25">
      <c r="S1379"/>
      <c r="T1379"/>
      <c r="U1379"/>
    </row>
    <row r="1380" spans="19:21" x14ac:dyDescent="0.25">
      <c r="S1380"/>
      <c r="T1380"/>
      <c r="U1380"/>
    </row>
    <row r="1381" spans="19:21" x14ac:dyDescent="0.25">
      <c r="S1381"/>
      <c r="T1381"/>
      <c r="U1381"/>
    </row>
    <row r="1382" spans="19:21" x14ac:dyDescent="0.25">
      <c r="S1382"/>
      <c r="T1382"/>
      <c r="U1382"/>
    </row>
    <row r="1383" spans="19:21" x14ac:dyDescent="0.25">
      <c r="S1383"/>
      <c r="T1383"/>
      <c r="U1383"/>
    </row>
    <row r="1384" spans="19:21" x14ac:dyDescent="0.25">
      <c r="S1384"/>
      <c r="T1384"/>
      <c r="U1384"/>
    </row>
    <row r="1385" spans="19:21" x14ac:dyDescent="0.25">
      <c r="S1385"/>
      <c r="T1385"/>
      <c r="U1385"/>
    </row>
    <row r="1386" spans="19:21" x14ac:dyDescent="0.25">
      <c r="S1386"/>
      <c r="T1386"/>
      <c r="U1386"/>
    </row>
    <row r="1387" spans="19:21" x14ac:dyDescent="0.25">
      <c r="S1387"/>
      <c r="T1387"/>
      <c r="U1387"/>
    </row>
    <row r="1388" spans="19:21" x14ac:dyDescent="0.25">
      <c r="S1388"/>
      <c r="T1388"/>
      <c r="U1388"/>
    </row>
    <row r="1389" spans="19:21" x14ac:dyDescent="0.25">
      <c r="S1389"/>
      <c r="T1389"/>
      <c r="U1389"/>
    </row>
  </sheetData>
  <sortState ref="S2:U1388">
    <sortCondition ref="S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1"/>
  </sheetPr>
  <dimension ref="A1:K1120"/>
  <sheetViews>
    <sheetView workbookViewId="0">
      <selection activeCell="J1117" sqref="J1:J1117"/>
    </sheetView>
  </sheetViews>
  <sheetFormatPr defaultRowHeight="15" x14ac:dyDescent="0.25"/>
  <cols>
    <col min="1" max="4" width="7.140625" customWidth="1"/>
    <col min="5" max="5" width="7.140625" style="14" customWidth="1"/>
    <col min="6" max="6" width="7.140625" customWidth="1"/>
    <col min="7" max="7" width="17.7109375" bestFit="1" customWidth="1"/>
    <col min="8" max="10" width="7.140625" customWidth="1"/>
  </cols>
  <sheetData>
    <row r="1" spans="1:11" x14ac:dyDescent="0.25">
      <c r="A1" s="14" t="s">
        <v>1</v>
      </c>
      <c r="B1" s="14" t="s">
        <v>3</v>
      </c>
      <c r="C1" s="14" t="s">
        <v>2</v>
      </c>
      <c r="D1" s="14" t="s">
        <v>99</v>
      </c>
      <c r="E1" s="14" t="s">
        <v>182</v>
      </c>
      <c r="F1" s="14" t="s">
        <v>183</v>
      </c>
      <c r="G1" s="14" t="s">
        <v>57</v>
      </c>
      <c r="H1" s="14" t="s">
        <v>119</v>
      </c>
      <c r="I1" s="14" t="s">
        <v>120</v>
      </c>
      <c r="J1" s="14" t="s">
        <v>121</v>
      </c>
      <c r="K1" t="s">
        <v>187</v>
      </c>
    </row>
    <row r="2" spans="1:11" x14ac:dyDescent="0.25">
      <c r="A2" s="14" t="s">
        <v>55</v>
      </c>
      <c r="B2" s="14" t="s">
        <v>55</v>
      </c>
      <c r="C2" s="14" t="s">
        <v>55</v>
      </c>
      <c r="D2" s="14" t="s">
        <v>55</v>
      </c>
      <c r="E2" s="14" t="s">
        <v>124</v>
      </c>
      <c r="F2" s="14" t="s">
        <v>102</v>
      </c>
      <c r="G2" s="1">
        <v>42125</v>
      </c>
      <c r="H2" s="14">
        <v>16</v>
      </c>
      <c r="I2" s="14">
        <v>19</v>
      </c>
      <c r="J2" s="14">
        <v>98</v>
      </c>
      <c r="K2" s="14">
        <v>0</v>
      </c>
    </row>
    <row r="3" spans="1:11" x14ac:dyDescent="0.25">
      <c r="A3" s="14" t="s">
        <v>55</v>
      </c>
      <c r="B3" s="14" t="s">
        <v>55</v>
      </c>
      <c r="C3" s="14" t="s">
        <v>55</v>
      </c>
      <c r="D3" s="14" t="s">
        <v>55</v>
      </c>
      <c r="E3" s="14" t="s">
        <v>124</v>
      </c>
      <c r="F3" s="14" t="s">
        <v>102</v>
      </c>
      <c r="G3" s="1">
        <v>42164</v>
      </c>
      <c r="H3" s="14">
        <v>16</v>
      </c>
      <c r="I3" s="14">
        <v>19</v>
      </c>
      <c r="J3" s="14">
        <v>109</v>
      </c>
      <c r="K3" s="14">
        <v>0</v>
      </c>
    </row>
    <row r="4" spans="1:11" x14ac:dyDescent="0.25">
      <c r="A4" s="14" t="s">
        <v>55</v>
      </c>
      <c r="B4" s="14" t="s">
        <v>55</v>
      </c>
      <c r="C4" s="14" t="s">
        <v>55</v>
      </c>
      <c r="D4" s="14" t="s">
        <v>55</v>
      </c>
      <c r="E4" s="14" t="s">
        <v>124</v>
      </c>
      <c r="F4" s="14" t="s">
        <v>102</v>
      </c>
      <c r="G4" s="1">
        <v>42179</v>
      </c>
      <c r="H4" s="14">
        <v>16</v>
      </c>
      <c r="I4" s="14">
        <v>19</v>
      </c>
      <c r="J4" s="14">
        <v>109</v>
      </c>
      <c r="K4" s="14">
        <v>0</v>
      </c>
    </row>
    <row r="5" spans="1:11" x14ac:dyDescent="0.25">
      <c r="A5" s="14" t="s">
        <v>55</v>
      </c>
      <c r="B5" s="14" t="s">
        <v>55</v>
      </c>
      <c r="C5" s="14" t="s">
        <v>55</v>
      </c>
      <c r="D5" s="14" t="s">
        <v>55</v>
      </c>
      <c r="E5" s="14" t="s">
        <v>124</v>
      </c>
      <c r="F5" s="14" t="s">
        <v>102</v>
      </c>
      <c r="G5" s="1">
        <v>42180</v>
      </c>
      <c r="H5" s="14">
        <v>16</v>
      </c>
      <c r="I5" s="14">
        <v>19</v>
      </c>
      <c r="J5" s="14">
        <v>109</v>
      </c>
      <c r="K5" s="14">
        <v>0</v>
      </c>
    </row>
    <row r="6" spans="1:11" x14ac:dyDescent="0.25">
      <c r="A6" s="14" t="s">
        <v>55</v>
      </c>
      <c r="B6" s="14" t="s">
        <v>55</v>
      </c>
      <c r="C6" s="14" t="s">
        <v>55</v>
      </c>
      <c r="D6" s="14" t="s">
        <v>55</v>
      </c>
      <c r="E6" s="14" t="s">
        <v>124</v>
      </c>
      <c r="F6" s="14" t="s">
        <v>102</v>
      </c>
      <c r="G6" s="1">
        <v>42181</v>
      </c>
      <c r="H6" s="14">
        <v>16</v>
      </c>
      <c r="I6" s="14">
        <v>19</v>
      </c>
      <c r="J6" s="14">
        <v>109</v>
      </c>
      <c r="K6" s="14">
        <v>0</v>
      </c>
    </row>
    <row r="7" spans="1:11" x14ac:dyDescent="0.25">
      <c r="A7" s="14" t="s">
        <v>55</v>
      </c>
      <c r="B7" s="14" t="s">
        <v>55</v>
      </c>
      <c r="C7" s="14" t="s">
        <v>55</v>
      </c>
      <c r="D7" s="14" t="s">
        <v>55</v>
      </c>
      <c r="E7" s="14" t="s">
        <v>124</v>
      </c>
      <c r="F7" s="14" t="s">
        <v>102</v>
      </c>
      <c r="G7" s="1">
        <v>42184</v>
      </c>
      <c r="H7" s="14">
        <v>16</v>
      </c>
      <c r="I7" s="14">
        <v>19</v>
      </c>
      <c r="J7" s="14">
        <v>109</v>
      </c>
      <c r="K7" s="14">
        <v>0</v>
      </c>
    </row>
    <row r="8" spans="1:11" x14ac:dyDescent="0.25">
      <c r="A8" s="14" t="s">
        <v>55</v>
      </c>
      <c r="B8" s="14" t="s">
        <v>55</v>
      </c>
      <c r="C8" s="14" t="s">
        <v>55</v>
      </c>
      <c r="D8" s="14" t="s">
        <v>55</v>
      </c>
      <c r="E8" s="14" t="s">
        <v>124</v>
      </c>
      <c r="F8" s="14" t="s">
        <v>102</v>
      </c>
      <c r="G8" s="1">
        <v>42185</v>
      </c>
      <c r="H8" s="14">
        <v>16</v>
      </c>
      <c r="I8" s="14">
        <v>19</v>
      </c>
      <c r="J8" s="14">
        <v>109</v>
      </c>
      <c r="K8" s="14">
        <v>0</v>
      </c>
    </row>
    <row r="9" spans="1:11" x14ac:dyDescent="0.25">
      <c r="A9" s="14" t="s">
        <v>55</v>
      </c>
      <c r="B9" s="14" t="s">
        <v>55</v>
      </c>
      <c r="C9" s="14" t="s">
        <v>55</v>
      </c>
      <c r="D9" s="14" t="s">
        <v>55</v>
      </c>
      <c r="E9" s="14" t="s">
        <v>124</v>
      </c>
      <c r="F9" s="14" t="s">
        <v>102</v>
      </c>
      <c r="G9" s="1">
        <v>42186</v>
      </c>
      <c r="H9" s="14">
        <v>16</v>
      </c>
      <c r="I9" s="14">
        <v>19</v>
      </c>
      <c r="J9" s="14">
        <v>97</v>
      </c>
      <c r="K9" s="14">
        <v>0</v>
      </c>
    </row>
    <row r="10" spans="1:11" x14ac:dyDescent="0.25">
      <c r="A10" s="14" t="s">
        <v>55</v>
      </c>
      <c r="B10" s="14" t="s">
        <v>55</v>
      </c>
      <c r="C10" s="14" t="s">
        <v>55</v>
      </c>
      <c r="D10" s="14" t="s">
        <v>55</v>
      </c>
      <c r="E10" s="14" t="s">
        <v>124</v>
      </c>
      <c r="F10" s="14" t="s">
        <v>102</v>
      </c>
      <c r="G10" s="1">
        <v>42214</v>
      </c>
      <c r="H10" s="14">
        <v>16</v>
      </c>
      <c r="I10" s="14">
        <v>19</v>
      </c>
      <c r="J10" s="14">
        <v>97</v>
      </c>
      <c r="K10" s="14">
        <v>0</v>
      </c>
    </row>
    <row r="11" spans="1:11" x14ac:dyDescent="0.25">
      <c r="A11" s="14" t="s">
        <v>55</v>
      </c>
      <c r="B11" s="14" t="s">
        <v>55</v>
      </c>
      <c r="C11" s="14" t="s">
        <v>55</v>
      </c>
      <c r="D11" s="14" t="s">
        <v>55</v>
      </c>
      <c r="E11" s="14" t="s">
        <v>124</v>
      </c>
      <c r="F11" s="14" t="s">
        <v>102</v>
      </c>
      <c r="G11" s="1">
        <v>42221</v>
      </c>
      <c r="H11" s="14">
        <v>16</v>
      </c>
      <c r="I11" s="14">
        <v>19</v>
      </c>
      <c r="J11" s="14">
        <v>80</v>
      </c>
      <c r="K11" s="14">
        <v>0</v>
      </c>
    </row>
    <row r="12" spans="1:11" x14ac:dyDescent="0.25">
      <c r="A12" s="14" t="s">
        <v>55</v>
      </c>
      <c r="B12" s="14" t="s">
        <v>55</v>
      </c>
      <c r="C12" s="14" t="s">
        <v>55</v>
      </c>
      <c r="D12" s="14" t="s">
        <v>55</v>
      </c>
      <c r="E12" s="14" t="s">
        <v>124</v>
      </c>
      <c r="F12" s="14" t="s">
        <v>102</v>
      </c>
      <c r="G12" s="1">
        <v>42229</v>
      </c>
      <c r="H12" s="14">
        <v>16</v>
      </c>
      <c r="I12" s="14">
        <v>19</v>
      </c>
      <c r="J12" s="14">
        <v>80</v>
      </c>
      <c r="K12" s="14">
        <v>0</v>
      </c>
    </row>
    <row r="13" spans="1:11" x14ac:dyDescent="0.25">
      <c r="A13" s="14" t="s">
        <v>55</v>
      </c>
      <c r="B13" s="14" t="s">
        <v>55</v>
      </c>
      <c r="C13" s="14" t="s">
        <v>55</v>
      </c>
      <c r="D13" s="14" t="s">
        <v>55</v>
      </c>
      <c r="E13" s="14" t="s">
        <v>124</v>
      </c>
      <c r="F13" s="14" t="s">
        <v>102</v>
      </c>
      <c r="G13" s="1">
        <v>42241</v>
      </c>
      <c r="H13" s="14">
        <v>16</v>
      </c>
      <c r="I13" s="14">
        <v>19</v>
      </c>
      <c r="J13" s="14">
        <v>80</v>
      </c>
      <c r="K13" s="14">
        <v>0</v>
      </c>
    </row>
    <row r="14" spans="1:11" x14ac:dyDescent="0.25">
      <c r="A14" s="14" t="s">
        <v>55</v>
      </c>
      <c r="B14" s="14" t="s">
        <v>55</v>
      </c>
      <c r="C14" s="14" t="s">
        <v>55</v>
      </c>
      <c r="D14" s="14" t="s">
        <v>55</v>
      </c>
      <c r="E14" s="14" t="s">
        <v>124</v>
      </c>
      <c r="F14" s="14" t="s">
        <v>102</v>
      </c>
      <c r="G14" s="1">
        <v>42242</v>
      </c>
      <c r="H14" s="14">
        <v>16</v>
      </c>
      <c r="I14" s="14">
        <v>19</v>
      </c>
      <c r="J14" s="14">
        <v>80</v>
      </c>
      <c r="K14" s="14">
        <v>0</v>
      </c>
    </row>
    <row r="15" spans="1:11" x14ac:dyDescent="0.25">
      <c r="A15" s="14" t="s">
        <v>55</v>
      </c>
      <c r="B15" s="14" t="s">
        <v>55</v>
      </c>
      <c r="C15" s="14" t="s">
        <v>55</v>
      </c>
      <c r="D15" s="14" t="s">
        <v>55</v>
      </c>
      <c r="E15" s="14" t="s">
        <v>124</v>
      </c>
      <c r="F15" s="14" t="s">
        <v>102</v>
      </c>
      <c r="G15" s="1">
        <v>42243</v>
      </c>
      <c r="H15" s="14">
        <v>16</v>
      </c>
      <c r="I15" s="14">
        <v>19</v>
      </c>
      <c r="J15" s="14">
        <v>80</v>
      </c>
      <c r="K15" s="14">
        <v>0</v>
      </c>
    </row>
    <row r="16" spans="1:11" x14ac:dyDescent="0.25">
      <c r="A16" s="14" t="s">
        <v>55</v>
      </c>
      <c r="B16" s="14" t="s">
        <v>55</v>
      </c>
      <c r="C16" s="14" t="s">
        <v>55</v>
      </c>
      <c r="D16" s="14" t="s">
        <v>55</v>
      </c>
      <c r="E16" s="14" t="s">
        <v>124</v>
      </c>
      <c r="F16" s="14" t="s">
        <v>102</v>
      </c>
      <c r="G16" s="1">
        <v>42244</v>
      </c>
      <c r="H16" s="14">
        <v>16</v>
      </c>
      <c r="I16" s="14">
        <v>19</v>
      </c>
      <c r="J16" s="14">
        <v>80</v>
      </c>
      <c r="K16" s="14">
        <v>0</v>
      </c>
    </row>
    <row r="17" spans="1:11" x14ac:dyDescent="0.25">
      <c r="A17" s="14" t="s">
        <v>55</v>
      </c>
      <c r="B17" s="14" t="s">
        <v>55</v>
      </c>
      <c r="C17" s="14" t="s">
        <v>55</v>
      </c>
      <c r="D17" s="14" t="s">
        <v>55</v>
      </c>
      <c r="E17" s="14" t="s">
        <v>124</v>
      </c>
      <c r="F17" s="14" t="s">
        <v>102</v>
      </c>
      <c r="G17" s="1">
        <v>42255</v>
      </c>
      <c r="H17" s="14">
        <v>16</v>
      </c>
      <c r="I17" s="14">
        <v>19</v>
      </c>
      <c r="J17" s="14">
        <v>78</v>
      </c>
      <c r="K17" s="14">
        <v>0</v>
      </c>
    </row>
    <row r="18" spans="1:11" x14ac:dyDescent="0.25">
      <c r="A18" s="14" t="s">
        <v>55</v>
      </c>
      <c r="B18" s="14" t="s">
        <v>55</v>
      </c>
      <c r="C18" s="14" t="s">
        <v>55</v>
      </c>
      <c r="D18" s="14" t="s">
        <v>55</v>
      </c>
      <c r="E18" s="14" t="s">
        <v>124</v>
      </c>
      <c r="F18" s="14" t="s">
        <v>102</v>
      </c>
      <c r="G18" s="1">
        <v>42256</v>
      </c>
      <c r="H18" s="14">
        <v>16</v>
      </c>
      <c r="I18" s="14">
        <v>19</v>
      </c>
      <c r="J18" s="14">
        <v>78</v>
      </c>
      <c r="K18" s="14">
        <v>0</v>
      </c>
    </row>
    <row r="19" spans="1:11" x14ac:dyDescent="0.25">
      <c r="A19" s="14" t="s">
        <v>55</v>
      </c>
      <c r="B19" s="14" t="s">
        <v>55</v>
      </c>
      <c r="C19" s="14" t="s">
        <v>55</v>
      </c>
      <c r="D19" s="14" t="s">
        <v>55</v>
      </c>
      <c r="E19" s="14" t="s">
        <v>124</v>
      </c>
      <c r="F19" s="14" t="s">
        <v>102</v>
      </c>
      <c r="G19" s="1">
        <v>42257</v>
      </c>
      <c r="H19" s="14">
        <v>16</v>
      </c>
      <c r="I19" s="14">
        <v>19</v>
      </c>
      <c r="J19" s="14">
        <v>78</v>
      </c>
      <c r="K19" s="14">
        <v>0</v>
      </c>
    </row>
    <row r="20" spans="1:11" x14ac:dyDescent="0.25">
      <c r="A20" s="14" t="s">
        <v>55</v>
      </c>
      <c r="B20" s="14" t="s">
        <v>55</v>
      </c>
      <c r="C20" s="14" t="s">
        <v>55</v>
      </c>
      <c r="D20" s="14" t="s">
        <v>55</v>
      </c>
      <c r="E20" s="14" t="s">
        <v>124</v>
      </c>
      <c r="F20" s="14" t="s">
        <v>102</v>
      </c>
      <c r="G20" s="1">
        <v>42258</v>
      </c>
      <c r="H20" s="14">
        <v>16</v>
      </c>
      <c r="I20" s="14">
        <v>19</v>
      </c>
      <c r="J20" s="14">
        <v>78</v>
      </c>
      <c r="K20" s="14">
        <v>0</v>
      </c>
    </row>
    <row r="21" spans="1:11" x14ac:dyDescent="0.25">
      <c r="A21" s="14" t="s">
        <v>55</v>
      </c>
      <c r="B21" s="14" t="s">
        <v>55</v>
      </c>
      <c r="C21" s="14" t="s">
        <v>55</v>
      </c>
      <c r="D21" s="14" t="s">
        <v>55</v>
      </c>
      <c r="E21" s="14" t="s">
        <v>124</v>
      </c>
      <c r="F21" s="14" t="s">
        <v>102</v>
      </c>
      <c r="G21" s="1">
        <v>42268</v>
      </c>
      <c r="H21" s="14">
        <v>16</v>
      </c>
      <c r="I21" s="14">
        <v>19</v>
      </c>
      <c r="J21" s="14">
        <v>78</v>
      </c>
      <c r="K21" s="14">
        <v>0</v>
      </c>
    </row>
    <row r="22" spans="1:11" x14ac:dyDescent="0.25">
      <c r="A22" s="14" t="s">
        <v>55</v>
      </c>
      <c r="B22" s="14" t="s">
        <v>55</v>
      </c>
      <c r="C22" s="14" t="s">
        <v>55</v>
      </c>
      <c r="D22" s="14" t="s">
        <v>55</v>
      </c>
      <c r="E22" s="14" t="s">
        <v>124</v>
      </c>
      <c r="F22" s="14" t="s">
        <v>102</v>
      </c>
      <c r="G22" s="1">
        <v>42286</v>
      </c>
      <c r="H22" s="14">
        <v>16</v>
      </c>
      <c r="I22" s="14">
        <v>19</v>
      </c>
      <c r="J22" s="14">
        <v>78</v>
      </c>
      <c r="K22" s="14">
        <v>0</v>
      </c>
    </row>
    <row r="23" spans="1:11" x14ac:dyDescent="0.25">
      <c r="A23" s="14" t="s">
        <v>55</v>
      </c>
      <c r="B23" s="14" t="s">
        <v>55</v>
      </c>
      <c r="C23" s="14" t="s">
        <v>55</v>
      </c>
      <c r="D23" s="14" t="s">
        <v>55</v>
      </c>
      <c r="E23" s="14" t="s">
        <v>124</v>
      </c>
      <c r="F23" s="14" t="s">
        <v>102</v>
      </c>
      <c r="G23" s="1">
        <v>42289</v>
      </c>
      <c r="H23" s="14">
        <v>16</v>
      </c>
      <c r="I23" s="14">
        <v>19</v>
      </c>
      <c r="J23" s="14">
        <v>78</v>
      </c>
      <c r="K23" s="14">
        <v>0</v>
      </c>
    </row>
    <row r="24" spans="1:11" x14ac:dyDescent="0.25">
      <c r="A24" s="14" t="s">
        <v>55</v>
      </c>
      <c r="B24" s="14" t="s">
        <v>55</v>
      </c>
      <c r="C24" s="14" t="s">
        <v>55</v>
      </c>
      <c r="D24" s="14" t="s">
        <v>55</v>
      </c>
      <c r="E24" s="14" t="s">
        <v>124</v>
      </c>
      <c r="F24" s="14" t="s">
        <v>102</v>
      </c>
      <c r="G24" s="1">
        <v>42290</v>
      </c>
      <c r="H24" s="14">
        <v>16</v>
      </c>
      <c r="I24" s="14">
        <v>19</v>
      </c>
      <c r="J24" s="14">
        <v>78</v>
      </c>
      <c r="K24" s="14">
        <v>0</v>
      </c>
    </row>
    <row r="25" spans="1:11" x14ac:dyDescent="0.25">
      <c r="A25" s="14" t="s">
        <v>55</v>
      </c>
      <c r="B25" s="14" t="s">
        <v>55</v>
      </c>
      <c r="C25" s="14" t="s">
        <v>55</v>
      </c>
      <c r="D25" s="14" t="s">
        <v>55</v>
      </c>
      <c r="E25" s="14" t="s">
        <v>124</v>
      </c>
      <c r="F25" s="14" t="s">
        <v>102</v>
      </c>
      <c r="G25" s="1">
        <v>42291</v>
      </c>
      <c r="H25" s="14">
        <v>16</v>
      </c>
      <c r="I25" s="14">
        <v>19</v>
      </c>
      <c r="J25" s="14">
        <v>78</v>
      </c>
      <c r="K25" s="14">
        <v>0</v>
      </c>
    </row>
    <row r="26" spans="1:11" x14ac:dyDescent="0.25">
      <c r="A26" s="14" t="s">
        <v>55</v>
      </c>
      <c r="B26" s="14" t="s">
        <v>55</v>
      </c>
      <c r="C26" s="14" t="s">
        <v>55</v>
      </c>
      <c r="D26" s="14" t="s">
        <v>55</v>
      </c>
      <c r="E26" s="14" t="s">
        <v>124</v>
      </c>
      <c r="F26" s="14" t="s">
        <v>62</v>
      </c>
      <c r="G26" s="1">
        <v>42125</v>
      </c>
      <c r="H26" s="14">
        <v>16</v>
      </c>
      <c r="I26" s="14">
        <v>19</v>
      </c>
      <c r="J26" s="14">
        <v>58</v>
      </c>
      <c r="K26" s="14">
        <v>0</v>
      </c>
    </row>
    <row r="27" spans="1:11" x14ac:dyDescent="0.25">
      <c r="A27" s="14" t="s">
        <v>55</v>
      </c>
      <c r="B27" s="14" t="s">
        <v>55</v>
      </c>
      <c r="C27" s="14" t="s">
        <v>55</v>
      </c>
      <c r="D27" s="14" t="s">
        <v>55</v>
      </c>
      <c r="E27" s="14" t="s">
        <v>124</v>
      </c>
      <c r="F27" s="14" t="s">
        <v>62</v>
      </c>
      <c r="G27" s="1">
        <v>42164</v>
      </c>
      <c r="H27" s="14">
        <v>16</v>
      </c>
      <c r="I27" s="14">
        <v>19</v>
      </c>
      <c r="J27" s="14">
        <v>64</v>
      </c>
      <c r="K27" s="14">
        <v>0</v>
      </c>
    </row>
    <row r="28" spans="1:11" x14ac:dyDescent="0.25">
      <c r="A28" s="14" t="s">
        <v>55</v>
      </c>
      <c r="B28" s="14" t="s">
        <v>55</v>
      </c>
      <c r="C28" s="14" t="s">
        <v>55</v>
      </c>
      <c r="D28" s="14" t="s">
        <v>55</v>
      </c>
      <c r="E28" s="14" t="s">
        <v>124</v>
      </c>
      <c r="F28" s="14" t="s">
        <v>62</v>
      </c>
      <c r="G28" s="1">
        <v>42171</v>
      </c>
      <c r="H28" s="14">
        <v>16</v>
      </c>
      <c r="I28" s="14">
        <v>19</v>
      </c>
      <c r="J28" s="14">
        <v>64</v>
      </c>
      <c r="K28" s="14">
        <v>0</v>
      </c>
    </row>
    <row r="29" spans="1:11" x14ac:dyDescent="0.25">
      <c r="A29" s="14" t="s">
        <v>55</v>
      </c>
      <c r="B29" s="14" t="s">
        <v>55</v>
      </c>
      <c r="C29" s="14" t="s">
        <v>55</v>
      </c>
      <c r="D29" s="14" t="s">
        <v>55</v>
      </c>
      <c r="E29" s="14" t="s">
        <v>124</v>
      </c>
      <c r="F29" s="14" t="s">
        <v>62</v>
      </c>
      <c r="G29" s="1">
        <v>42172</v>
      </c>
      <c r="H29" s="14">
        <v>16</v>
      </c>
      <c r="I29" s="14">
        <v>19</v>
      </c>
      <c r="J29" s="14">
        <v>64</v>
      </c>
      <c r="K29" s="14">
        <v>0</v>
      </c>
    </row>
    <row r="30" spans="1:11" x14ac:dyDescent="0.25">
      <c r="A30" s="14" t="s">
        <v>55</v>
      </c>
      <c r="B30" s="14" t="s">
        <v>55</v>
      </c>
      <c r="C30" s="14" t="s">
        <v>55</v>
      </c>
      <c r="D30" s="14" t="s">
        <v>55</v>
      </c>
      <c r="E30" s="14" t="s">
        <v>124</v>
      </c>
      <c r="F30" s="14" t="s">
        <v>62</v>
      </c>
      <c r="G30" s="1">
        <v>42177</v>
      </c>
      <c r="H30" s="14">
        <v>16</v>
      </c>
      <c r="I30" s="14">
        <v>19</v>
      </c>
      <c r="J30" s="14">
        <v>64</v>
      </c>
      <c r="K30" s="14">
        <v>0</v>
      </c>
    </row>
    <row r="31" spans="1:11" x14ac:dyDescent="0.25">
      <c r="A31" s="14" t="s">
        <v>55</v>
      </c>
      <c r="B31" s="14" t="s">
        <v>55</v>
      </c>
      <c r="C31" s="14" t="s">
        <v>55</v>
      </c>
      <c r="D31" s="14" t="s">
        <v>55</v>
      </c>
      <c r="E31" s="14" t="s">
        <v>124</v>
      </c>
      <c r="F31" s="14" t="s">
        <v>62</v>
      </c>
      <c r="G31" s="1">
        <v>42179</v>
      </c>
      <c r="H31" s="14">
        <v>16</v>
      </c>
      <c r="I31" s="14">
        <v>19</v>
      </c>
      <c r="J31" s="14">
        <v>64</v>
      </c>
      <c r="K31" s="14">
        <v>0</v>
      </c>
    </row>
    <row r="32" spans="1:11" x14ac:dyDescent="0.25">
      <c r="A32" s="14" t="s">
        <v>55</v>
      </c>
      <c r="B32" s="14" t="s">
        <v>55</v>
      </c>
      <c r="C32" s="14" t="s">
        <v>55</v>
      </c>
      <c r="D32" s="14" t="s">
        <v>55</v>
      </c>
      <c r="E32" s="14" t="s">
        <v>124</v>
      </c>
      <c r="F32" s="14" t="s">
        <v>62</v>
      </c>
      <c r="G32" s="1">
        <v>42180</v>
      </c>
      <c r="H32" s="14">
        <v>16</v>
      </c>
      <c r="I32" s="14">
        <v>19</v>
      </c>
      <c r="J32" s="14">
        <v>64</v>
      </c>
      <c r="K32" s="14">
        <v>0</v>
      </c>
    </row>
    <row r="33" spans="1:11" x14ac:dyDescent="0.25">
      <c r="A33" s="14" t="s">
        <v>55</v>
      </c>
      <c r="B33" s="14" t="s">
        <v>55</v>
      </c>
      <c r="C33" s="14" t="s">
        <v>55</v>
      </c>
      <c r="D33" s="14" t="s">
        <v>55</v>
      </c>
      <c r="E33" s="14" t="s">
        <v>124</v>
      </c>
      <c r="F33" s="14" t="s">
        <v>62</v>
      </c>
      <c r="G33" s="1">
        <v>42181</v>
      </c>
      <c r="H33" s="14">
        <v>16</v>
      </c>
      <c r="I33" s="14">
        <v>19</v>
      </c>
      <c r="J33" s="14">
        <v>64</v>
      </c>
      <c r="K33" s="14">
        <v>0</v>
      </c>
    </row>
    <row r="34" spans="1:11" x14ac:dyDescent="0.25">
      <c r="A34" s="14" t="s">
        <v>55</v>
      </c>
      <c r="B34" s="14" t="s">
        <v>55</v>
      </c>
      <c r="C34" s="14" t="s">
        <v>55</v>
      </c>
      <c r="D34" s="14" t="s">
        <v>55</v>
      </c>
      <c r="E34" s="14" t="s">
        <v>124</v>
      </c>
      <c r="F34" s="14" t="s">
        <v>62</v>
      </c>
      <c r="G34" s="1">
        <v>42185</v>
      </c>
      <c r="H34" s="14">
        <v>16</v>
      </c>
      <c r="I34" s="14">
        <v>19</v>
      </c>
      <c r="J34" s="14">
        <v>64</v>
      </c>
      <c r="K34" s="14">
        <v>0</v>
      </c>
    </row>
    <row r="35" spans="1:11" x14ac:dyDescent="0.25">
      <c r="A35" s="14" t="s">
        <v>55</v>
      </c>
      <c r="B35" s="14" t="s">
        <v>55</v>
      </c>
      <c r="C35" s="14" t="s">
        <v>55</v>
      </c>
      <c r="D35" s="14" t="s">
        <v>55</v>
      </c>
      <c r="E35" s="14" t="s">
        <v>124</v>
      </c>
      <c r="F35" s="14" t="s">
        <v>62</v>
      </c>
      <c r="G35" s="1">
        <v>42186</v>
      </c>
      <c r="H35" s="14">
        <v>16</v>
      </c>
      <c r="I35" s="14">
        <v>19</v>
      </c>
      <c r="J35" s="14">
        <v>64</v>
      </c>
      <c r="K35" s="14">
        <v>0</v>
      </c>
    </row>
    <row r="36" spans="1:11" x14ac:dyDescent="0.25">
      <c r="A36" s="14" t="s">
        <v>55</v>
      </c>
      <c r="B36" s="14" t="s">
        <v>55</v>
      </c>
      <c r="C36" s="14" t="s">
        <v>55</v>
      </c>
      <c r="D36" s="14" t="s">
        <v>55</v>
      </c>
      <c r="E36" s="14" t="s">
        <v>124</v>
      </c>
      <c r="F36" s="14" t="s">
        <v>62</v>
      </c>
      <c r="G36" s="1">
        <v>42201</v>
      </c>
      <c r="H36" s="14">
        <v>16</v>
      </c>
      <c r="I36" s="14">
        <v>19</v>
      </c>
      <c r="J36" s="14">
        <v>64</v>
      </c>
      <c r="K36" s="14">
        <v>0</v>
      </c>
    </row>
    <row r="37" spans="1:11" x14ac:dyDescent="0.25">
      <c r="A37" s="14" t="s">
        <v>55</v>
      </c>
      <c r="B37" s="14" t="s">
        <v>55</v>
      </c>
      <c r="C37" s="14" t="s">
        <v>55</v>
      </c>
      <c r="D37" s="14" t="s">
        <v>55</v>
      </c>
      <c r="E37" s="14" t="s">
        <v>124</v>
      </c>
      <c r="F37" s="14" t="s">
        <v>62</v>
      </c>
      <c r="G37" s="1">
        <v>42213</v>
      </c>
      <c r="H37" s="14">
        <v>16</v>
      </c>
      <c r="I37" s="14">
        <v>19</v>
      </c>
      <c r="J37" s="14">
        <v>64</v>
      </c>
      <c r="K37" s="14">
        <v>0</v>
      </c>
    </row>
    <row r="38" spans="1:11" x14ac:dyDescent="0.25">
      <c r="A38" s="14" t="s">
        <v>55</v>
      </c>
      <c r="B38" s="14" t="s">
        <v>55</v>
      </c>
      <c r="C38" s="14" t="s">
        <v>55</v>
      </c>
      <c r="D38" s="14" t="s">
        <v>55</v>
      </c>
      <c r="E38" s="14" t="s">
        <v>124</v>
      </c>
      <c r="F38" s="14" t="s">
        <v>62</v>
      </c>
      <c r="G38" s="1">
        <v>42215</v>
      </c>
      <c r="H38" s="14">
        <v>16</v>
      </c>
      <c r="I38" s="14">
        <v>19</v>
      </c>
      <c r="J38" s="14">
        <v>64</v>
      </c>
      <c r="K38" s="14">
        <v>0</v>
      </c>
    </row>
    <row r="39" spans="1:11" x14ac:dyDescent="0.25">
      <c r="A39" s="14" t="s">
        <v>55</v>
      </c>
      <c r="B39" s="14" t="s">
        <v>55</v>
      </c>
      <c r="C39" s="14" t="s">
        <v>55</v>
      </c>
      <c r="D39" s="14" t="s">
        <v>55</v>
      </c>
      <c r="E39" s="14" t="s">
        <v>124</v>
      </c>
      <c r="F39" s="14" t="s">
        <v>62</v>
      </c>
      <c r="G39" s="1">
        <v>42216</v>
      </c>
      <c r="H39" s="14">
        <v>16</v>
      </c>
      <c r="I39" s="14">
        <v>19</v>
      </c>
      <c r="J39" s="14">
        <v>64</v>
      </c>
      <c r="K39" s="14">
        <v>0</v>
      </c>
    </row>
    <row r="40" spans="1:11" x14ac:dyDescent="0.25">
      <c r="A40" s="14" t="s">
        <v>55</v>
      </c>
      <c r="B40" s="14" t="s">
        <v>55</v>
      </c>
      <c r="C40" s="14" t="s">
        <v>55</v>
      </c>
      <c r="D40" s="14" t="s">
        <v>55</v>
      </c>
      <c r="E40" s="14" t="s">
        <v>124</v>
      </c>
      <c r="F40" s="14" t="s">
        <v>62</v>
      </c>
      <c r="G40" s="1">
        <v>42222</v>
      </c>
      <c r="H40" s="14">
        <v>16</v>
      </c>
      <c r="I40" s="14">
        <v>19</v>
      </c>
      <c r="J40" s="14">
        <v>22</v>
      </c>
      <c r="K40" s="14">
        <v>0</v>
      </c>
    </row>
    <row r="41" spans="1:11" x14ac:dyDescent="0.25">
      <c r="A41" s="14" t="s">
        <v>55</v>
      </c>
      <c r="B41" s="14" t="s">
        <v>55</v>
      </c>
      <c r="C41" s="14" t="s">
        <v>55</v>
      </c>
      <c r="D41" s="14" t="s">
        <v>55</v>
      </c>
      <c r="E41" s="14" t="s">
        <v>124</v>
      </c>
      <c r="F41" s="14" t="s">
        <v>62</v>
      </c>
      <c r="G41" s="1">
        <v>42227</v>
      </c>
      <c r="H41" s="14">
        <v>16</v>
      </c>
      <c r="I41" s="14">
        <v>19</v>
      </c>
      <c r="J41" s="14"/>
      <c r="K41" s="14">
        <v>1</v>
      </c>
    </row>
    <row r="42" spans="1:11" x14ac:dyDescent="0.25">
      <c r="A42" s="14" t="s">
        <v>55</v>
      </c>
      <c r="B42" s="14" t="s">
        <v>55</v>
      </c>
      <c r="C42" s="14" t="s">
        <v>55</v>
      </c>
      <c r="D42" s="14" t="s">
        <v>55</v>
      </c>
      <c r="E42" s="14" t="s">
        <v>124</v>
      </c>
      <c r="F42" s="14" t="s">
        <v>62</v>
      </c>
      <c r="G42" s="1">
        <v>42228</v>
      </c>
      <c r="H42" s="14">
        <v>15</v>
      </c>
      <c r="I42" s="14">
        <v>18</v>
      </c>
      <c r="J42" s="14"/>
      <c r="K42" s="14">
        <v>1</v>
      </c>
    </row>
    <row r="43" spans="1:11" x14ac:dyDescent="0.25">
      <c r="A43" s="14" t="s">
        <v>55</v>
      </c>
      <c r="B43" s="14" t="s">
        <v>55</v>
      </c>
      <c r="C43" s="14" t="s">
        <v>55</v>
      </c>
      <c r="D43" s="14" t="s">
        <v>55</v>
      </c>
      <c r="E43" s="14" t="s">
        <v>124</v>
      </c>
      <c r="F43" s="14" t="s">
        <v>62</v>
      </c>
      <c r="G43" s="1">
        <v>42229</v>
      </c>
      <c r="H43" s="14">
        <v>16</v>
      </c>
      <c r="I43" s="14">
        <v>19</v>
      </c>
      <c r="J43" s="14"/>
      <c r="K43" s="14">
        <v>1</v>
      </c>
    </row>
    <row r="44" spans="1:11" x14ac:dyDescent="0.25">
      <c r="A44" s="14" t="s">
        <v>55</v>
      </c>
      <c r="B44" s="14" t="s">
        <v>55</v>
      </c>
      <c r="C44" s="14" t="s">
        <v>55</v>
      </c>
      <c r="D44" s="14" t="s">
        <v>55</v>
      </c>
      <c r="E44" s="14" t="s">
        <v>124</v>
      </c>
      <c r="F44" s="14" t="s">
        <v>62</v>
      </c>
      <c r="G44" s="1">
        <v>42237</v>
      </c>
      <c r="H44" s="14">
        <v>15</v>
      </c>
      <c r="I44" s="14">
        <v>18</v>
      </c>
      <c r="J44" s="14"/>
      <c r="K44" s="14">
        <v>1</v>
      </c>
    </row>
    <row r="45" spans="1:11" x14ac:dyDescent="0.25">
      <c r="A45" s="14" t="s">
        <v>55</v>
      </c>
      <c r="B45" s="14" t="s">
        <v>55</v>
      </c>
      <c r="C45" s="14" t="s">
        <v>55</v>
      </c>
      <c r="D45" s="14" t="s">
        <v>55</v>
      </c>
      <c r="E45" s="14" t="s">
        <v>124</v>
      </c>
      <c r="F45" s="14" t="s">
        <v>62</v>
      </c>
      <c r="G45" s="1">
        <v>42241</v>
      </c>
      <c r="H45" s="14">
        <v>16</v>
      </c>
      <c r="I45" s="14">
        <v>19</v>
      </c>
      <c r="J45" s="14">
        <v>22</v>
      </c>
      <c r="K45" s="14">
        <v>0</v>
      </c>
    </row>
    <row r="46" spans="1:11" x14ac:dyDescent="0.25">
      <c r="A46" s="14" t="s">
        <v>55</v>
      </c>
      <c r="B46" s="14" t="s">
        <v>55</v>
      </c>
      <c r="C46" s="14" t="s">
        <v>55</v>
      </c>
      <c r="D46" s="14" t="s">
        <v>55</v>
      </c>
      <c r="E46" s="14" t="s">
        <v>124</v>
      </c>
      <c r="F46" s="14" t="s">
        <v>62</v>
      </c>
      <c r="G46" s="1">
        <v>42242</v>
      </c>
      <c r="H46" s="14">
        <v>16</v>
      </c>
      <c r="I46" s="14">
        <v>19</v>
      </c>
      <c r="J46" s="14">
        <v>22</v>
      </c>
      <c r="K46" s="14">
        <v>0</v>
      </c>
    </row>
    <row r="47" spans="1:11" x14ac:dyDescent="0.25">
      <c r="A47" s="14" t="s">
        <v>55</v>
      </c>
      <c r="B47" s="14" t="s">
        <v>55</v>
      </c>
      <c r="C47" s="14" t="s">
        <v>55</v>
      </c>
      <c r="D47" s="14" t="s">
        <v>55</v>
      </c>
      <c r="E47" s="14" t="s">
        <v>124</v>
      </c>
      <c r="F47" s="14" t="s">
        <v>62</v>
      </c>
      <c r="G47" s="1">
        <v>42243</v>
      </c>
      <c r="H47" s="14">
        <v>16</v>
      </c>
      <c r="I47" s="14">
        <v>19</v>
      </c>
      <c r="J47" s="14">
        <v>22</v>
      </c>
      <c r="K47" s="14">
        <v>0</v>
      </c>
    </row>
    <row r="48" spans="1:11" x14ac:dyDescent="0.25">
      <c r="A48" s="14" t="s">
        <v>55</v>
      </c>
      <c r="B48" s="14" t="s">
        <v>55</v>
      </c>
      <c r="C48" s="14" t="s">
        <v>55</v>
      </c>
      <c r="D48" s="14" t="s">
        <v>55</v>
      </c>
      <c r="E48" s="14" t="s">
        <v>124</v>
      </c>
      <c r="F48" s="14" t="s">
        <v>62</v>
      </c>
      <c r="G48" s="1">
        <v>42244</v>
      </c>
      <c r="H48" s="14">
        <v>16</v>
      </c>
      <c r="I48" s="14">
        <v>19</v>
      </c>
      <c r="J48" s="14">
        <v>22</v>
      </c>
      <c r="K48" s="14">
        <v>0</v>
      </c>
    </row>
    <row r="49" spans="1:11" x14ac:dyDescent="0.25">
      <c r="A49" s="14" t="s">
        <v>55</v>
      </c>
      <c r="B49" s="14" t="s">
        <v>55</v>
      </c>
      <c r="C49" s="14" t="s">
        <v>55</v>
      </c>
      <c r="D49" s="14" t="s">
        <v>55</v>
      </c>
      <c r="E49" s="14" t="s">
        <v>124</v>
      </c>
      <c r="F49" s="14" t="s">
        <v>62</v>
      </c>
      <c r="G49" s="1">
        <v>42256</v>
      </c>
      <c r="H49" s="14">
        <v>16</v>
      </c>
      <c r="I49" s="14">
        <v>19</v>
      </c>
      <c r="J49" s="14">
        <v>21</v>
      </c>
      <c r="K49" s="14">
        <v>0</v>
      </c>
    </row>
    <row r="50" spans="1:11" x14ac:dyDescent="0.25">
      <c r="A50" s="14" t="s">
        <v>55</v>
      </c>
      <c r="B50" s="14" t="s">
        <v>55</v>
      </c>
      <c r="C50" s="14" t="s">
        <v>55</v>
      </c>
      <c r="D50" s="14" t="s">
        <v>55</v>
      </c>
      <c r="E50" s="14" t="s">
        <v>124</v>
      </c>
      <c r="F50" s="14" t="s">
        <v>62</v>
      </c>
      <c r="G50" s="1">
        <v>42257</v>
      </c>
      <c r="H50" s="14">
        <v>16</v>
      </c>
      <c r="I50" s="14">
        <v>19</v>
      </c>
      <c r="J50" s="14">
        <v>21</v>
      </c>
      <c r="K50" s="14">
        <v>0</v>
      </c>
    </row>
    <row r="51" spans="1:11" x14ac:dyDescent="0.25">
      <c r="A51" s="14" t="s">
        <v>55</v>
      </c>
      <c r="B51" s="14" t="s">
        <v>55</v>
      </c>
      <c r="C51" s="14" t="s">
        <v>55</v>
      </c>
      <c r="D51" s="14" t="s">
        <v>55</v>
      </c>
      <c r="E51" s="14" t="s">
        <v>124</v>
      </c>
      <c r="F51" s="14" t="s">
        <v>62</v>
      </c>
      <c r="G51" s="1">
        <v>42258</v>
      </c>
      <c r="H51" s="14">
        <v>16</v>
      </c>
      <c r="I51" s="14">
        <v>19</v>
      </c>
      <c r="J51" s="14">
        <v>21</v>
      </c>
      <c r="K51" s="14">
        <v>0</v>
      </c>
    </row>
    <row r="52" spans="1:11" x14ac:dyDescent="0.25">
      <c r="A52" s="14" t="s">
        <v>55</v>
      </c>
      <c r="B52" s="14" t="s">
        <v>55</v>
      </c>
      <c r="C52" s="14" t="s">
        <v>55</v>
      </c>
      <c r="D52" s="14" t="s">
        <v>55</v>
      </c>
      <c r="E52" s="14" t="s">
        <v>124</v>
      </c>
      <c r="F52" s="14" t="s">
        <v>62</v>
      </c>
      <c r="G52" s="1">
        <v>42270</v>
      </c>
      <c r="H52" s="14">
        <v>16</v>
      </c>
      <c r="I52" s="14">
        <v>19</v>
      </c>
      <c r="J52" s="14">
        <v>21</v>
      </c>
      <c r="K52" s="14">
        <v>0</v>
      </c>
    </row>
    <row r="53" spans="1:11" x14ac:dyDescent="0.25">
      <c r="A53" s="14" t="s">
        <v>55</v>
      </c>
      <c r="B53" s="14" t="s">
        <v>55</v>
      </c>
      <c r="C53" s="14" t="s">
        <v>55</v>
      </c>
      <c r="D53" s="14" t="s">
        <v>55</v>
      </c>
      <c r="E53" s="14" t="s">
        <v>124</v>
      </c>
      <c r="F53" s="14" t="s">
        <v>62</v>
      </c>
      <c r="G53" s="1">
        <v>42271</v>
      </c>
      <c r="H53" s="14">
        <v>16</v>
      </c>
      <c r="I53" s="14">
        <v>19</v>
      </c>
      <c r="J53" s="14">
        <v>21</v>
      </c>
      <c r="K53" s="14">
        <v>0</v>
      </c>
    </row>
    <row r="54" spans="1:11" x14ac:dyDescent="0.25">
      <c r="A54" s="14" t="s">
        <v>55</v>
      </c>
      <c r="B54" s="14" t="s">
        <v>55</v>
      </c>
      <c r="C54" s="14" t="s">
        <v>55</v>
      </c>
      <c r="D54" s="14" t="s">
        <v>55</v>
      </c>
      <c r="E54" s="14" t="s">
        <v>124</v>
      </c>
      <c r="F54" s="14" t="s">
        <v>62</v>
      </c>
      <c r="G54" s="1">
        <v>42272</v>
      </c>
      <c r="H54" s="14">
        <v>16</v>
      </c>
      <c r="I54" s="14">
        <v>19</v>
      </c>
      <c r="J54" s="14">
        <v>21</v>
      </c>
      <c r="K54" s="14">
        <v>0</v>
      </c>
    </row>
    <row r="55" spans="1:11" x14ac:dyDescent="0.25">
      <c r="A55" s="14" t="s">
        <v>55</v>
      </c>
      <c r="B55" s="14" t="s">
        <v>55</v>
      </c>
      <c r="C55" s="14" t="s">
        <v>55</v>
      </c>
      <c r="D55" s="14" t="s">
        <v>55</v>
      </c>
      <c r="E55" s="14" t="s">
        <v>124</v>
      </c>
      <c r="F55" s="14" t="s">
        <v>62</v>
      </c>
      <c r="G55" s="1">
        <v>42276</v>
      </c>
      <c r="H55" s="14">
        <v>16</v>
      </c>
      <c r="I55" s="14">
        <v>19</v>
      </c>
      <c r="J55" s="14">
        <v>21</v>
      </c>
      <c r="K55" s="14">
        <v>0</v>
      </c>
    </row>
    <row r="56" spans="1:11" x14ac:dyDescent="0.25">
      <c r="A56" s="14" t="s">
        <v>55</v>
      </c>
      <c r="B56" s="14" t="s">
        <v>55</v>
      </c>
      <c r="C56" s="14" t="s">
        <v>55</v>
      </c>
      <c r="D56" s="14" t="s">
        <v>55</v>
      </c>
      <c r="E56" s="14" t="s">
        <v>124</v>
      </c>
      <c r="F56" s="14" t="s">
        <v>62</v>
      </c>
      <c r="G56" s="1">
        <v>42277</v>
      </c>
      <c r="H56" s="14">
        <v>16</v>
      </c>
      <c r="I56" s="14">
        <v>19</v>
      </c>
      <c r="J56" s="14"/>
      <c r="K56" s="14">
        <v>1</v>
      </c>
    </row>
    <row r="57" spans="1:11" x14ac:dyDescent="0.25">
      <c r="A57" s="14" t="s">
        <v>55</v>
      </c>
      <c r="B57" s="14" t="s">
        <v>55</v>
      </c>
      <c r="C57" s="14" t="s">
        <v>55</v>
      </c>
      <c r="D57" s="14" t="s">
        <v>55</v>
      </c>
      <c r="E57" s="14" t="s">
        <v>124</v>
      </c>
      <c r="F57" s="14" t="s">
        <v>62</v>
      </c>
      <c r="G57" s="1">
        <v>42285</v>
      </c>
      <c r="H57" s="14">
        <v>16</v>
      </c>
      <c r="I57" s="14">
        <v>19</v>
      </c>
      <c r="J57" s="14">
        <v>21</v>
      </c>
      <c r="K57" s="14">
        <v>0</v>
      </c>
    </row>
    <row r="58" spans="1:11" x14ac:dyDescent="0.25">
      <c r="A58" s="14" t="s">
        <v>55</v>
      </c>
      <c r="B58" s="14" t="s">
        <v>55</v>
      </c>
      <c r="C58" s="14" t="s">
        <v>55</v>
      </c>
      <c r="D58" s="14" t="s">
        <v>55</v>
      </c>
      <c r="E58" s="14" t="s">
        <v>124</v>
      </c>
      <c r="F58" s="14" t="s">
        <v>62</v>
      </c>
      <c r="G58" s="1">
        <v>42286</v>
      </c>
      <c r="H58" s="14">
        <v>16</v>
      </c>
      <c r="I58" s="14">
        <v>19</v>
      </c>
      <c r="J58" s="14">
        <v>21</v>
      </c>
      <c r="K58" s="14">
        <v>0</v>
      </c>
    </row>
    <row r="59" spans="1:11" x14ac:dyDescent="0.25">
      <c r="A59" s="14" t="s">
        <v>55</v>
      </c>
      <c r="B59" s="14" t="s">
        <v>55</v>
      </c>
      <c r="C59" s="14" t="s">
        <v>55</v>
      </c>
      <c r="D59" s="14" t="s">
        <v>55</v>
      </c>
      <c r="E59" s="14" t="s">
        <v>124</v>
      </c>
      <c r="F59" s="14" t="s">
        <v>62</v>
      </c>
      <c r="G59" s="1">
        <v>42289</v>
      </c>
      <c r="H59" s="14">
        <v>16</v>
      </c>
      <c r="I59" s="14">
        <v>19</v>
      </c>
      <c r="J59" s="14"/>
      <c r="K59" s="14">
        <v>1</v>
      </c>
    </row>
    <row r="60" spans="1:11" x14ac:dyDescent="0.25">
      <c r="A60" s="14" t="s">
        <v>55</v>
      </c>
      <c r="B60" s="14" t="s">
        <v>55</v>
      </c>
      <c r="C60" s="14" t="s">
        <v>55</v>
      </c>
      <c r="D60" s="14" t="s">
        <v>55</v>
      </c>
      <c r="E60" s="14" t="s">
        <v>124</v>
      </c>
      <c r="F60" s="14" t="s">
        <v>62</v>
      </c>
      <c r="G60" s="1">
        <v>42290</v>
      </c>
      <c r="H60" s="14">
        <v>16</v>
      </c>
      <c r="I60" s="14">
        <v>19</v>
      </c>
      <c r="J60" s="14">
        <v>21</v>
      </c>
      <c r="K60" s="14">
        <v>0</v>
      </c>
    </row>
    <row r="61" spans="1:11" x14ac:dyDescent="0.25">
      <c r="A61" s="14" t="s">
        <v>55</v>
      </c>
      <c r="B61" s="14" t="s">
        <v>55</v>
      </c>
      <c r="C61" s="14" t="s">
        <v>55</v>
      </c>
      <c r="D61" s="14" t="s">
        <v>55</v>
      </c>
      <c r="E61" s="14" t="s">
        <v>124</v>
      </c>
      <c r="F61" s="14" t="s">
        <v>62</v>
      </c>
      <c r="G61" s="1">
        <v>42291</v>
      </c>
      <c r="H61" s="14">
        <v>16</v>
      </c>
      <c r="I61" s="14">
        <v>19</v>
      </c>
      <c r="J61" s="14">
        <v>21</v>
      </c>
      <c r="K61" s="14">
        <v>0</v>
      </c>
    </row>
    <row r="62" spans="1:11" x14ac:dyDescent="0.25">
      <c r="A62" s="14" t="s">
        <v>55</v>
      </c>
      <c r="B62" s="14" t="s">
        <v>55</v>
      </c>
      <c r="C62" s="14" t="s">
        <v>55</v>
      </c>
      <c r="D62" s="14" t="s">
        <v>55</v>
      </c>
      <c r="E62" s="14" t="s">
        <v>124</v>
      </c>
      <c r="F62" s="14" t="s">
        <v>62</v>
      </c>
      <c r="G62" s="1">
        <v>42298</v>
      </c>
      <c r="H62" s="14">
        <v>16</v>
      </c>
      <c r="I62" s="14">
        <v>19</v>
      </c>
      <c r="J62" s="14">
        <v>21</v>
      </c>
      <c r="K62" s="14">
        <v>0</v>
      </c>
    </row>
    <row r="63" spans="1:11" x14ac:dyDescent="0.25">
      <c r="A63" s="14" t="s">
        <v>55</v>
      </c>
      <c r="B63" s="14" t="s">
        <v>55</v>
      </c>
      <c r="C63" s="14" t="s">
        <v>55</v>
      </c>
      <c r="D63" s="14" t="s">
        <v>55</v>
      </c>
      <c r="E63" s="14" t="s">
        <v>124</v>
      </c>
      <c r="F63" s="14" t="s">
        <v>62</v>
      </c>
      <c r="G63" s="1">
        <v>42299</v>
      </c>
      <c r="H63" s="14">
        <v>16</v>
      </c>
      <c r="I63" s="14">
        <v>19</v>
      </c>
      <c r="J63" s="14">
        <v>21</v>
      </c>
      <c r="K63" s="14">
        <v>0</v>
      </c>
    </row>
    <row r="64" spans="1:11" x14ac:dyDescent="0.25">
      <c r="A64" s="14" t="s">
        <v>55</v>
      </c>
      <c r="B64" s="14" t="s">
        <v>55</v>
      </c>
      <c r="C64" s="14" t="s">
        <v>55</v>
      </c>
      <c r="D64" s="14" t="s">
        <v>55</v>
      </c>
      <c r="E64" s="14" t="s">
        <v>124</v>
      </c>
      <c r="F64" s="14" t="s">
        <v>62</v>
      </c>
      <c r="G64" s="1">
        <v>42300</v>
      </c>
      <c r="H64" s="14">
        <v>16</v>
      </c>
      <c r="I64" s="14">
        <v>19</v>
      </c>
      <c r="J64" s="14">
        <v>21</v>
      </c>
      <c r="K64" s="14">
        <v>0</v>
      </c>
    </row>
    <row r="65" spans="1:11" x14ac:dyDescent="0.25">
      <c r="A65" s="14" t="s">
        <v>55</v>
      </c>
      <c r="B65" s="14" t="s">
        <v>55</v>
      </c>
      <c r="C65" s="14" t="s">
        <v>55</v>
      </c>
      <c r="D65" s="14" t="s">
        <v>55</v>
      </c>
      <c r="E65" s="14" t="s">
        <v>124</v>
      </c>
      <c r="F65" s="14" t="s">
        <v>62</v>
      </c>
      <c r="G65" s="1">
        <v>42304</v>
      </c>
      <c r="H65" s="14">
        <v>16</v>
      </c>
      <c r="I65" s="14">
        <v>19</v>
      </c>
      <c r="J65" s="14"/>
      <c r="K65" s="14">
        <v>1</v>
      </c>
    </row>
    <row r="66" spans="1:11" x14ac:dyDescent="0.25">
      <c r="A66" s="14" t="s">
        <v>55</v>
      </c>
      <c r="B66" s="14" t="s">
        <v>55</v>
      </c>
      <c r="C66" s="14" t="s">
        <v>55</v>
      </c>
      <c r="D66" s="14" t="s">
        <v>55</v>
      </c>
      <c r="E66" s="14" t="s">
        <v>124</v>
      </c>
      <c r="F66" s="14" t="s">
        <v>62</v>
      </c>
      <c r="G66" s="1">
        <v>42305</v>
      </c>
      <c r="H66" s="14">
        <v>16</v>
      </c>
      <c r="I66" s="14">
        <v>19</v>
      </c>
      <c r="J66" s="14"/>
      <c r="K66" s="14">
        <v>1</v>
      </c>
    </row>
    <row r="67" spans="1:11" x14ac:dyDescent="0.25">
      <c r="A67" s="14" t="s">
        <v>55</v>
      </c>
      <c r="B67" s="14" t="s">
        <v>55</v>
      </c>
      <c r="C67" s="14" t="s">
        <v>55</v>
      </c>
      <c r="D67" s="14" t="s">
        <v>55</v>
      </c>
      <c r="E67" s="14" t="s">
        <v>124</v>
      </c>
      <c r="F67" s="14" t="s">
        <v>62</v>
      </c>
      <c r="G67" s="1">
        <v>42307</v>
      </c>
      <c r="H67" s="14">
        <v>16</v>
      </c>
      <c r="I67" s="14">
        <v>19</v>
      </c>
      <c r="J67" s="14"/>
      <c r="K67" s="14">
        <v>1</v>
      </c>
    </row>
    <row r="68" spans="1:11" x14ac:dyDescent="0.25">
      <c r="A68" s="14" t="s">
        <v>55</v>
      </c>
      <c r="B68" s="14" t="s">
        <v>55</v>
      </c>
      <c r="C68" s="14" t="s">
        <v>55</v>
      </c>
      <c r="D68" s="14" t="s">
        <v>55</v>
      </c>
      <c r="E68" s="14" t="s">
        <v>125</v>
      </c>
      <c r="F68" s="14" t="s">
        <v>102</v>
      </c>
      <c r="G68" s="1">
        <v>42125</v>
      </c>
      <c r="H68" s="14">
        <v>16</v>
      </c>
      <c r="I68" s="14">
        <v>19</v>
      </c>
      <c r="J68" s="14">
        <v>73</v>
      </c>
      <c r="K68" s="14">
        <v>0</v>
      </c>
    </row>
    <row r="69" spans="1:11" x14ac:dyDescent="0.25">
      <c r="A69" s="14" t="s">
        <v>55</v>
      </c>
      <c r="B69" s="14" t="s">
        <v>55</v>
      </c>
      <c r="C69" s="14" t="s">
        <v>55</v>
      </c>
      <c r="D69" s="14" t="s">
        <v>55</v>
      </c>
      <c r="E69" s="14" t="s">
        <v>125</v>
      </c>
      <c r="F69" s="14" t="s">
        <v>102</v>
      </c>
      <c r="G69" s="1">
        <v>42164</v>
      </c>
      <c r="H69" s="14">
        <v>16</v>
      </c>
      <c r="I69" s="14">
        <v>19</v>
      </c>
      <c r="J69" s="14">
        <v>80</v>
      </c>
      <c r="K69" s="14">
        <v>0</v>
      </c>
    </row>
    <row r="70" spans="1:11" x14ac:dyDescent="0.25">
      <c r="A70" s="14" t="s">
        <v>55</v>
      </c>
      <c r="B70" s="14" t="s">
        <v>55</v>
      </c>
      <c r="C70" s="14" t="s">
        <v>55</v>
      </c>
      <c r="D70" s="14" t="s">
        <v>55</v>
      </c>
      <c r="E70" s="14" t="s">
        <v>125</v>
      </c>
      <c r="F70" s="14" t="s">
        <v>102</v>
      </c>
      <c r="G70" s="1">
        <v>42179</v>
      </c>
      <c r="H70" s="14">
        <v>16</v>
      </c>
      <c r="I70" s="14">
        <v>19</v>
      </c>
      <c r="J70" s="14">
        <v>80</v>
      </c>
      <c r="K70" s="14">
        <v>0</v>
      </c>
    </row>
    <row r="71" spans="1:11" x14ac:dyDescent="0.25">
      <c r="A71" s="14" t="s">
        <v>55</v>
      </c>
      <c r="B71" s="14" t="s">
        <v>55</v>
      </c>
      <c r="C71" s="14" t="s">
        <v>55</v>
      </c>
      <c r="D71" s="14" t="s">
        <v>55</v>
      </c>
      <c r="E71" s="14" t="s">
        <v>125</v>
      </c>
      <c r="F71" s="14" t="s">
        <v>102</v>
      </c>
      <c r="G71" s="1">
        <v>42180</v>
      </c>
      <c r="H71" s="14">
        <v>16</v>
      </c>
      <c r="I71" s="14">
        <v>19</v>
      </c>
      <c r="J71" s="14">
        <v>80</v>
      </c>
      <c r="K71" s="14">
        <v>0</v>
      </c>
    </row>
    <row r="72" spans="1:11" x14ac:dyDescent="0.25">
      <c r="A72" s="14" t="s">
        <v>55</v>
      </c>
      <c r="B72" s="14" t="s">
        <v>55</v>
      </c>
      <c r="C72" s="14" t="s">
        <v>55</v>
      </c>
      <c r="D72" s="14" t="s">
        <v>55</v>
      </c>
      <c r="E72" s="14" t="s">
        <v>125</v>
      </c>
      <c r="F72" s="14" t="s">
        <v>102</v>
      </c>
      <c r="G72" s="1">
        <v>42181</v>
      </c>
      <c r="H72" s="14">
        <v>16</v>
      </c>
      <c r="I72" s="14">
        <v>19</v>
      </c>
      <c r="J72" s="14">
        <v>80</v>
      </c>
      <c r="K72" s="14">
        <v>0</v>
      </c>
    </row>
    <row r="73" spans="1:11" x14ac:dyDescent="0.25">
      <c r="A73" s="14" t="s">
        <v>55</v>
      </c>
      <c r="B73" s="14" t="s">
        <v>55</v>
      </c>
      <c r="C73" s="14" t="s">
        <v>55</v>
      </c>
      <c r="D73" s="14" t="s">
        <v>55</v>
      </c>
      <c r="E73" s="14" t="s">
        <v>125</v>
      </c>
      <c r="F73" s="14" t="s">
        <v>102</v>
      </c>
      <c r="G73" s="1">
        <v>42184</v>
      </c>
      <c r="H73" s="14">
        <v>16</v>
      </c>
      <c r="I73" s="14">
        <v>19</v>
      </c>
      <c r="J73" s="14">
        <v>80</v>
      </c>
      <c r="K73" s="14">
        <v>0</v>
      </c>
    </row>
    <row r="74" spans="1:11" x14ac:dyDescent="0.25">
      <c r="A74" s="14" t="s">
        <v>55</v>
      </c>
      <c r="B74" s="14" t="s">
        <v>55</v>
      </c>
      <c r="C74" s="14" t="s">
        <v>55</v>
      </c>
      <c r="D74" s="14" t="s">
        <v>55</v>
      </c>
      <c r="E74" s="14" t="s">
        <v>125</v>
      </c>
      <c r="F74" s="14" t="s">
        <v>102</v>
      </c>
      <c r="G74" s="1">
        <v>42185</v>
      </c>
      <c r="H74" s="14">
        <v>16</v>
      </c>
      <c r="I74" s="14">
        <v>19</v>
      </c>
      <c r="J74" s="14">
        <v>80</v>
      </c>
      <c r="K74" s="14">
        <v>0</v>
      </c>
    </row>
    <row r="75" spans="1:11" x14ac:dyDescent="0.25">
      <c r="A75" s="14" t="s">
        <v>55</v>
      </c>
      <c r="B75" s="14" t="s">
        <v>55</v>
      </c>
      <c r="C75" s="14" t="s">
        <v>55</v>
      </c>
      <c r="D75" s="14" t="s">
        <v>55</v>
      </c>
      <c r="E75" s="14" t="s">
        <v>125</v>
      </c>
      <c r="F75" s="14" t="s">
        <v>102</v>
      </c>
      <c r="G75" s="1">
        <v>42186</v>
      </c>
      <c r="H75" s="14">
        <v>16</v>
      </c>
      <c r="I75" s="14">
        <v>19</v>
      </c>
      <c r="J75" s="14">
        <v>69</v>
      </c>
      <c r="K75" s="14">
        <v>0</v>
      </c>
    </row>
    <row r="76" spans="1:11" x14ac:dyDescent="0.25">
      <c r="A76" s="14" t="s">
        <v>55</v>
      </c>
      <c r="B76" s="14" t="s">
        <v>55</v>
      </c>
      <c r="C76" s="14" t="s">
        <v>55</v>
      </c>
      <c r="D76" s="14" t="s">
        <v>55</v>
      </c>
      <c r="E76" s="14" t="s">
        <v>125</v>
      </c>
      <c r="F76" s="14" t="s">
        <v>102</v>
      </c>
      <c r="G76" s="1">
        <v>42214</v>
      </c>
      <c r="H76" s="14">
        <v>16</v>
      </c>
      <c r="I76" s="14">
        <v>19</v>
      </c>
      <c r="J76" s="14">
        <v>69</v>
      </c>
      <c r="K76" s="14">
        <v>0</v>
      </c>
    </row>
    <row r="77" spans="1:11" x14ac:dyDescent="0.25">
      <c r="A77" s="14" t="s">
        <v>55</v>
      </c>
      <c r="B77" s="14" t="s">
        <v>55</v>
      </c>
      <c r="C77" s="14" t="s">
        <v>55</v>
      </c>
      <c r="D77" s="14" t="s">
        <v>55</v>
      </c>
      <c r="E77" s="14" t="s">
        <v>125</v>
      </c>
      <c r="F77" s="14" t="s">
        <v>102</v>
      </c>
      <c r="G77" s="1">
        <v>42221</v>
      </c>
      <c r="H77" s="14">
        <v>16</v>
      </c>
      <c r="I77" s="14">
        <v>19</v>
      </c>
      <c r="J77" s="14">
        <v>74</v>
      </c>
      <c r="K77" s="14">
        <v>0</v>
      </c>
    </row>
    <row r="78" spans="1:11" x14ac:dyDescent="0.25">
      <c r="A78" s="14" t="s">
        <v>55</v>
      </c>
      <c r="B78" s="14" t="s">
        <v>55</v>
      </c>
      <c r="C78" s="14" t="s">
        <v>55</v>
      </c>
      <c r="D78" s="14" t="s">
        <v>55</v>
      </c>
      <c r="E78" s="14" t="s">
        <v>125</v>
      </c>
      <c r="F78" s="14" t="s">
        <v>102</v>
      </c>
      <c r="G78" s="1">
        <v>42229</v>
      </c>
      <c r="H78" s="14">
        <v>16</v>
      </c>
      <c r="I78" s="14">
        <v>19</v>
      </c>
      <c r="J78" s="14">
        <v>74</v>
      </c>
      <c r="K78" s="14">
        <v>0</v>
      </c>
    </row>
    <row r="79" spans="1:11" x14ac:dyDescent="0.25">
      <c r="A79" s="14" t="s">
        <v>55</v>
      </c>
      <c r="B79" s="14" t="s">
        <v>55</v>
      </c>
      <c r="C79" s="14" t="s">
        <v>55</v>
      </c>
      <c r="D79" s="14" t="s">
        <v>55</v>
      </c>
      <c r="E79" s="14" t="s">
        <v>125</v>
      </c>
      <c r="F79" s="14" t="s">
        <v>102</v>
      </c>
      <c r="G79" s="1">
        <v>42241</v>
      </c>
      <c r="H79" s="14">
        <v>16</v>
      </c>
      <c r="I79" s="14">
        <v>19</v>
      </c>
      <c r="J79" s="14">
        <v>74</v>
      </c>
      <c r="K79" s="14">
        <v>0</v>
      </c>
    </row>
    <row r="80" spans="1:11" x14ac:dyDescent="0.25">
      <c r="A80" s="14" t="s">
        <v>55</v>
      </c>
      <c r="B80" s="14" t="s">
        <v>55</v>
      </c>
      <c r="C80" s="14" t="s">
        <v>55</v>
      </c>
      <c r="D80" s="14" t="s">
        <v>55</v>
      </c>
      <c r="E80" s="14" t="s">
        <v>125</v>
      </c>
      <c r="F80" s="14" t="s">
        <v>102</v>
      </c>
      <c r="G80" s="1">
        <v>42242</v>
      </c>
      <c r="H80" s="14">
        <v>16</v>
      </c>
      <c r="I80" s="14">
        <v>19</v>
      </c>
      <c r="J80" s="14">
        <v>74</v>
      </c>
      <c r="K80" s="14">
        <v>0</v>
      </c>
    </row>
    <row r="81" spans="1:11" x14ac:dyDescent="0.25">
      <c r="A81" s="14" t="s">
        <v>55</v>
      </c>
      <c r="B81" s="14" t="s">
        <v>55</v>
      </c>
      <c r="C81" s="14" t="s">
        <v>55</v>
      </c>
      <c r="D81" s="14" t="s">
        <v>55</v>
      </c>
      <c r="E81" s="14" t="s">
        <v>125</v>
      </c>
      <c r="F81" s="14" t="s">
        <v>102</v>
      </c>
      <c r="G81" s="1">
        <v>42243</v>
      </c>
      <c r="H81" s="14">
        <v>16</v>
      </c>
      <c r="I81" s="14">
        <v>19</v>
      </c>
      <c r="J81" s="14">
        <v>74</v>
      </c>
      <c r="K81" s="14">
        <v>0</v>
      </c>
    </row>
    <row r="82" spans="1:11" x14ac:dyDescent="0.25">
      <c r="A82" s="14" t="s">
        <v>55</v>
      </c>
      <c r="B82" s="14" t="s">
        <v>55</v>
      </c>
      <c r="C82" s="14" t="s">
        <v>55</v>
      </c>
      <c r="D82" s="14" t="s">
        <v>55</v>
      </c>
      <c r="E82" s="14" t="s">
        <v>125</v>
      </c>
      <c r="F82" s="14" t="s">
        <v>102</v>
      </c>
      <c r="G82" s="1">
        <v>42244</v>
      </c>
      <c r="H82" s="14">
        <v>16</v>
      </c>
      <c r="I82" s="14">
        <v>19</v>
      </c>
      <c r="J82" s="14">
        <v>74</v>
      </c>
      <c r="K82" s="14">
        <v>0</v>
      </c>
    </row>
    <row r="83" spans="1:11" x14ac:dyDescent="0.25">
      <c r="A83" s="14" t="s">
        <v>55</v>
      </c>
      <c r="B83" s="14" t="s">
        <v>55</v>
      </c>
      <c r="C83" s="14" t="s">
        <v>55</v>
      </c>
      <c r="D83" s="14" t="s">
        <v>55</v>
      </c>
      <c r="E83" s="14" t="s">
        <v>125</v>
      </c>
      <c r="F83" s="14" t="s">
        <v>102</v>
      </c>
      <c r="G83" s="1">
        <v>42255</v>
      </c>
      <c r="H83" s="14">
        <v>16</v>
      </c>
      <c r="I83" s="14">
        <v>19</v>
      </c>
      <c r="J83" s="14">
        <v>75</v>
      </c>
      <c r="K83" s="14">
        <v>0</v>
      </c>
    </row>
    <row r="84" spans="1:11" x14ac:dyDescent="0.25">
      <c r="A84" s="14" t="s">
        <v>55</v>
      </c>
      <c r="B84" s="14" t="s">
        <v>55</v>
      </c>
      <c r="C84" s="14" t="s">
        <v>55</v>
      </c>
      <c r="D84" s="14" t="s">
        <v>55</v>
      </c>
      <c r="E84" s="14" t="s">
        <v>125</v>
      </c>
      <c r="F84" s="14" t="s">
        <v>102</v>
      </c>
      <c r="G84" s="1">
        <v>42256</v>
      </c>
      <c r="H84" s="14">
        <v>16</v>
      </c>
      <c r="I84" s="14">
        <v>19</v>
      </c>
      <c r="J84" s="14">
        <v>75</v>
      </c>
      <c r="K84" s="14">
        <v>0</v>
      </c>
    </row>
    <row r="85" spans="1:11" x14ac:dyDescent="0.25">
      <c r="A85" s="14" t="s">
        <v>55</v>
      </c>
      <c r="B85" s="14" t="s">
        <v>55</v>
      </c>
      <c r="C85" s="14" t="s">
        <v>55</v>
      </c>
      <c r="D85" s="14" t="s">
        <v>55</v>
      </c>
      <c r="E85" s="14" t="s">
        <v>125</v>
      </c>
      <c r="F85" s="14" t="s">
        <v>102</v>
      </c>
      <c r="G85" s="1">
        <v>42257</v>
      </c>
      <c r="H85" s="14">
        <v>16</v>
      </c>
      <c r="I85" s="14">
        <v>19</v>
      </c>
      <c r="J85" s="14">
        <v>75</v>
      </c>
      <c r="K85" s="14">
        <v>0</v>
      </c>
    </row>
    <row r="86" spans="1:11" x14ac:dyDescent="0.25">
      <c r="A86" s="14" t="s">
        <v>55</v>
      </c>
      <c r="B86" s="14" t="s">
        <v>55</v>
      </c>
      <c r="C86" s="14" t="s">
        <v>55</v>
      </c>
      <c r="D86" s="14" t="s">
        <v>55</v>
      </c>
      <c r="E86" s="14" t="s">
        <v>125</v>
      </c>
      <c r="F86" s="14" t="s">
        <v>102</v>
      </c>
      <c r="G86" s="1">
        <v>42258</v>
      </c>
      <c r="H86" s="14">
        <v>16</v>
      </c>
      <c r="I86" s="14">
        <v>19</v>
      </c>
      <c r="J86" s="14">
        <v>75</v>
      </c>
      <c r="K86" s="14">
        <v>0</v>
      </c>
    </row>
    <row r="87" spans="1:11" x14ac:dyDescent="0.25">
      <c r="A87" s="14" t="s">
        <v>55</v>
      </c>
      <c r="B87" s="14" t="s">
        <v>55</v>
      </c>
      <c r="C87" s="14" t="s">
        <v>55</v>
      </c>
      <c r="D87" s="14" t="s">
        <v>55</v>
      </c>
      <c r="E87" s="14" t="s">
        <v>125</v>
      </c>
      <c r="F87" s="14" t="s">
        <v>102</v>
      </c>
      <c r="G87" s="1">
        <v>42268</v>
      </c>
      <c r="H87" s="14">
        <v>16</v>
      </c>
      <c r="I87" s="14">
        <v>19</v>
      </c>
      <c r="J87" s="14">
        <v>75</v>
      </c>
      <c r="K87" s="14">
        <v>0</v>
      </c>
    </row>
    <row r="88" spans="1:11" x14ac:dyDescent="0.25">
      <c r="A88" s="14" t="s">
        <v>55</v>
      </c>
      <c r="B88" s="14" t="s">
        <v>55</v>
      </c>
      <c r="C88" s="14" t="s">
        <v>55</v>
      </c>
      <c r="D88" s="14" t="s">
        <v>55</v>
      </c>
      <c r="E88" s="14" t="s">
        <v>125</v>
      </c>
      <c r="F88" s="14" t="s">
        <v>102</v>
      </c>
      <c r="G88" s="1">
        <v>42286</v>
      </c>
      <c r="H88" s="14">
        <v>16</v>
      </c>
      <c r="I88" s="14">
        <v>19</v>
      </c>
      <c r="J88" s="14">
        <v>78</v>
      </c>
      <c r="K88" s="14">
        <v>0</v>
      </c>
    </row>
    <row r="89" spans="1:11" x14ac:dyDescent="0.25">
      <c r="A89" s="14" t="s">
        <v>55</v>
      </c>
      <c r="B89" s="14" t="s">
        <v>55</v>
      </c>
      <c r="C89" s="14" t="s">
        <v>55</v>
      </c>
      <c r="D89" s="14" t="s">
        <v>55</v>
      </c>
      <c r="E89" s="14" t="s">
        <v>125</v>
      </c>
      <c r="F89" s="14" t="s">
        <v>102</v>
      </c>
      <c r="G89" s="1">
        <v>42289</v>
      </c>
      <c r="H89" s="14">
        <v>16</v>
      </c>
      <c r="I89" s="14">
        <v>19</v>
      </c>
      <c r="J89" s="14">
        <v>78</v>
      </c>
      <c r="K89" s="14">
        <v>0</v>
      </c>
    </row>
    <row r="90" spans="1:11" x14ac:dyDescent="0.25">
      <c r="A90" s="14" t="s">
        <v>55</v>
      </c>
      <c r="B90" s="14" t="s">
        <v>55</v>
      </c>
      <c r="C90" s="14" t="s">
        <v>55</v>
      </c>
      <c r="D90" s="14" t="s">
        <v>55</v>
      </c>
      <c r="E90" s="14" t="s">
        <v>125</v>
      </c>
      <c r="F90" s="14" t="s">
        <v>102</v>
      </c>
      <c r="G90" s="1">
        <v>42290</v>
      </c>
      <c r="H90" s="14">
        <v>16</v>
      </c>
      <c r="I90" s="14">
        <v>19</v>
      </c>
      <c r="J90" s="14">
        <v>78</v>
      </c>
      <c r="K90" s="14">
        <v>0</v>
      </c>
    </row>
    <row r="91" spans="1:11" x14ac:dyDescent="0.25">
      <c r="A91" s="14" t="s">
        <v>55</v>
      </c>
      <c r="B91" s="14" t="s">
        <v>55</v>
      </c>
      <c r="C91" s="14" t="s">
        <v>55</v>
      </c>
      <c r="D91" s="14" t="s">
        <v>55</v>
      </c>
      <c r="E91" s="14" t="s">
        <v>125</v>
      </c>
      <c r="F91" s="14" t="s">
        <v>102</v>
      </c>
      <c r="G91" s="1">
        <v>42291</v>
      </c>
      <c r="H91" s="14">
        <v>16</v>
      </c>
      <c r="I91" s="14">
        <v>19</v>
      </c>
      <c r="J91" s="14">
        <v>78</v>
      </c>
      <c r="K91" s="14">
        <v>0</v>
      </c>
    </row>
    <row r="92" spans="1:11" x14ac:dyDescent="0.25">
      <c r="A92" s="14" t="s">
        <v>55</v>
      </c>
      <c r="B92" s="14" t="s">
        <v>55</v>
      </c>
      <c r="C92" s="14" t="s">
        <v>55</v>
      </c>
      <c r="D92" s="14" t="s">
        <v>55</v>
      </c>
      <c r="E92" s="14" t="s">
        <v>125</v>
      </c>
      <c r="F92" s="14" t="s">
        <v>62</v>
      </c>
      <c r="G92" s="1">
        <v>42125</v>
      </c>
      <c r="H92" s="14">
        <v>16</v>
      </c>
      <c r="I92" s="14">
        <v>19</v>
      </c>
      <c r="J92" s="14"/>
      <c r="K92" s="14">
        <v>1</v>
      </c>
    </row>
    <row r="93" spans="1:11" x14ac:dyDescent="0.25">
      <c r="A93" s="14" t="s">
        <v>55</v>
      </c>
      <c r="B93" s="14" t="s">
        <v>55</v>
      </c>
      <c r="C93" s="14" t="s">
        <v>55</v>
      </c>
      <c r="D93" s="14" t="s">
        <v>55</v>
      </c>
      <c r="E93" s="14" t="s">
        <v>125</v>
      </c>
      <c r="F93" s="14" t="s">
        <v>62</v>
      </c>
      <c r="G93" s="1">
        <v>42164</v>
      </c>
      <c r="H93" s="14">
        <v>16</v>
      </c>
      <c r="I93" s="14">
        <v>19</v>
      </c>
      <c r="J93" s="14"/>
      <c r="K93" s="14">
        <v>1</v>
      </c>
    </row>
    <row r="94" spans="1:11" x14ac:dyDescent="0.25">
      <c r="A94" s="14" t="s">
        <v>55</v>
      </c>
      <c r="B94" s="14" t="s">
        <v>55</v>
      </c>
      <c r="C94" s="14" t="s">
        <v>55</v>
      </c>
      <c r="D94" s="14" t="s">
        <v>55</v>
      </c>
      <c r="E94" s="14" t="s">
        <v>125</v>
      </c>
      <c r="F94" s="14" t="s">
        <v>62</v>
      </c>
      <c r="G94" s="1">
        <v>42171</v>
      </c>
      <c r="H94" s="14">
        <v>16</v>
      </c>
      <c r="I94" s="14">
        <v>19</v>
      </c>
      <c r="J94" s="14"/>
      <c r="K94" s="14">
        <v>1</v>
      </c>
    </row>
    <row r="95" spans="1:11" x14ac:dyDescent="0.25">
      <c r="A95" s="14" t="s">
        <v>55</v>
      </c>
      <c r="B95" s="14" t="s">
        <v>55</v>
      </c>
      <c r="C95" s="14" t="s">
        <v>55</v>
      </c>
      <c r="D95" s="14" t="s">
        <v>55</v>
      </c>
      <c r="E95" s="14" t="s">
        <v>125</v>
      </c>
      <c r="F95" s="14" t="s">
        <v>62</v>
      </c>
      <c r="G95" s="1">
        <v>42172</v>
      </c>
      <c r="H95" s="14">
        <v>16</v>
      </c>
      <c r="I95" s="14">
        <v>19</v>
      </c>
      <c r="J95" s="14"/>
      <c r="K95" s="14">
        <v>1</v>
      </c>
    </row>
    <row r="96" spans="1:11" x14ac:dyDescent="0.25">
      <c r="A96" s="14" t="s">
        <v>55</v>
      </c>
      <c r="B96" s="14" t="s">
        <v>55</v>
      </c>
      <c r="C96" s="14" t="s">
        <v>55</v>
      </c>
      <c r="D96" s="14" t="s">
        <v>55</v>
      </c>
      <c r="E96" s="14" t="s">
        <v>125</v>
      </c>
      <c r="F96" s="14" t="s">
        <v>62</v>
      </c>
      <c r="G96" s="1">
        <v>42177</v>
      </c>
      <c r="H96" s="14">
        <v>16</v>
      </c>
      <c r="I96" s="14">
        <v>19</v>
      </c>
      <c r="J96" s="14"/>
      <c r="K96" s="14">
        <v>1</v>
      </c>
    </row>
    <row r="97" spans="1:11" x14ac:dyDescent="0.25">
      <c r="A97" s="14" t="s">
        <v>55</v>
      </c>
      <c r="B97" s="14" t="s">
        <v>55</v>
      </c>
      <c r="C97" s="14" t="s">
        <v>55</v>
      </c>
      <c r="D97" s="14" t="s">
        <v>55</v>
      </c>
      <c r="E97" s="14" t="s">
        <v>125</v>
      </c>
      <c r="F97" s="14" t="s">
        <v>62</v>
      </c>
      <c r="G97" s="1">
        <v>42179</v>
      </c>
      <c r="H97" s="14">
        <v>16</v>
      </c>
      <c r="I97" s="14">
        <v>19</v>
      </c>
      <c r="J97" s="14"/>
      <c r="K97" s="14">
        <v>1</v>
      </c>
    </row>
    <row r="98" spans="1:11" x14ac:dyDescent="0.25">
      <c r="A98" s="14" t="s">
        <v>55</v>
      </c>
      <c r="B98" s="14" t="s">
        <v>55</v>
      </c>
      <c r="C98" s="14" t="s">
        <v>55</v>
      </c>
      <c r="D98" s="14" t="s">
        <v>55</v>
      </c>
      <c r="E98" s="14" t="s">
        <v>125</v>
      </c>
      <c r="F98" s="14" t="s">
        <v>62</v>
      </c>
      <c r="G98" s="1">
        <v>42180</v>
      </c>
      <c r="H98" s="14">
        <v>16</v>
      </c>
      <c r="I98" s="14">
        <v>19</v>
      </c>
      <c r="J98" s="14"/>
      <c r="K98" s="14">
        <v>1</v>
      </c>
    </row>
    <row r="99" spans="1:11" x14ac:dyDescent="0.25">
      <c r="A99" s="14" t="s">
        <v>55</v>
      </c>
      <c r="B99" s="14" t="s">
        <v>55</v>
      </c>
      <c r="C99" s="14" t="s">
        <v>55</v>
      </c>
      <c r="D99" s="14" t="s">
        <v>55</v>
      </c>
      <c r="E99" s="14" t="s">
        <v>125</v>
      </c>
      <c r="F99" s="14" t="s">
        <v>62</v>
      </c>
      <c r="G99" s="1">
        <v>42181</v>
      </c>
      <c r="H99" s="14">
        <v>16</v>
      </c>
      <c r="I99" s="14">
        <v>19</v>
      </c>
      <c r="J99" s="14"/>
      <c r="K99" s="14">
        <v>1</v>
      </c>
    </row>
    <row r="100" spans="1:11" x14ac:dyDescent="0.25">
      <c r="A100" s="14" t="s">
        <v>55</v>
      </c>
      <c r="B100" s="14" t="s">
        <v>55</v>
      </c>
      <c r="C100" s="14" t="s">
        <v>55</v>
      </c>
      <c r="D100" s="14" t="s">
        <v>55</v>
      </c>
      <c r="E100" s="14" t="s">
        <v>125</v>
      </c>
      <c r="F100" s="14" t="s">
        <v>62</v>
      </c>
      <c r="G100" s="1">
        <v>42185</v>
      </c>
      <c r="H100" s="14">
        <v>16</v>
      </c>
      <c r="I100" s="14">
        <v>19</v>
      </c>
      <c r="J100" s="14"/>
      <c r="K100" s="14">
        <v>1</v>
      </c>
    </row>
    <row r="101" spans="1:11" x14ac:dyDescent="0.25">
      <c r="A101" s="14" t="s">
        <v>55</v>
      </c>
      <c r="B101" s="14" t="s">
        <v>55</v>
      </c>
      <c r="C101" s="14" t="s">
        <v>55</v>
      </c>
      <c r="D101" s="14" t="s">
        <v>55</v>
      </c>
      <c r="E101" s="14" t="s">
        <v>125</v>
      </c>
      <c r="F101" s="14" t="s">
        <v>62</v>
      </c>
      <c r="G101" s="1">
        <v>42186</v>
      </c>
      <c r="H101" s="14">
        <v>16</v>
      </c>
      <c r="I101" s="14">
        <v>19</v>
      </c>
      <c r="J101" s="14"/>
      <c r="K101" s="14">
        <v>1</v>
      </c>
    </row>
    <row r="102" spans="1:11" x14ac:dyDescent="0.25">
      <c r="A102" s="14" t="s">
        <v>55</v>
      </c>
      <c r="B102" s="14" t="s">
        <v>55</v>
      </c>
      <c r="C102" s="14" t="s">
        <v>55</v>
      </c>
      <c r="D102" s="14" t="s">
        <v>55</v>
      </c>
      <c r="E102" s="14" t="s">
        <v>125</v>
      </c>
      <c r="F102" s="14" t="s">
        <v>62</v>
      </c>
      <c r="G102" s="1">
        <v>42201</v>
      </c>
      <c r="H102" s="14">
        <v>16</v>
      </c>
      <c r="I102" s="14">
        <v>19</v>
      </c>
      <c r="J102" s="14"/>
      <c r="K102" s="14">
        <v>1</v>
      </c>
    </row>
    <row r="103" spans="1:11" x14ac:dyDescent="0.25">
      <c r="A103" s="14" t="s">
        <v>55</v>
      </c>
      <c r="B103" s="14" t="s">
        <v>55</v>
      </c>
      <c r="C103" s="14" t="s">
        <v>55</v>
      </c>
      <c r="D103" s="14" t="s">
        <v>55</v>
      </c>
      <c r="E103" s="14" t="s">
        <v>125</v>
      </c>
      <c r="F103" s="14" t="s">
        <v>62</v>
      </c>
      <c r="G103" s="1">
        <v>42213</v>
      </c>
      <c r="H103" s="14">
        <v>16</v>
      </c>
      <c r="I103" s="14">
        <v>19</v>
      </c>
      <c r="J103" s="14"/>
      <c r="K103" s="14">
        <v>1</v>
      </c>
    </row>
    <row r="104" spans="1:11" x14ac:dyDescent="0.25">
      <c r="A104" s="14" t="s">
        <v>55</v>
      </c>
      <c r="B104" s="14" t="s">
        <v>55</v>
      </c>
      <c r="C104" s="14" t="s">
        <v>55</v>
      </c>
      <c r="D104" s="14" t="s">
        <v>55</v>
      </c>
      <c r="E104" s="14" t="s">
        <v>125</v>
      </c>
      <c r="F104" s="14" t="s">
        <v>62</v>
      </c>
      <c r="G104" s="1">
        <v>42215</v>
      </c>
      <c r="H104" s="14">
        <v>16</v>
      </c>
      <c r="I104" s="14">
        <v>19</v>
      </c>
      <c r="J104" s="14"/>
      <c r="K104" s="14">
        <v>1</v>
      </c>
    </row>
    <row r="105" spans="1:11" x14ac:dyDescent="0.25">
      <c r="A105" s="14" t="s">
        <v>55</v>
      </c>
      <c r="B105" s="14" t="s">
        <v>55</v>
      </c>
      <c r="C105" s="14" t="s">
        <v>55</v>
      </c>
      <c r="D105" s="14" t="s">
        <v>55</v>
      </c>
      <c r="E105" s="14" t="s">
        <v>125</v>
      </c>
      <c r="F105" s="14" t="s">
        <v>62</v>
      </c>
      <c r="G105" s="1">
        <v>42216</v>
      </c>
      <c r="H105" s="14">
        <v>16</v>
      </c>
      <c r="I105" s="14">
        <v>19</v>
      </c>
      <c r="J105" s="14"/>
      <c r="K105" s="14">
        <v>1</v>
      </c>
    </row>
    <row r="106" spans="1:11" x14ac:dyDescent="0.25">
      <c r="A106" s="14" t="s">
        <v>55</v>
      </c>
      <c r="B106" s="14" t="s">
        <v>55</v>
      </c>
      <c r="C106" s="14" t="s">
        <v>55</v>
      </c>
      <c r="D106" s="14" t="s">
        <v>55</v>
      </c>
      <c r="E106" s="14" t="s">
        <v>125</v>
      </c>
      <c r="F106" s="14" t="s">
        <v>62</v>
      </c>
      <c r="G106" s="1">
        <v>42222</v>
      </c>
      <c r="H106" s="14">
        <v>16</v>
      </c>
      <c r="I106" s="14">
        <v>19</v>
      </c>
      <c r="J106" s="14">
        <v>38</v>
      </c>
      <c r="K106" s="14">
        <v>0</v>
      </c>
    </row>
    <row r="107" spans="1:11" x14ac:dyDescent="0.25">
      <c r="A107" s="14" t="s">
        <v>55</v>
      </c>
      <c r="B107" s="14" t="s">
        <v>55</v>
      </c>
      <c r="C107" s="14" t="s">
        <v>55</v>
      </c>
      <c r="D107" s="14" t="s">
        <v>55</v>
      </c>
      <c r="E107" s="14" t="s">
        <v>125</v>
      </c>
      <c r="F107" s="14" t="s">
        <v>62</v>
      </c>
      <c r="G107" s="1">
        <v>42227</v>
      </c>
      <c r="H107" s="14">
        <v>16</v>
      </c>
      <c r="I107" s="14">
        <v>19</v>
      </c>
      <c r="J107" s="14">
        <v>38</v>
      </c>
      <c r="K107" s="14">
        <v>0</v>
      </c>
    </row>
    <row r="108" spans="1:11" x14ac:dyDescent="0.25">
      <c r="A108" s="14" t="s">
        <v>55</v>
      </c>
      <c r="B108" s="14" t="s">
        <v>55</v>
      </c>
      <c r="C108" s="14" t="s">
        <v>55</v>
      </c>
      <c r="D108" s="14" t="s">
        <v>55</v>
      </c>
      <c r="E108" s="14" t="s">
        <v>125</v>
      </c>
      <c r="F108" s="14" t="s">
        <v>62</v>
      </c>
      <c r="G108" s="1">
        <v>42228</v>
      </c>
      <c r="H108" s="14">
        <v>15</v>
      </c>
      <c r="I108" s="14">
        <v>18</v>
      </c>
      <c r="J108" s="14">
        <v>38</v>
      </c>
      <c r="K108" s="14">
        <v>0</v>
      </c>
    </row>
    <row r="109" spans="1:11" x14ac:dyDescent="0.25">
      <c r="A109" s="14" t="s">
        <v>55</v>
      </c>
      <c r="B109" s="14" t="s">
        <v>55</v>
      </c>
      <c r="C109" s="14" t="s">
        <v>55</v>
      </c>
      <c r="D109" s="14" t="s">
        <v>55</v>
      </c>
      <c r="E109" s="14" t="s">
        <v>125</v>
      </c>
      <c r="F109" s="14" t="s">
        <v>62</v>
      </c>
      <c r="G109" s="1">
        <v>42229</v>
      </c>
      <c r="H109" s="14">
        <v>16</v>
      </c>
      <c r="I109" s="14">
        <v>19</v>
      </c>
      <c r="J109" s="14">
        <v>38</v>
      </c>
      <c r="K109" s="14">
        <v>0</v>
      </c>
    </row>
    <row r="110" spans="1:11" x14ac:dyDescent="0.25">
      <c r="A110" s="14" t="s">
        <v>55</v>
      </c>
      <c r="B110" s="14" t="s">
        <v>55</v>
      </c>
      <c r="C110" s="14" t="s">
        <v>55</v>
      </c>
      <c r="D110" s="14" t="s">
        <v>55</v>
      </c>
      <c r="E110" s="14" t="s">
        <v>125</v>
      </c>
      <c r="F110" s="14" t="s">
        <v>62</v>
      </c>
      <c r="G110" s="1">
        <v>42237</v>
      </c>
      <c r="H110" s="14">
        <v>15</v>
      </c>
      <c r="I110" s="14">
        <v>18</v>
      </c>
      <c r="J110" s="14">
        <v>38</v>
      </c>
      <c r="K110" s="14">
        <v>0</v>
      </c>
    </row>
    <row r="111" spans="1:11" x14ac:dyDescent="0.25">
      <c r="A111" s="14" t="s">
        <v>55</v>
      </c>
      <c r="B111" s="14" t="s">
        <v>55</v>
      </c>
      <c r="C111" s="14" t="s">
        <v>55</v>
      </c>
      <c r="D111" s="14" t="s">
        <v>55</v>
      </c>
      <c r="E111" s="14" t="s">
        <v>125</v>
      </c>
      <c r="F111" s="14" t="s">
        <v>62</v>
      </c>
      <c r="G111" s="1">
        <v>42241</v>
      </c>
      <c r="H111" s="14">
        <v>16</v>
      </c>
      <c r="I111" s="14">
        <v>19</v>
      </c>
      <c r="J111" s="14">
        <v>38</v>
      </c>
      <c r="K111" s="14">
        <v>0</v>
      </c>
    </row>
    <row r="112" spans="1:11" x14ac:dyDescent="0.25">
      <c r="A112" s="14" t="s">
        <v>55</v>
      </c>
      <c r="B112" s="14" t="s">
        <v>55</v>
      </c>
      <c r="C112" s="14" t="s">
        <v>55</v>
      </c>
      <c r="D112" s="14" t="s">
        <v>55</v>
      </c>
      <c r="E112" s="14" t="s">
        <v>125</v>
      </c>
      <c r="F112" s="14" t="s">
        <v>62</v>
      </c>
      <c r="G112" s="1">
        <v>42242</v>
      </c>
      <c r="H112" s="14">
        <v>16</v>
      </c>
      <c r="I112" s="14">
        <v>19</v>
      </c>
      <c r="J112" s="14"/>
      <c r="K112" s="14">
        <v>1</v>
      </c>
    </row>
    <row r="113" spans="1:11" x14ac:dyDescent="0.25">
      <c r="A113" s="14" t="s">
        <v>55</v>
      </c>
      <c r="B113" s="14" t="s">
        <v>55</v>
      </c>
      <c r="C113" s="14" t="s">
        <v>55</v>
      </c>
      <c r="D113" s="14" t="s">
        <v>55</v>
      </c>
      <c r="E113" s="14" t="s">
        <v>125</v>
      </c>
      <c r="F113" s="14" t="s">
        <v>62</v>
      </c>
      <c r="G113" s="1">
        <v>42243</v>
      </c>
      <c r="H113" s="14">
        <v>16</v>
      </c>
      <c r="I113" s="14">
        <v>19</v>
      </c>
      <c r="J113" s="14">
        <v>38</v>
      </c>
      <c r="K113" s="14">
        <v>0</v>
      </c>
    </row>
    <row r="114" spans="1:11" x14ac:dyDescent="0.25">
      <c r="A114" s="14" t="s">
        <v>55</v>
      </c>
      <c r="B114" s="14" t="s">
        <v>55</v>
      </c>
      <c r="C114" s="14" t="s">
        <v>55</v>
      </c>
      <c r="D114" s="14" t="s">
        <v>55</v>
      </c>
      <c r="E114" s="14" t="s">
        <v>125</v>
      </c>
      <c r="F114" s="14" t="s">
        <v>62</v>
      </c>
      <c r="G114" s="1">
        <v>42244</v>
      </c>
      <c r="H114" s="14">
        <v>16</v>
      </c>
      <c r="I114" s="14">
        <v>19</v>
      </c>
      <c r="J114" s="14">
        <v>38</v>
      </c>
      <c r="K114" s="14">
        <v>0</v>
      </c>
    </row>
    <row r="115" spans="1:11" x14ac:dyDescent="0.25">
      <c r="A115" s="14" t="s">
        <v>55</v>
      </c>
      <c r="B115" s="14" t="s">
        <v>55</v>
      </c>
      <c r="C115" s="14" t="s">
        <v>55</v>
      </c>
      <c r="D115" s="14" t="s">
        <v>55</v>
      </c>
      <c r="E115" s="14" t="s">
        <v>125</v>
      </c>
      <c r="F115" s="14" t="s">
        <v>62</v>
      </c>
      <c r="G115" s="1">
        <v>42256</v>
      </c>
      <c r="H115" s="14">
        <v>16</v>
      </c>
      <c r="I115" s="14">
        <v>19</v>
      </c>
      <c r="J115" s="14">
        <v>37</v>
      </c>
      <c r="K115" s="14">
        <v>0</v>
      </c>
    </row>
    <row r="116" spans="1:11" x14ac:dyDescent="0.25">
      <c r="A116" s="14" t="s">
        <v>55</v>
      </c>
      <c r="B116" s="14" t="s">
        <v>55</v>
      </c>
      <c r="C116" s="14" t="s">
        <v>55</v>
      </c>
      <c r="D116" s="14" t="s">
        <v>55</v>
      </c>
      <c r="E116" s="14" t="s">
        <v>125</v>
      </c>
      <c r="F116" s="14" t="s">
        <v>62</v>
      </c>
      <c r="G116" s="1">
        <v>42257</v>
      </c>
      <c r="H116" s="14">
        <v>16</v>
      </c>
      <c r="I116" s="14">
        <v>19</v>
      </c>
      <c r="J116" s="14">
        <v>37</v>
      </c>
      <c r="K116" s="14">
        <v>0</v>
      </c>
    </row>
    <row r="117" spans="1:11" x14ac:dyDescent="0.25">
      <c r="A117" s="14" t="s">
        <v>55</v>
      </c>
      <c r="B117" s="14" t="s">
        <v>55</v>
      </c>
      <c r="C117" s="14" t="s">
        <v>55</v>
      </c>
      <c r="D117" s="14" t="s">
        <v>55</v>
      </c>
      <c r="E117" s="14" t="s">
        <v>125</v>
      </c>
      <c r="F117" s="14" t="s">
        <v>62</v>
      </c>
      <c r="G117" s="1">
        <v>42258</v>
      </c>
      <c r="H117" s="14">
        <v>16</v>
      </c>
      <c r="I117" s="14">
        <v>19</v>
      </c>
      <c r="J117" s="14">
        <v>37</v>
      </c>
      <c r="K117" s="14">
        <v>0</v>
      </c>
    </row>
    <row r="118" spans="1:11" x14ac:dyDescent="0.25">
      <c r="A118" s="14" t="s">
        <v>55</v>
      </c>
      <c r="B118" s="14" t="s">
        <v>55</v>
      </c>
      <c r="C118" s="14" t="s">
        <v>55</v>
      </c>
      <c r="D118" s="14" t="s">
        <v>55</v>
      </c>
      <c r="E118" s="14" t="s">
        <v>125</v>
      </c>
      <c r="F118" s="14" t="s">
        <v>62</v>
      </c>
      <c r="G118" s="1">
        <v>42270</v>
      </c>
      <c r="H118" s="14">
        <v>16</v>
      </c>
      <c r="I118" s="14">
        <v>19</v>
      </c>
      <c r="J118" s="14">
        <v>37</v>
      </c>
      <c r="K118" s="14">
        <v>0</v>
      </c>
    </row>
    <row r="119" spans="1:11" x14ac:dyDescent="0.25">
      <c r="A119" s="14" t="s">
        <v>55</v>
      </c>
      <c r="B119" s="14" t="s">
        <v>55</v>
      </c>
      <c r="C119" s="14" t="s">
        <v>55</v>
      </c>
      <c r="D119" s="14" t="s">
        <v>55</v>
      </c>
      <c r="E119" s="14" t="s">
        <v>125</v>
      </c>
      <c r="F119" s="14" t="s">
        <v>62</v>
      </c>
      <c r="G119" s="1">
        <v>42271</v>
      </c>
      <c r="H119" s="14">
        <v>16</v>
      </c>
      <c r="I119" s="14">
        <v>19</v>
      </c>
      <c r="J119" s="14">
        <v>37</v>
      </c>
      <c r="K119" s="14">
        <v>0</v>
      </c>
    </row>
    <row r="120" spans="1:11" x14ac:dyDescent="0.25">
      <c r="A120" s="14" t="s">
        <v>55</v>
      </c>
      <c r="B120" s="14" t="s">
        <v>55</v>
      </c>
      <c r="C120" s="14" t="s">
        <v>55</v>
      </c>
      <c r="D120" s="14" t="s">
        <v>55</v>
      </c>
      <c r="E120" s="14" t="s">
        <v>125</v>
      </c>
      <c r="F120" s="14" t="s">
        <v>62</v>
      </c>
      <c r="G120" s="1">
        <v>42272</v>
      </c>
      <c r="H120" s="14">
        <v>16</v>
      </c>
      <c r="I120" s="14">
        <v>19</v>
      </c>
      <c r="J120" s="14"/>
      <c r="K120" s="14">
        <v>1</v>
      </c>
    </row>
    <row r="121" spans="1:11" x14ac:dyDescent="0.25">
      <c r="A121" s="14" t="s">
        <v>55</v>
      </c>
      <c r="B121" s="14" t="s">
        <v>55</v>
      </c>
      <c r="C121" s="14" t="s">
        <v>55</v>
      </c>
      <c r="D121" s="14" t="s">
        <v>55</v>
      </c>
      <c r="E121" s="14" t="s">
        <v>125</v>
      </c>
      <c r="F121" s="14" t="s">
        <v>62</v>
      </c>
      <c r="G121" s="1">
        <v>42276</v>
      </c>
      <c r="H121" s="14">
        <v>16</v>
      </c>
      <c r="I121" s="14">
        <v>19</v>
      </c>
      <c r="J121" s="14">
        <v>37</v>
      </c>
      <c r="K121" s="14">
        <v>0</v>
      </c>
    </row>
    <row r="122" spans="1:11" x14ac:dyDescent="0.25">
      <c r="A122" s="14" t="s">
        <v>55</v>
      </c>
      <c r="B122" s="14" t="s">
        <v>55</v>
      </c>
      <c r="C122" s="14" t="s">
        <v>55</v>
      </c>
      <c r="D122" s="14" t="s">
        <v>55</v>
      </c>
      <c r="E122" s="14" t="s">
        <v>125</v>
      </c>
      <c r="F122" s="14" t="s">
        <v>62</v>
      </c>
      <c r="G122" s="1">
        <v>42277</v>
      </c>
      <c r="H122" s="14">
        <v>16</v>
      </c>
      <c r="I122" s="14">
        <v>19</v>
      </c>
      <c r="J122" s="14">
        <v>37</v>
      </c>
      <c r="K122" s="14">
        <v>0</v>
      </c>
    </row>
    <row r="123" spans="1:11" x14ac:dyDescent="0.25">
      <c r="A123" s="14" t="s">
        <v>55</v>
      </c>
      <c r="B123" s="14" t="s">
        <v>55</v>
      </c>
      <c r="C123" s="14" t="s">
        <v>55</v>
      </c>
      <c r="D123" s="14" t="s">
        <v>55</v>
      </c>
      <c r="E123" s="14" t="s">
        <v>125</v>
      </c>
      <c r="F123" s="14" t="s">
        <v>62</v>
      </c>
      <c r="G123" s="1">
        <v>42285</v>
      </c>
      <c r="H123" s="14">
        <v>16</v>
      </c>
      <c r="I123" s="14">
        <v>19</v>
      </c>
      <c r="J123" s="14">
        <v>36</v>
      </c>
      <c r="K123" s="14">
        <v>0</v>
      </c>
    </row>
    <row r="124" spans="1:11" x14ac:dyDescent="0.25">
      <c r="A124" s="14" t="s">
        <v>55</v>
      </c>
      <c r="B124" s="14" t="s">
        <v>55</v>
      </c>
      <c r="C124" s="14" t="s">
        <v>55</v>
      </c>
      <c r="D124" s="14" t="s">
        <v>55</v>
      </c>
      <c r="E124" s="14" t="s">
        <v>125</v>
      </c>
      <c r="F124" s="14" t="s">
        <v>62</v>
      </c>
      <c r="G124" s="1">
        <v>42286</v>
      </c>
      <c r="H124" s="14">
        <v>16</v>
      </c>
      <c r="I124" s="14">
        <v>19</v>
      </c>
      <c r="J124" s="14">
        <v>36</v>
      </c>
      <c r="K124" s="14">
        <v>0</v>
      </c>
    </row>
    <row r="125" spans="1:11" x14ac:dyDescent="0.25">
      <c r="A125" s="14" t="s">
        <v>55</v>
      </c>
      <c r="B125" s="14" t="s">
        <v>55</v>
      </c>
      <c r="C125" s="14" t="s">
        <v>55</v>
      </c>
      <c r="D125" s="14" t="s">
        <v>55</v>
      </c>
      <c r="E125" s="14" t="s">
        <v>125</v>
      </c>
      <c r="F125" s="14" t="s">
        <v>62</v>
      </c>
      <c r="G125" s="1">
        <v>42289</v>
      </c>
      <c r="H125" s="14">
        <v>16</v>
      </c>
      <c r="I125" s="14">
        <v>19</v>
      </c>
      <c r="J125" s="14">
        <v>36</v>
      </c>
      <c r="K125" s="14">
        <v>0</v>
      </c>
    </row>
    <row r="126" spans="1:11" x14ac:dyDescent="0.25">
      <c r="A126" s="14" t="s">
        <v>55</v>
      </c>
      <c r="B126" s="14" t="s">
        <v>55</v>
      </c>
      <c r="C126" s="14" t="s">
        <v>55</v>
      </c>
      <c r="D126" s="14" t="s">
        <v>55</v>
      </c>
      <c r="E126" s="14" t="s">
        <v>125</v>
      </c>
      <c r="F126" s="14" t="s">
        <v>62</v>
      </c>
      <c r="G126" s="1">
        <v>42290</v>
      </c>
      <c r="H126" s="14">
        <v>16</v>
      </c>
      <c r="I126" s="14">
        <v>19</v>
      </c>
      <c r="J126" s="14">
        <v>36</v>
      </c>
      <c r="K126" s="14">
        <v>0</v>
      </c>
    </row>
    <row r="127" spans="1:11" x14ac:dyDescent="0.25">
      <c r="A127" s="14" t="s">
        <v>55</v>
      </c>
      <c r="B127" s="14" t="s">
        <v>55</v>
      </c>
      <c r="C127" s="14" t="s">
        <v>55</v>
      </c>
      <c r="D127" s="14" t="s">
        <v>55</v>
      </c>
      <c r="E127" s="14" t="s">
        <v>125</v>
      </c>
      <c r="F127" s="14" t="s">
        <v>62</v>
      </c>
      <c r="G127" s="1">
        <v>42291</v>
      </c>
      <c r="H127" s="14">
        <v>16</v>
      </c>
      <c r="I127" s="14">
        <v>19</v>
      </c>
      <c r="J127" s="14">
        <v>36</v>
      </c>
      <c r="K127" s="14">
        <v>0</v>
      </c>
    </row>
    <row r="128" spans="1:11" x14ac:dyDescent="0.25">
      <c r="A128" s="14" t="s">
        <v>55</v>
      </c>
      <c r="B128" s="14" t="s">
        <v>55</v>
      </c>
      <c r="C128" s="14" t="s">
        <v>55</v>
      </c>
      <c r="D128" s="14" t="s">
        <v>55</v>
      </c>
      <c r="E128" s="14" t="s">
        <v>125</v>
      </c>
      <c r="F128" s="14" t="s">
        <v>62</v>
      </c>
      <c r="G128" s="1">
        <v>42298</v>
      </c>
      <c r="H128" s="14">
        <v>16</v>
      </c>
      <c r="I128" s="14">
        <v>19</v>
      </c>
      <c r="J128" s="14">
        <v>36</v>
      </c>
      <c r="K128" s="14">
        <v>0</v>
      </c>
    </row>
    <row r="129" spans="1:11" x14ac:dyDescent="0.25">
      <c r="A129" s="14" t="s">
        <v>55</v>
      </c>
      <c r="B129" s="14" t="s">
        <v>55</v>
      </c>
      <c r="C129" s="14" t="s">
        <v>55</v>
      </c>
      <c r="D129" s="14" t="s">
        <v>55</v>
      </c>
      <c r="E129" s="14" t="s">
        <v>125</v>
      </c>
      <c r="F129" s="14" t="s">
        <v>62</v>
      </c>
      <c r="G129" s="1">
        <v>42299</v>
      </c>
      <c r="H129" s="14">
        <v>16</v>
      </c>
      <c r="I129" s="14">
        <v>19</v>
      </c>
      <c r="J129" s="14">
        <v>36</v>
      </c>
      <c r="K129" s="14">
        <v>0</v>
      </c>
    </row>
    <row r="130" spans="1:11" x14ac:dyDescent="0.25">
      <c r="A130" s="14" t="s">
        <v>55</v>
      </c>
      <c r="B130" s="14" t="s">
        <v>55</v>
      </c>
      <c r="C130" s="14" t="s">
        <v>55</v>
      </c>
      <c r="D130" s="14" t="s">
        <v>55</v>
      </c>
      <c r="E130" s="14" t="s">
        <v>125</v>
      </c>
      <c r="F130" s="14" t="s">
        <v>62</v>
      </c>
      <c r="G130" s="1">
        <v>42300</v>
      </c>
      <c r="H130" s="14">
        <v>16</v>
      </c>
      <c r="I130" s="14">
        <v>19</v>
      </c>
      <c r="J130" s="14">
        <v>36</v>
      </c>
      <c r="K130" s="14">
        <v>0</v>
      </c>
    </row>
    <row r="131" spans="1:11" x14ac:dyDescent="0.25">
      <c r="A131" s="14" t="s">
        <v>55</v>
      </c>
      <c r="B131" s="14" t="s">
        <v>55</v>
      </c>
      <c r="C131" s="14" t="s">
        <v>55</v>
      </c>
      <c r="D131" s="14" t="s">
        <v>55</v>
      </c>
      <c r="E131" s="14" t="s">
        <v>125</v>
      </c>
      <c r="F131" s="14" t="s">
        <v>62</v>
      </c>
      <c r="G131" s="1">
        <v>42304</v>
      </c>
      <c r="H131" s="14">
        <v>16</v>
      </c>
      <c r="I131" s="14">
        <v>19</v>
      </c>
      <c r="J131" s="14"/>
      <c r="K131" s="14">
        <v>1</v>
      </c>
    </row>
    <row r="132" spans="1:11" x14ac:dyDescent="0.25">
      <c r="A132" s="14" t="s">
        <v>55</v>
      </c>
      <c r="B132" s="14" t="s">
        <v>55</v>
      </c>
      <c r="C132" s="14" t="s">
        <v>55</v>
      </c>
      <c r="D132" s="14" t="s">
        <v>55</v>
      </c>
      <c r="E132" s="14" t="s">
        <v>125</v>
      </c>
      <c r="F132" s="14" t="s">
        <v>62</v>
      </c>
      <c r="G132" s="1">
        <v>42305</v>
      </c>
      <c r="H132" s="14">
        <v>16</v>
      </c>
      <c r="I132" s="14">
        <v>19</v>
      </c>
      <c r="J132" s="14">
        <v>36</v>
      </c>
      <c r="K132" s="14">
        <v>0</v>
      </c>
    </row>
    <row r="133" spans="1:11" x14ac:dyDescent="0.25">
      <c r="A133" s="14" t="s">
        <v>55</v>
      </c>
      <c r="B133" s="14" t="s">
        <v>55</v>
      </c>
      <c r="C133" s="14" t="s">
        <v>55</v>
      </c>
      <c r="D133" s="14" t="s">
        <v>55</v>
      </c>
      <c r="E133" s="14" t="s">
        <v>125</v>
      </c>
      <c r="F133" s="14" t="s">
        <v>62</v>
      </c>
      <c r="G133" s="1">
        <v>42307</v>
      </c>
      <c r="H133" s="14">
        <v>16</v>
      </c>
      <c r="I133" s="14">
        <v>19</v>
      </c>
      <c r="J133" s="14"/>
      <c r="K133" s="14">
        <v>1</v>
      </c>
    </row>
    <row r="134" spans="1:11" x14ac:dyDescent="0.25">
      <c r="A134" s="14" t="s">
        <v>55</v>
      </c>
      <c r="B134" s="14" t="s">
        <v>55</v>
      </c>
      <c r="C134" s="14" t="s">
        <v>55</v>
      </c>
      <c r="D134" s="14" t="s">
        <v>55</v>
      </c>
      <c r="E134" s="14" t="s">
        <v>125</v>
      </c>
      <c r="F134" s="14" t="s">
        <v>103</v>
      </c>
      <c r="G134" s="1">
        <v>42125</v>
      </c>
      <c r="H134" s="14">
        <v>16</v>
      </c>
      <c r="I134" s="14">
        <v>19</v>
      </c>
      <c r="J134" s="14">
        <v>69</v>
      </c>
      <c r="K134" s="14">
        <v>0</v>
      </c>
    </row>
    <row r="135" spans="1:11" x14ac:dyDescent="0.25">
      <c r="A135" s="14" t="s">
        <v>55</v>
      </c>
      <c r="B135" s="14" t="s">
        <v>55</v>
      </c>
      <c r="C135" s="14" t="s">
        <v>55</v>
      </c>
      <c r="D135" s="14" t="s">
        <v>55</v>
      </c>
      <c r="E135" s="14" t="s">
        <v>125</v>
      </c>
      <c r="F135" s="14" t="s">
        <v>103</v>
      </c>
      <c r="G135" s="1">
        <v>42164</v>
      </c>
      <c r="H135" s="14">
        <v>16</v>
      </c>
      <c r="I135" s="14">
        <v>19</v>
      </c>
      <c r="J135" s="14">
        <v>69</v>
      </c>
      <c r="K135" s="14">
        <v>0</v>
      </c>
    </row>
    <row r="136" spans="1:11" x14ac:dyDescent="0.25">
      <c r="A136" s="14" t="s">
        <v>55</v>
      </c>
      <c r="B136" s="14" t="s">
        <v>55</v>
      </c>
      <c r="C136" s="14" t="s">
        <v>55</v>
      </c>
      <c r="D136" s="14" t="s">
        <v>55</v>
      </c>
      <c r="E136" s="14" t="s">
        <v>125</v>
      </c>
      <c r="F136" s="14" t="s">
        <v>103</v>
      </c>
      <c r="G136" s="1">
        <v>42179</v>
      </c>
      <c r="H136" s="14">
        <v>16</v>
      </c>
      <c r="I136" s="14">
        <v>19</v>
      </c>
      <c r="J136" s="14">
        <v>69</v>
      </c>
      <c r="K136" s="14">
        <v>0</v>
      </c>
    </row>
    <row r="137" spans="1:11" x14ac:dyDescent="0.25">
      <c r="A137" s="14" t="s">
        <v>55</v>
      </c>
      <c r="B137" s="14" t="s">
        <v>55</v>
      </c>
      <c r="C137" s="14" t="s">
        <v>55</v>
      </c>
      <c r="D137" s="14" t="s">
        <v>55</v>
      </c>
      <c r="E137" s="14" t="s">
        <v>125</v>
      </c>
      <c r="F137" s="14" t="s">
        <v>103</v>
      </c>
      <c r="G137" s="1">
        <v>42180</v>
      </c>
      <c r="H137" s="14">
        <v>16</v>
      </c>
      <c r="I137" s="14">
        <v>19</v>
      </c>
      <c r="J137" s="14">
        <v>69</v>
      </c>
      <c r="K137" s="14">
        <v>0</v>
      </c>
    </row>
    <row r="138" spans="1:11" x14ac:dyDescent="0.25">
      <c r="A138" s="14" t="s">
        <v>55</v>
      </c>
      <c r="B138" s="14" t="s">
        <v>55</v>
      </c>
      <c r="C138" s="14" t="s">
        <v>55</v>
      </c>
      <c r="D138" s="14" t="s">
        <v>55</v>
      </c>
      <c r="E138" s="14" t="s">
        <v>125</v>
      </c>
      <c r="F138" s="14" t="s">
        <v>103</v>
      </c>
      <c r="G138" s="1">
        <v>42181</v>
      </c>
      <c r="H138" s="14">
        <v>16</v>
      </c>
      <c r="I138" s="14">
        <v>19</v>
      </c>
      <c r="J138" s="14">
        <v>69</v>
      </c>
      <c r="K138" s="14">
        <v>0</v>
      </c>
    </row>
    <row r="139" spans="1:11" x14ac:dyDescent="0.25">
      <c r="A139" s="14" t="s">
        <v>55</v>
      </c>
      <c r="B139" s="14" t="s">
        <v>55</v>
      </c>
      <c r="C139" s="14" t="s">
        <v>55</v>
      </c>
      <c r="D139" s="14" t="s">
        <v>55</v>
      </c>
      <c r="E139" s="14" t="s">
        <v>125</v>
      </c>
      <c r="F139" s="14" t="s">
        <v>103</v>
      </c>
      <c r="G139" s="1">
        <v>42184</v>
      </c>
      <c r="H139" s="14">
        <v>16</v>
      </c>
      <c r="I139" s="14">
        <v>19</v>
      </c>
      <c r="J139" s="14">
        <v>69</v>
      </c>
      <c r="K139" s="14">
        <v>0</v>
      </c>
    </row>
    <row r="140" spans="1:11" x14ac:dyDescent="0.25">
      <c r="A140" s="14" t="s">
        <v>55</v>
      </c>
      <c r="B140" s="14" t="s">
        <v>55</v>
      </c>
      <c r="C140" s="14" t="s">
        <v>55</v>
      </c>
      <c r="D140" s="14" t="s">
        <v>55</v>
      </c>
      <c r="E140" s="14" t="s">
        <v>125</v>
      </c>
      <c r="F140" s="14" t="s">
        <v>103</v>
      </c>
      <c r="G140" s="1">
        <v>42185</v>
      </c>
      <c r="H140" s="14">
        <v>16</v>
      </c>
      <c r="I140" s="14">
        <v>19</v>
      </c>
      <c r="J140" s="14">
        <v>69</v>
      </c>
      <c r="K140" s="14">
        <v>0</v>
      </c>
    </row>
    <row r="141" spans="1:11" x14ac:dyDescent="0.25">
      <c r="A141" s="14" t="s">
        <v>55</v>
      </c>
      <c r="B141" s="14" t="s">
        <v>55</v>
      </c>
      <c r="C141" s="14" t="s">
        <v>55</v>
      </c>
      <c r="D141" s="14" t="s">
        <v>55</v>
      </c>
      <c r="E141" s="14" t="s">
        <v>125</v>
      </c>
      <c r="F141" s="14" t="s">
        <v>103</v>
      </c>
      <c r="G141" s="1">
        <v>42186</v>
      </c>
      <c r="H141" s="14">
        <v>16</v>
      </c>
      <c r="I141" s="14">
        <v>19</v>
      </c>
      <c r="J141" s="14">
        <v>69</v>
      </c>
      <c r="K141" s="14">
        <v>0</v>
      </c>
    </row>
    <row r="142" spans="1:11" x14ac:dyDescent="0.25">
      <c r="A142" s="14" t="s">
        <v>55</v>
      </c>
      <c r="B142" s="14" t="s">
        <v>55</v>
      </c>
      <c r="C142" s="14" t="s">
        <v>55</v>
      </c>
      <c r="D142" s="14" t="s">
        <v>55</v>
      </c>
      <c r="E142" s="14" t="s">
        <v>125</v>
      </c>
      <c r="F142" s="14" t="s">
        <v>103</v>
      </c>
      <c r="G142" s="1">
        <v>42214</v>
      </c>
      <c r="H142" s="14">
        <v>16</v>
      </c>
      <c r="I142" s="14">
        <v>19</v>
      </c>
      <c r="J142" s="14">
        <v>69</v>
      </c>
      <c r="K142" s="14">
        <v>0</v>
      </c>
    </row>
    <row r="143" spans="1:11" x14ac:dyDescent="0.25">
      <c r="A143" s="14" t="s">
        <v>55</v>
      </c>
      <c r="B143" s="14" t="s">
        <v>55</v>
      </c>
      <c r="C143" s="14" t="s">
        <v>55</v>
      </c>
      <c r="D143" s="14" t="s">
        <v>55</v>
      </c>
      <c r="E143" s="14" t="s">
        <v>125</v>
      </c>
      <c r="F143" s="14" t="s">
        <v>103</v>
      </c>
      <c r="G143" s="1">
        <v>42221</v>
      </c>
      <c r="H143" s="14">
        <v>16</v>
      </c>
      <c r="I143" s="14">
        <v>19</v>
      </c>
      <c r="J143" s="14">
        <v>60</v>
      </c>
      <c r="K143" s="14">
        <v>0</v>
      </c>
    </row>
    <row r="144" spans="1:11" x14ac:dyDescent="0.25">
      <c r="A144" s="14" t="s">
        <v>55</v>
      </c>
      <c r="B144" s="14" t="s">
        <v>55</v>
      </c>
      <c r="C144" s="14" t="s">
        <v>55</v>
      </c>
      <c r="D144" s="14" t="s">
        <v>55</v>
      </c>
      <c r="E144" s="14" t="s">
        <v>125</v>
      </c>
      <c r="F144" s="14" t="s">
        <v>103</v>
      </c>
      <c r="G144" s="1">
        <v>42229</v>
      </c>
      <c r="H144" s="14">
        <v>16</v>
      </c>
      <c r="I144" s="14">
        <v>19</v>
      </c>
      <c r="J144" s="14">
        <v>60</v>
      </c>
      <c r="K144" s="14">
        <v>0</v>
      </c>
    </row>
    <row r="145" spans="1:11" x14ac:dyDescent="0.25">
      <c r="A145" s="14" t="s">
        <v>55</v>
      </c>
      <c r="B145" s="14" t="s">
        <v>55</v>
      </c>
      <c r="C145" s="14" t="s">
        <v>55</v>
      </c>
      <c r="D145" s="14" t="s">
        <v>55</v>
      </c>
      <c r="E145" s="14" t="s">
        <v>125</v>
      </c>
      <c r="F145" s="14" t="s">
        <v>103</v>
      </c>
      <c r="G145" s="1">
        <v>42241</v>
      </c>
      <c r="H145" s="14">
        <v>16</v>
      </c>
      <c r="I145" s="14">
        <v>19</v>
      </c>
      <c r="J145" s="14">
        <v>60</v>
      </c>
      <c r="K145" s="14">
        <v>0</v>
      </c>
    </row>
    <row r="146" spans="1:11" x14ac:dyDescent="0.25">
      <c r="A146" s="14" t="s">
        <v>55</v>
      </c>
      <c r="B146" s="14" t="s">
        <v>55</v>
      </c>
      <c r="C146" s="14" t="s">
        <v>55</v>
      </c>
      <c r="D146" s="14" t="s">
        <v>55</v>
      </c>
      <c r="E146" s="14" t="s">
        <v>125</v>
      </c>
      <c r="F146" s="14" t="s">
        <v>103</v>
      </c>
      <c r="G146" s="1">
        <v>42242</v>
      </c>
      <c r="H146" s="14">
        <v>16</v>
      </c>
      <c r="I146" s="14">
        <v>19</v>
      </c>
      <c r="J146" s="14">
        <v>60</v>
      </c>
      <c r="K146" s="14">
        <v>0</v>
      </c>
    </row>
    <row r="147" spans="1:11" x14ac:dyDescent="0.25">
      <c r="A147" s="14" t="s">
        <v>55</v>
      </c>
      <c r="B147" s="14" t="s">
        <v>55</v>
      </c>
      <c r="C147" s="14" t="s">
        <v>55</v>
      </c>
      <c r="D147" s="14" t="s">
        <v>55</v>
      </c>
      <c r="E147" s="14" t="s">
        <v>125</v>
      </c>
      <c r="F147" s="14" t="s">
        <v>103</v>
      </c>
      <c r="G147" s="1">
        <v>42243</v>
      </c>
      <c r="H147" s="14">
        <v>16</v>
      </c>
      <c r="I147" s="14">
        <v>19</v>
      </c>
      <c r="J147" s="14">
        <v>60</v>
      </c>
      <c r="K147" s="14">
        <v>0</v>
      </c>
    </row>
    <row r="148" spans="1:11" x14ac:dyDescent="0.25">
      <c r="A148" s="14" t="s">
        <v>55</v>
      </c>
      <c r="B148" s="14" t="s">
        <v>55</v>
      </c>
      <c r="C148" s="14" t="s">
        <v>55</v>
      </c>
      <c r="D148" s="14" t="s">
        <v>55</v>
      </c>
      <c r="E148" s="14" t="s">
        <v>125</v>
      </c>
      <c r="F148" s="14" t="s">
        <v>103</v>
      </c>
      <c r="G148" s="1">
        <v>42244</v>
      </c>
      <c r="H148" s="14">
        <v>16</v>
      </c>
      <c r="I148" s="14">
        <v>19</v>
      </c>
      <c r="J148" s="14">
        <v>60</v>
      </c>
      <c r="K148" s="14">
        <v>0</v>
      </c>
    </row>
    <row r="149" spans="1:11" x14ac:dyDescent="0.25">
      <c r="A149" s="14" t="s">
        <v>55</v>
      </c>
      <c r="B149" s="14" t="s">
        <v>55</v>
      </c>
      <c r="C149" s="14" t="s">
        <v>55</v>
      </c>
      <c r="D149" s="14" t="s">
        <v>55</v>
      </c>
      <c r="E149" s="14" t="s">
        <v>125</v>
      </c>
      <c r="F149" s="14" t="s">
        <v>103</v>
      </c>
      <c r="G149" s="1">
        <v>42255</v>
      </c>
      <c r="H149" s="14">
        <v>16</v>
      </c>
      <c r="I149" s="14">
        <v>19</v>
      </c>
      <c r="J149" s="14">
        <v>60</v>
      </c>
      <c r="K149" s="14">
        <v>0</v>
      </c>
    </row>
    <row r="150" spans="1:11" x14ac:dyDescent="0.25">
      <c r="A150" s="14" t="s">
        <v>55</v>
      </c>
      <c r="B150" s="14" t="s">
        <v>55</v>
      </c>
      <c r="C150" s="14" t="s">
        <v>55</v>
      </c>
      <c r="D150" s="14" t="s">
        <v>55</v>
      </c>
      <c r="E150" s="14" t="s">
        <v>125</v>
      </c>
      <c r="F150" s="14" t="s">
        <v>103</v>
      </c>
      <c r="G150" s="1">
        <v>42256</v>
      </c>
      <c r="H150" s="14">
        <v>16</v>
      </c>
      <c r="I150" s="14">
        <v>19</v>
      </c>
      <c r="J150" s="14">
        <v>60</v>
      </c>
      <c r="K150" s="14">
        <v>0</v>
      </c>
    </row>
    <row r="151" spans="1:11" x14ac:dyDescent="0.25">
      <c r="A151" s="14" t="s">
        <v>55</v>
      </c>
      <c r="B151" s="14" t="s">
        <v>55</v>
      </c>
      <c r="C151" s="14" t="s">
        <v>55</v>
      </c>
      <c r="D151" s="14" t="s">
        <v>55</v>
      </c>
      <c r="E151" s="14" t="s">
        <v>125</v>
      </c>
      <c r="F151" s="14" t="s">
        <v>103</v>
      </c>
      <c r="G151" s="1">
        <v>42257</v>
      </c>
      <c r="H151" s="14">
        <v>16</v>
      </c>
      <c r="I151" s="14">
        <v>19</v>
      </c>
      <c r="J151" s="14">
        <v>60</v>
      </c>
      <c r="K151" s="14">
        <v>0</v>
      </c>
    </row>
    <row r="152" spans="1:11" x14ac:dyDescent="0.25">
      <c r="A152" s="14" t="s">
        <v>55</v>
      </c>
      <c r="B152" s="14" t="s">
        <v>55</v>
      </c>
      <c r="C152" s="14" t="s">
        <v>55</v>
      </c>
      <c r="D152" s="14" t="s">
        <v>55</v>
      </c>
      <c r="E152" s="14" t="s">
        <v>125</v>
      </c>
      <c r="F152" s="14" t="s">
        <v>103</v>
      </c>
      <c r="G152" s="1">
        <v>42258</v>
      </c>
      <c r="H152" s="14">
        <v>16</v>
      </c>
      <c r="I152" s="14">
        <v>19</v>
      </c>
      <c r="J152" s="14">
        <v>60</v>
      </c>
      <c r="K152" s="14">
        <v>0</v>
      </c>
    </row>
    <row r="153" spans="1:11" x14ac:dyDescent="0.25">
      <c r="A153" s="14" t="s">
        <v>55</v>
      </c>
      <c r="B153" s="14" t="s">
        <v>55</v>
      </c>
      <c r="C153" s="14" t="s">
        <v>55</v>
      </c>
      <c r="D153" s="14" t="s">
        <v>55</v>
      </c>
      <c r="E153" s="14" t="s">
        <v>125</v>
      </c>
      <c r="F153" s="14" t="s">
        <v>103</v>
      </c>
      <c r="G153" s="1">
        <v>42268</v>
      </c>
      <c r="H153" s="14">
        <v>16</v>
      </c>
      <c r="I153" s="14">
        <v>19</v>
      </c>
      <c r="J153" s="14">
        <v>60</v>
      </c>
      <c r="K153" s="14">
        <v>0</v>
      </c>
    </row>
    <row r="154" spans="1:11" x14ac:dyDescent="0.25">
      <c r="A154" s="14" t="s">
        <v>55</v>
      </c>
      <c r="B154" s="14" t="s">
        <v>55</v>
      </c>
      <c r="C154" s="14" t="s">
        <v>55</v>
      </c>
      <c r="D154" s="14" t="s">
        <v>55</v>
      </c>
      <c r="E154" s="14" t="s">
        <v>125</v>
      </c>
      <c r="F154" s="14" t="s">
        <v>103</v>
      </c>
      <c r="G154" s="1">
        <v>42286</v>
      </c>
      <c r="H154" s="14">
        <v>16</v>
      </c>
      <c r="I154" s="14">
        <v>19</v>
      </c>
      <c r="J154" s="14">
        <v>60</v>
      </c>
      <c r="K154" s="14">
        <v>0</v>
      </c>
    </row>
    <row r="155" spans="1:11" x14ac:dyDescent="0.25">
      <c r="A155" s="14" t="s">
        <v>55</v>
      </c>
      <c r="B155" s="14" t="s">
        <v>55</v>
      </c>
      <c r="C155" s="14" t="s">
        <v>55</v>
      </c>
      <c r="D155" s="14" t="s">
        <v>55</v>
      </c>
      <c r="E155" s="14" t="s">
        <v>125</v>
      </c>
      <c r="F155" s="14" t="s">
        <v>103</v>
      </c>
      <c r="G155" s="1">
        <v>42289</v>
      </c>
      <c r="H155" s="14">
        <v>16</v>
      </c>
      <c r="I155" s="14">
        <v>19</v>
      </c>
      <c r="J155" s="14">
        <v>60</v>
      </c>
      <c r="K155" s="14">
        <v>0</v>
      </c>
    </row>
    <row r="156" spans="1:11" x14ac:dyDescent="0.25">
      <c r="A156" s="14" t="s">
        <v>55</v>
      </c>
      <c r="B156" s="14" t="s">
        <v>55</v>
      </c>
      <c r="C156" s="14" t="s">
        <v>55</v>
      </c>
      <c r="D156" s="14" t="s">
        <v>55</v>
      </c>
      <c r="E156" s="14" t="s">
        <v>125</v>
      </c>
      <c r="F156" s="14" t="s">
        <v>103</v>
      </c>
      <c r="G156" s="1">
        <v>42290</v>
      </c>
      <c r="H156" s="14">
        <v>16</v>
      </c>
      <c r="I156" s="14">
        <v>19</v>
      </c>
      <c r="J156" s="14">
        <v>60</v>
      </c>
      <c r="K156" s="14">
        <v>0</v>
      </c>
    </row>
    <row r="157" spans="1:11" x14ac:dyDescent="0.25">
      <c r="A157" s="14" t="s">
        <v>55</v>
      </c>
      <c r="B157" s="14" t="s">
        <v>55</v>
      </c>
      <c r="C157" s="14" t="s">
        <v>55</v>
      </c>
      <c r="D157" s="14" t="s">
        <v>55</v>
      </c>
      <c r="E157" s="14" t="s">
        <v>125</v>
      </c>
      <c r="F157" s="14" t="s">
        <v>103</v>
      </c>
      <c r="G157" s="1">
        <v>42291</v>
      </c>
      <c r="H157" s="14">
        <v>16</v>
      </c>
      <c r="I157" s="14">
        <v>19</v>
      </c>
      <c r="J157" s="14">
        <v>60</v>
      </c>
      <c r="K157" s="14">
        <v>0</v>
      </c>
    </row>
    <row r="158" spans="1:11" x14ac:dyDescent="0.25">
      <c r="A158" s="14" t="s">
        <v>55</v>
      </c>
      <c r="B158" s="14" t="s">
        <v>55</v>
      </c>
      <c r="C158" s="14" t="s">
        <v>55</v>
      </c>
      <c r="D158" s="14" t="s">
        <v>55</v>
      </c>
      <c r="E158" s="14" t="s">
        <v>123</v>
      </c>
      <c r="F158" s="14" t="s">
        <v>102</v>
      </c>
      <c r="G158" s="1">
        <v>42125</v>
      </c>
      <c r="H158" s="14">
        <v>16</v>
      </c>
      <c r="I158" s="14">
        <v>19</v>
      </c>
      <c r="J158" s="14"/>
      <c r="K158" s="14">
        <v>1</v>
      </c>
    </row>
    <row r="159" spans="1:11" x14ac:dyDescent="0.25">
      <c r="A159" s="14" t="s">
        <v>55</v>
      </c>
      <c r="B159" s="14" t="s">
        <v>55</v>
      </c>
      <c r="C159" s="14" t="s">
        <v>55</v>
      </c>
      <c r="D159" s="14" t="s">
        <v>55</v>
      </c>
      <c r="E159" s="14" t="s">
        <v>123</v>
      </c>
      <c r="F159" s="14" t="s">
        <v>102</v>
      </c>
      <c r="G159" s="1">
        <v>42164</v>
      </c>
      <c r="H159" s="14">
        <v>16</v>
      </c>
      <c r="I159" s="14">
        <v>19</v>
      </c>
      <c r="J159" s="14"/>
      <c r="K159" s="14">
        <v>1</v>
      </c>
    </row>
    <row r="160" spans="1:11" x14ac:dyDescent="0.25">
      <c r="A160" s="14" t="s">
        <v>55</v>
      </c>
      <c r="B160" s="14" t="s">
        <v>55</v>
      </c>
      <c r="C160" s="14" t="s">
        <v>55</v>
      </c>
      <c r="D160" s="14" t="s">
        <v>55</v>
      </c>
      <c r="E160" s="14" t="s">
        <v>123</v>
      </c>
      <c r="F160" s="14" t="s">
        <v>102</v>
      </c>
      <c r="G160" s="1">
        <v>42179</v>
      </c>
      <c r="H160" s="14">
        <v>16</v>
      </c>
      <c r="I160" s="14">
        <v>19</v>
      </c>
      <c r="J160" s="14"/>
      <c r="K160" s="14">
        <v>1</v>
      </c>
    </row>
    <row r="161" spans="1:11" x14ac:dyDescent="0.25">
      <c r="A161" s="14" t="s">
        <v>55</v>
      </c>
      <c r="B161" s="14" t="s">
        <v>55</v>
      </c>
      <c r="C161" s="14" t="s">
        <v>55</v>
      </c>
      <c r="D161" s="14" t="s">
        <v>55</v>
      </c>
      <c r="E161" s="14" t="s">
        <v>123</v>
      </c>
      <c r="F161" s="14" t="s">
        <v>102</v>
      </c>
      <c r="G161" s="1">
        <v>42180</v>
      </c>
      <c r="H161" s="14">
        <v>16</v>
      </c>
      <c r="I161" s="14">
        <v>19</v>
      </c>
      <c r="J161" s="14"/>
      <c r="K161" s="14">
        <v>1</v>
      </c>
    </row>
    <row r="162" spans="1:11" x14ac:dyDescent="0.25">
      <c r="A162" s="14" t="s">
        <v>55</v>
      </c>
      <c r="B162" s="14" t="s">
        <v>55</v>
      </c>
      <c r="C162" s="14" t="s">
        <v>55</v>
      </c>
      <c r="D162" s="14" t="s">
        <v>55</v>
      </c>
      <c r="E162" s="14" t="s">
        <v>123</v>
      </c>
      <c r="F162" s="14" t="s">
        <v>102</v>
      </c>
      <c r="G162" s="1">
        <v>42181</v>
      </c>
      <c r="H162" s="14">
        <v>16</v>
      </c>
      <c r="I162" s="14">
        <v>19</v>
      </c>
      <c r="J162" s="14"/>
      <c r="K162" s="14">
        <v>1</v>
      </c>
    </row>
    <row r="163" spans="1:11" x14ac:dyDescent="0.25">
      <c r="A163" s="14" t="s">
        <v>55</v>
      </c>
      <c r="B163" s="14" t="s">
        <v>55</v>
      </c>
      <c r="C163" s="14" t="s">
        <v>55</v>
      </c>
      <c r="D163" s="14" t="s">
        <v>55</v>
      </c>
      <c r="E163" s="14" t="s">
        <v>123</v>
      </c>
      <c r="F163" s="14" t="s">
        <v>102</v>
      </c>
      <c r="G163" s="1">
        <v>42184</v>
      </c>
      <c r="H163" s="14">
        <v>16</v>
      </c>
      <c r="I163" s="14">
        <v>19</v>
      </c>
      <c r="J163" s="14"/>
      <c r="K163" s="14">
        <v>1</v>
      </c>
    </row>
    <row r="164" spans="1:11" x14ac:dyDescent="0.25">
      <c r="A164" s="14" t="s">
        <v>55</v>
      </c>
      <c r="B164" s="14" t="s">
        <v>55</v>
      </c>
      <c r="C164" s="14" t="s">
        <v>55</v>
      </c>
      <c r="D164" s="14" t="s">
        <v>55</v>
      </c>
      <c r="E164" s="14" t="s">
        <v>123</v>
      </c>
      <c r="F164" s="14" t="s">
        <v>102</v>
      </c>
      <c r="G164" s="1">
        <v>42185</v>
      </c>
      <c r="H164" s="14">
        <v>16</v>
      </c>
      <c r="I164" s="14">
        <v>19</v>
      </c>
      <c r="J164" s="14"/>
      <c r="K164" s="14">
        <v>1</v>
      </c>
    </row>
    <row r="165" spans="1:11" x14ac:dyDescent="0.25">
      <c r="A165" s="14" t="s">
        <v>55</v>
      </c>
      <c r="B165" s="14" t="s">
        <v>55</v>
      </c>
      <c r="C165" s="14" t="s">
        <v>55</v>
      </c>
      <c r="D165" s="14" t="s">
        <v>55</v>
      </c>
      <c r="E165" s="14" t="s">
        <v>123</v>
      </c>
      <c r="F165" s="14" t="s">
        <v>102</v>
      </c>
      <c r="G165" s="1">
        <v>42186</v>
      </c>
      <c r="H165" s="14">
        <v>16</v>
      </c>
      <c r="I165" s="14">
        <v>19</v>
      </c>
      <c r="J165" s="14"/>
      <c r="K165" s="14">
        <v>1</v>
      </c>
    </row>
    <row r="166" spans="1:11" x14ac:dyDescent="0.25">
      <c r="A166" s="14" t="s">
        <v>55</v>
      </c>
      <c r="B166" s="14" t="s">
        <v>55</v>
      </c>
      <c r="C166" s="14" t="s">
        <v>55</v>
      </c>
      <c r="D166" s="14" t="s">
        <v>55</v>
      </c>
      <c r="E166" s="14" t="s">
        <v>123</v>
      </c>
      <c r="F166" s="14" t="s">
        <v>102</v>
      </c>
      <c r="G166" s="1">
        <v>42214</v>
      </c>
      <c r="H166" s="14">
        <v>16</v>
      </c>
      <c r="I166" s="14">
        <v>19</v>
      </c>
      <c r="J166" s="14"/>
      <c r="K166" s="14">
        <v>1</v>
      </c>
    </row>
    <row r="167" spans="1:11" x14ac:dyDescent="0.25">
      <c r="A167" s="14" t="s">
        <v>55</v>
      </c>
      <c r="B167" s="14" t="s">
        <v>55</v>
      </c>
      <c r="C167" s="14" t="s">
        <v>55</v>
      </c>
      <c r="D167" s="14" t="s">
        <v>55</v>
      </c>
      <c r="E167" s="14" t="s">
        <v>123</v>
      </c>
      <c r="F167" s="14" t="s">
        <v>102</v>
      </c>
      <c r="G167" s="1">
        <v>42221</v>
      </c>
      <c r="H167" s="14">
        <v>16</v>
      </c>
      <c r="I167" s="14">
        <v>19</v>
      </c>
      <c r="J167" s="14"/>
      <c r="K167" s="14">
        <v>1</v>
      </c>
    </row>
    <row r="168" spans="1:11" x14ac:dyDescent="0.25">
      <c r="A168" s="14" t="s">
        <v>55</v>
      </c>
      <c r="B168" s="14" t="s">
        <v>55</v>
      </c>
      <c r="C168" s="14" t="s">
        <v>55</v>
      </c>
      <c r="D168" s="14" t="s">
        <v>55</v>
      </c>
      <c r="E168" s="14" t="s">
        <v>123</v>
      </c>
      <c r="F168" s="14" t="s">
        <v>102</v>
      </c>
      <c r="G168" s="1">
        <v>42229</v>
      </c>
      <c r="H168" s="14">
        <v>16</v>
      </c>
      <c r="I168" s="14">
        <v>19</v>
      </c>
      <c r="J168" s="14"/>
      <c r="K168" s="14">
        <v>1</v>
      </c>
    </row>
    <row r="169" spans="1:11" x14ac:dyDescent="0.25">
      <c r="A169" s="14" t="s">
        <v>55</v>
      </c>
      <c r="B169" s="14" t="s">
        <v>55</v>
      </c>
      <c r="C169" s="14" t="s">
        <v>55</v>
      </c>
      <c r="D169" s="14" t="s">
        <v>55</v>
      </c>
      <c r="E169" s="14" t="s">
        <v>123</v>
      </c>
      <c r="F169" s="14" t="s">
        <v>102</v>
      </c>
      <c r="G169" s="1">
        <v>42241</v>
      </c>
      <c r="H169" s="14">
        <v>16</v>
      </c>
      <c r="I169" s="14">
        <v>19</v>
      </c>
      <c r="J169" s="14"/>
      <c r="K169" s="14">
        <v>1</v>
      </c>
    </row>
    <row r="170" spans="1:11" x14ac:dyDescent="0.25">
      <c r="A170" s="14" t="s">
        <v>55</v>
      </c>
      <c r="B170" s="14" t="s">
        <v>55</v>
      </c>
      <c r="C170" s="14" t="s">
        <v>55</v>
      </c>
      <c r="D170" s="14" t="s">
        <v>55</v>
      </c>
      <c r="E170" s="14" t="s">
        <v>123</v>
      </c>
      <c r="F170" s="14" t="s">
        <v>102</v>
      </c>
      <c r="G170" s="1">
        <v>42242</v>
      </c>
      <c r="H170" s="14">
        <v>16</v>
      </c>
      <c r="I170" s="14">
        <v>19</v>
      </c>
      <c r="J170" s="14"/>
      <c r="K170" s="14">
        <v>1</v>
      </c>
    </row>
    <row r="171" spans="1:11" x14ac:dyDescent="0.25">
      <c r="A171" s="14" t="s">
        <v>55</v>
      </c>
      <c r="B171" s="14" t="s">
        <v>55</v>
      </c>
      <c r="C171" s="14" t="s">
        <v>55</v>
      </c>
      <c r="D171" s="14" t="s">
        <v>55</v>
      </c>
      <c r="E171" s="14" t="s">
        <v>123</v>
      </c>
      <c r="F171" s="14" t="s">
        <v>102</v>
      </c>
      <c r="G171" s="1">
        <v>42243</v>
      </c>
      <c r="H171" s="14">
        <v>16</v>
      </c>
      <c r="I171" s="14">
        <v>19</v>
      </c>
      <c r="J171" s="14"/>
      <c r="K171" s="14">
        <v>1</v>
      </c>
    </row>
    <row r="172" spans="1:11" x14ac:dyDescent="0.25">
      <c r="A172" s="14" t="s">
        <v>55</v>
      </c>
      <c r="B172" s="14" t="s">
        <v>55</v>
      </c>
      <c r="C172" s="14" t="s">
        <v>55</v>
      </c>
      <c r="D172" s="14" t="s">
        <v>55</v>
      </c>
      <c r="E172" s="14" t="s">
        <v>123</v>
      </c>
      <c r="F172" s="14" t="s">
        <v>102</v>
      </c>
      <c r="G172" s="1">
        <v>42244</v>
      </c>
      <c r="H172" s="14">
        <v>16</v>
      </c>
      <c r="I172" s="14">
        <v>19</v>
      </c>
      <c r="J172" s="14"/>
      <c r="K172" s="14">
        <v>1</v>
      </c>
    </row>
    <row r="173" spans="1:11" x14ac:dyDescent="0.25">
      <c r="A173" s="14" t="s">
        <v>55</v>
      </c>
      <c r="B173" s="14" t="s">
        <v>55</v>
      </c>
      <c r="C173" s="14" t="s">
        <v>55</v>
      </c>
      <c r="D173" s="14" t="s">
        <v>55</v>
      </c>
      <c r="E173" s="14" t="s">
        <v>123</v>
      </c>
      <c r="F173" s="14" t="s">
        <v>102</v>
      </c>
      <c r="G173" s="1">
        <v>42255</v>
      </c>
      <c r="H173" s="14">
        <v>16</v>
      </c>
      <c r="I173" s="14">
        <v>19</v>
      </c>
      <c r="J173" s="14"/>
      <c r="K173" s="14">
        <v>1</v>
      </c>
    </row>
    <row r="174" spans="1:11" x14ac:dyDescent="0.25">
      <c r="A174" s="14" t="s">
        <v>55</v>
      </c>
      <c r="B174" s="14" t="s">
        <v>55</v>
      </c>
      <c r="C174" s="14" t="s">
        <v>55</v>
      </c>
      <c r="D174" s="14" t="s">
        <v>55</v>
      </c>
      <c r="E174" s="14" t="s">
        <v>123</v>
      </c>
      <c r="F174" s="14" t="s">
        <v>102</v>
      </c>
      <c r="G174" s="1">
        <v>42256</v>
      </c>
      <c r="H174" s="14">
        <v>16</v>
      </c>
      <c r="I174" s="14">
        <v>19</v>
      </c>
      <c r="J174" s="14"/>
      <c r="K174" s="14">
        <v>1</v>
      </c>
    </row>
    <row r="175" spans="1:11" x14ac:dyDescent="0.25">
      <c r="A175" s="14" t="s">
        <v>55</v>
      </c>
      <c r="B175" s="14" t="s">
        <v>55</v>
      </c>
      <c r="C175" s="14" t="s">
        <v>55</v>
      </c>
      <c r="D175" s="14" t="s">
        <v>55</v>
      </c>
      <c r="E175" s="14" t="s">
        <v>123</v>
      </c>
      <c r="F175" s="14" t="s">
        <v>102</v>
      </c>
      <c r="G175" s="1">
        <v>42257</v>
      </c>
      <c r="H175" s="14">
        <v>16</v>
      </c>
      <c r="I175" s="14">
        <v>19</v>
      </c>
      <c r="J175" s="14"/>
      <c r="K175" s="14">
        <v>1</v>
      </c>
    </row>
    <row r="176" spans="1:11" x14ac:dyDescent="0.25">
      <c r="A176" s="14" t="s">
        <v>55</v>
      </c>
      <c r="B176" s="14" t="s">
        <v>55</v>
      </c>
      <c r="C176" s="14" t="s">
        <v>55</v>
      </c>
      <c r="D176" s="14" t="s">
        <v>55</v>
      </c>
      <c r="E176" s="14" t="s">
        <v>123</v>
      </c>
      <c r="F176" s="14" t="s">
        <v>102</v>
      </c>
      <c r="G176" s="1">
        <v>42258</v>
      </c>
      <c r="H176" s="14">
        <v>16</v>
      </c>
      <c r="I176" s="14">
        <v>19</v>
      </c>
      <c r="J176" s="14"/>
      <c r="K176" s="14">
        <v>1</v>
      </c>
    </row>
    <row r="177" spans="1:11" x14ac:dyDescent="0.25">
      <c r="A177" s="14" t="s">
        <v>55</v>
      </c>
      <c r="B177" s="14" t="s">
        <v>55</v>
      </c>
      <c r="C177" s="14" t="s">
        <v>55</v>
      </c>
      <c r="D177" s="14" t="s">
        <v>55</v>
      </c>
      <c r="E177" s="14" t="s">
        <v>123</v>
      </c>
      <c r="F177" s="14" t="s">
        <v>102</v>
      </c>
      <c r="G177" s="1">
        <v>42268</v>
      </c>
      <c r="H177" s="14">
        <v>16</v>
      </c>
      <c r="I177" s="14">
        <v>19</v>
      </c>
      <c r="J177" s="14"/>
      <c r="K177" s="14">
        <v>1</v>
      </c>
    </row>
    <row r="178" spans="1:11" x14ac:dyDescent="0.25">
      <c r="A178" s="14" t="s">
        <v>55</v>
      </c>
      <c r="B178" s="14" t="s">
        <v>55</v>
      </c>
      <c r="C178" s="14" t="s">
        <v>55</v>
      </c>
      <c r="D178" s="14" t="s">
        <v>55</v>
      </c>
      <c r="E178" s="14" t="s">
        <v>123</v>
      </c>
      <c r="F178" s="14" t="s">
        <v>102</v>
      </c>
      <c r="G178" s="1">
        <v>42286</v>
      </c>
      <c r="H178" s="14">
        <v>16</v>
      </c>
      <c r="I178" s="14">
        <v>19</v>
      </c>
      <c r="J178" s="14"/>
      <c r="K178" s="14">
        <v>1</v>
      </c>
    </row>
    <row r="179" spans="1:11" x14ac:dyDescent="0.25">
      <c r="A179" s="14" t="s">
        <v>55</v>
      </c>
      <c r="B179" s="14" t="s">
        <v>55</v>
      </c>
      <c r="C179" s="14" t="s">
        <v>55</v>
      </c>
      <c r="D179" s="14" t="s">
        <v>55</v>
      </c>
      <c r="E179" s="14" t="s">
        <v>123</v>
      </c>
      <c r="F179" s="14" t="s">
        <v>102</v>
      </c>
      <c r="G179" s="1">
        <v>42289</v>
      </c>
      <c r="H179" s="14">
        <v>16</v>
      </c>
      <c r="I179" s="14">
        <v>19</v>
      </c>
      <c r="J179" s="14"/>
      <c r="K179" s="14">
        <v>1</v>
      </c>
    </row>
    <row r="180" spans="1:11" x14ac:dyDescent="0.25">
      <c r="A180" s="14" t="s">
        <v>55</v>
      </c>
      <c r="B180" s="14" t="s">
        <v>55</v>
      </c>
      <c r="C180" s="14" t="s">
        <v>55</v>
      </c>
      <c r="D180" s="14" t="s">
        <v>55</v>
      </c>
      <c r="E180" s="14" t="s">
        <v>123</v>
      </c>
      <c r="F180" s="14" t="s">
        <v>102</v>
      </c>
      <c r="G180" s="1">
        <v>42290</v>
      </c>
      <c r="H180" s="14">
        <v>16</v>
      </c>
      <c r="I180" s="14">
        <v>19</v>
      </c>
      <c r="J180" s="14"/>
      <c r="K180" s="14">
        <v>1</v>
      </c>
    </row>
    <row r="181" spans="1:11" x14ac:dyDescent="0.25">
      <c r="A181" s="14" t="s">
        <v>55</v>
      </c>
      <c r="B181" s="14" t="s">
        <v>55</v>
      </c>
      <c r="C181" s="14" t="s">
        <v>55</v>
      </c>
      <c r="D181" s="14" t="s">
        <v>55</v>
      </c>
      <c r="E181" s="14" t="s">
        <v>123</v>
      </c>
      <c r="F181" s="14" t="s">
        <v>102</v>
      </c>
      <c r="G181" s="1">
        <v>42291</v>
      </c>
      <c r="H181" s="14">
        <v>16</v>
      </c>
      <c r="I181" s="14">
        <v>19</v>
      </c>
      <c r="J181" s="14"/>
      <c r="K181" s="14">
        <v>1</v>
      </c>
    </row>
    <row r="182" spans="1:11" x14ac:dyDescent="0.25">
      <c r="A182" s="14" t="s">
        <v>55</v>
      </c>
      <c r="B182" s="14" t="s">
        <v>55</v>
      </c>
      <c r="C182" s="14" t="s">
        <v>55</v>
      </c>
      <c r="D182" s="14" t="s">
        <v>55</v>
      </c>
      <c r="E182" s="14" t="s">
        <v>123</v>
      </c>
      <c r="F182" s="14" t="s">
        <v>62</v>
      </c>
      <c r="G182" s="1">
        <v>42125</v>
      </c>
      <c r="H182" s="14">
        <v>16</v>
      </c>
      <c r="I182" s="14">
        <v>19</v>
      </c>
      <c r="J182" s="14"/>
      <c r="K182" s="14">
        <v>1</v>
      </c>
    </row>
    <row r="183" spans="1:11" x14ac:dyDescent="0.25">
      <c r="A183" s="14" t="s">
        <v>55</v>
      </c>
      <c r="B183" s="14" t="s">
        <v>55</v>
      </c>
      <c r="C183" s="14" t="s">
        <v>55</v>
      </c>
      <c r="D183" s="14" t="s">
        <v>55</v>
      </c>
      <c r="E183" s="14" t="s">
        <v>123</v>
      </c>
      <c r="F183" s="14" t="s">
        <v>62</v>
      </c>
      <c r="G183" s="1">
        <v>42164</v>
      </c>
      <c r="H183" s="14">
        <v>16</v>
      </c>
      <c r="I183" s="14">
        <v>19</v>
      </c>
      <c r="J183" s="14"/>
      <c r="K183" s="14">
        <v>1</v>
      </c>
    </row>
    <row r="184" spans="1:11" x14ac:dyDescent="0.25">
      <c r="A184" s="14" t="s">
        <v>55</v>
      </c>
      <c r="B184" s="14" t="s">
        <v>55</v>
      </c>
      <c r="C184" s="14" t="s">
        <v>55</v>
      </c>
      <c r="D184" s="14" t="s">
        <v>55</v>
      </c>
      <c r="E184" s="14" t="s">
        <v>123</v>
      </c>
      <c r="F184" s="14" t="s">
        <v>62</v>
      </c>
      <c r="G184" s="1">
        <v>42171</v>
      </c>
      <c r="H184" s="14">
        <v>16</v>
      </c>
      <c r="I184" s="14">
        <v>19</v>
      </c>
      <c r="J184" s="14"/>
      <c r="K184" s="14">
        <v>1</v>
      </c>
    </row>
    <row r="185" spans="1:11" x14ac:dyDescent="0.25">
      <c r="A185" s="14" t="s">
        <v>55</v>
      </c>
      <c r="B185" s="14" t="s">
        <v>55</v>
      </c>
      <c r="C185" s="14" t="s">
        <v>55</v>
      </c>
      <c r="D185" s="14" t="s">
        <v>55</v>
      </c>
      <c r="E185" s="14" t="s">
        <v>123</v>
      </c>
      <c r="F185" s="14" t="s">
        <v>62</v>
      </c>
      <c r="G185" s="1">
        <v>42172</v>
      </c>
      <c r="H185" s="14">
        <v>16</v>
      </c>
      <c r="I185" s="14">
        <v>19</v>
      </c>
      <c r="J185" s="14"/>
      <c r="K185" s="14">
        <v>1</v>
      </c>
    </row>
    <row r="186" spans="1:11" x14ac:dyDescent="0.25">
      <c r="A186" s="14" t="s">
        <v>55</v>
      </c>
      <c r="B186" s="14" t="s">
        <v>55</v>
      </c>
      <c r="C186" s="14" t="s">
        <v>55</v>
      </c>
      <c r="D186" s="14" t="s">
        <v>55</v>
      </c>
      <c r="E186" s="14" t="s">
        <v>123</v>
      </c>
      <c r="F186" s="14" t="s">
        <v>62</v>
      </c>
      <c r="G186" s="1">
        <v>42177</v>
      </c>
      <c r="H186" s="14">
        <v>16</v>
      </c>
      <c r="I186" s="14">
        <v>19</v>
      </c>
      <c r="J186" s="14"/>
      <c r="K186" s="14">
        <v>1</v>
      </c>
    </row>
    <row r="187" spans="1:11" x14ac:dyDescent="0.25">
      <c r="A187" s="14" t="s">
        <v>55</v>
      </c>
      <c r="B187" s="14" t="s">
        <v>55</v>
      </c>
      <c r="C187" s="14" t="s">
        <v>55</v>
      </c>
      <c r="D187" s="14" t="s">
        <v>55</v>
      </c>
      <c r="E187" s="14" t="s">
        <v>123</v>
      </c>
      <c r="F187" s="14" t="s">
        <v>62</v>
      </c>
      <c r="G187" s="1">
        <v>42179</v>
      </c>
      <c r="H187" s="14">
        <v>16</v>
      </c>
      <c r="I187" s="14">
        <v>19</v>
      </c>
      <c r="J187" s="14"/>
      <c r="K187" s="14">
        <v>1</v>
      </c>
    </row>
    <row r="188" spans="1:11" x14ac:dyDescent="0.25">
      <c r="A188" s="14" t="s">
        <v>55</v>
      </c>
      <c r="B188" s="14" t="s">
        <v>55</v>
      </c>
      <c r="C188" s="14" t="s">
        <v>55</v>
      </c>
      <c r="D188" s="14" t="s">
        <v>55</v>
      </c>
      <c r="E188" s="14" t="s">
        <v>123</v>
      </c>
      <c r="F188" s="14" t="s">
        <v>62</v>
      </c>
      <c r="G188" s="1">
        <v>42180</v>
      </c>
      <c r="H188" s="14">
        <v>16</v>
      </c>
      <c r="I188" s="14">
        <v>19</v>
      </c>
      <c r="J188" s="14"/>
      <c r="K188" s="14">
        <v>1</v>
      </c>
    </row>
    <row r="189" spans="1:11" x14ac:dyDescent="0.25">
      <c r="A189" s="14" t="s">
        <v>55</v>
      </c>
      <c r="B189" s="14" t="s">
        <v>55</v>
      </c>
      <c r="C189" s="14" t="s">
        <v>55</v>
      </c>
      <c r="D189" s="14" t="s">
        <v>55</v>
      </c>
      <c r="E189" s="14" t="s">
        <v>123</v>
      </c>
      <c r="F189" s="14" t="s">
        <v>62</v>
      </c>
      <c r="G189" s="1">
        <v>42181</v>
      </c>
      <c r="H189" s="14">
        <v>16</v>
      </c>
      <c r="I189" s="14">
        <v>19</v>
      </c>
      <c r="J189" s="14"/>
      <c r="K189" s="14">
        <v>1</v>
      </c>
    </row>
    <row r="190" spans="1:11" x14ac:dyDescent="0.25">
      <c r="A190" s="14" t="s">
        <v>55</v>
      </c>
      <c r="B190" s="14" t="s">
        <v>55</v>
      </c>
      <c r="C190" s="14" t="s">
        <v>55</v>
      </c>
      <c r="D190" s="14" t="s">
        <v>55</v>
      </c>
      <c r="E190" s="14" t="s">
        <v>123</v>
      </c>
      <c r="F190" s="14" t="s">
        <v>62</v>
      </c>
      <c r="G190" s="1">
        <v>42185</v>
      </c>
      <c r="H190" s="14">
        <v>16</v>
      </c>
      <c r="I190" s="14">
        <v>19</v>
      </c>
      <c r="J190" s="14"/>
      <c r="K190" s="14">
        <v>1</v>
      </c>
    </row>
    <row r="191" spans="1:11" x14ac:dyDescent="0.25">
      <c r="A191" s="14" t="s">
        <v>55</v>
      </c>
      <c r="B191" s="14" t="s">
        <v>55</v>
      </c>
      <c r="C191" s="14" t="s">
        <v>55</v>
      </c>
      <c r="D191" s="14" t="s">
        <v>55</v>
      </c>
      <c r="E191" s="14" t="s">
        <v>123</v>
      </c>
      <c r="F191" s="14" t="s">
        <v>62</v>
      </c>
      <c r="G191" s="1">
        <v>42186</v>
      </c>
      <c r="H191" s="14">
        <v>16</v>
      </c>
      <c r="I191" s="14">
        <v>19</v>
      </c>
      <c r="J191" s="14"/>
      <c r="K191" s="14">
        <v>1</v>
      </c>
    </row>
    <row r="192" spans="1:11" x14ac:dyDescent="0.25">
      <c r="A192" s="14" t="s">
        <v>55</v>
      </c>
      <c r="B192" s="14" t="s">
        <v>55</v>
      </c>
      <c r="C192" s="14" t="s">
        <v>55</v>
      </c>
      <c r="D192" s="14" t="s">
        <v>55</v>
      </c>
      <c r="E192" s="14" t="s">
        <v>123</v>
      </c>
      <c r="F192" s="14" t="s">
        <v>62</v>
      </c>
      <c r="G192" s="1">
        <v>42201</v>
      </c>
      <c r="H192" s="14">
        <v>16</v>
      </c>
      <c r="I192" s="14">
        <v>19</v>
      </c>
      <c r="J192" s="14"/>
      <c r="K192" s="14">
        <v>1</v>
      </c>
    </row>
    <row r="193" spans="1:11" x14ac:dyDescent="0.25">
      <c r="A193" s="14" t="s">
        <v>55</v>
      </c>
      <c r="B193" s="14" t="s">
        <v>55</v>
      </c>
      <c r="C193" s="14" t="s">
        <v>55</v>
      </c>
      <c r="D193" s="14" t="s">
        <v>55</v>
      </c>
      <c r="E193" s="14" t="s">
        <v>123</v>
      </c>
      <c r="F193" s="14" t="s">
        <v>62</v>
      </c>
      <c r="G193" s="1">
        <v>42213</v>
      </c>
      <c r="H193" s="14">
        <v>16</v>
      </c>
      <c r="I193" s="14">
        <v>19</v>
      </c>
      <c r="J193" s="14"/>
      <c r="K193" s="14">
        <v>1</v>
      </c>
    </row>
    <row r="194" spans="1:11" x14ac:dyDescent="0.25">
      <c r="A194" s="14" t="s">
        <v>55</v>
      </c>
      <c r="B194" s="14" t="s">
        <v>55</v>
      </c>
      <c r="C194" s="14" t="s">
        <v>55</v>
      </c>
      <c r="D194" s="14" t="s">
        <v>55</v>
      </c>
      <c r="E194" s="14" t="s">
        <v>123</v>
      </c>
      <c r="F194" s="14" t="s">
        <v>62</v>
      </c>
      <c r="G194" s="1">
        <v>42215</v>
      </c>
      <c r="H194" s="14">
        <v>16</v>
      </c>
      <c r="I194" s="14">
        <v>19</v>
      </c>
      <c r="J194" s="14"/>
      <c r="K194" s="14">
        <v>1</v>
      </c>
    </row>
    <row r="195" spans="1:11" x14ac:dyDescent="0.25">
      <c r="A195" s="14" t="s">
        <v>55</v>
      </c>
      <c r="B195" s="14" t="s">
        <v>55</v>
      </c>
      <c r="C195" s="14" t="s">
        <v>55</v>
      </c>
      <c r="D195" s="14" t="s">
        <v>55</v>
      </c>
      <c r="E195" s="14" t="s">
        <v>123</v>
      </c>
      <c r="F195" s="14" t="s">
        <v>62</v>
      </c>
      <c r="G195" s="1">
        <v>42216</v>
      </c>
      <c r="H195" s="14">
        <v>16</v>
      </c>
      <c r="I195" s="14">
        <v>19</v>
      </c>
      <c r="J195" s="14"/>
      <c r="K195" s="14">
        <v>1</v>
      </c>
    </row>
    <row r="196" spans="1:11" x14ac:dyDescent="0.25">
      <c r="A196" s="14" t="s">
        <v>55</v>
      </c>
      <c r="B196" s="14" t="s">
        <v>55</v>
      </c>
      <c r="C196" s="14" t="s">
        <v>55</v>
      </c>
      <c r="D196" s="14" t="s">
        <v>55</v>
      </c>
      <c r="E196" s="14" t="s">
        <v>123</v>
      </c>
      <c r="F196" s="14" t="s">
        <v>62</v>
      </c>
      <c r="G196" s="1">
        <v>42222</v>
      </c>
      <c r="H196" s="14">
        <v>16</v>
      </c>
      <c r="I196" s="14">
        <v>19</v>
      </c>
      <c r="J196" s="14"/>
      <c r="K196" s="14">
        <v>1</v>
      </c>
    </row>
    <row r="197" spans="1:11" x14ac:dyDescent="0.25">
      <c r="A197" s="14" t="s">
        <v>55</v>
      </c>
      <c r="B197" s="14" t="s">
        <v>55</v>
      </c>
      <c r="C197" s="14" t="s">
        <v>55</v>
      </c>
      <c r="D197" s="14" t="s">
        <v>55</v>
      </c>
      <c r="E197" s="14" t="s">
        <v>123</v>
      </c>
      <c r="F197" s="14" t="s">
        <v>62</v>
      </c>
      <c r="G197" s="1">
        <v>42227</v>
      </c>
      <c r="H197" s="14">
        <v>16</v>
      </c>
      <c r="I197" s="14">
        <v>19</v>
      </c>
      <c r="J197" s="14"/>
      <c r="K197" s="14">
        <v>1</v>
      </c>
    </row>
    <row r="198" spans="1:11" x14ac:dyDescent="0.25">
      <c r="A198" s="14" t="s">
        <v>55</v>
      </c>
      <c r="B198" s="14" t="s">
        <v>55</v>
      </c>
      <c r="C198" s="14" t="s">
        <v>55</v>
      </c>
      <c r="D198" s="14" t="s">
        <v>55</v>
      </c>
      <c r="E198" s="14" t="s">
        <v>123</v>
      </c>
      <c r="F198" s="14" t="s">
        <v>62</v>
      </c>
      <c r="G198" s="1">
        <v>42228</v>
      </c>
      <c r="H198" s="14">
        <v>15</v>
      </c>
      <c r="I198" s="14">
        <v>18</v>
      </c>
      <c r="J198" s="14"/>
      <c r="K198" s="14">
        <v>1</v>
      </c>
    </row>
    <row r="199" spans="1:11" x14ac:dyDescent="0.25">
      <c r="A199" s="14" t="s">
        <v>55</v>
      </c>
      <c r="B199" s="14" t="s">
        <v>55</v>
      </c>
      <c r="C199" s="14" t="s">
        <v>55</v>
      </c>
      <c r="D199" s="14" t="s">
        <v>55</v>
      </c>
      <c r="E199" s="14" t="s">
        <v>123</v>
      </c>
      <c r="F199" s="14" t="s">
        <v>62</v>
      </c>
      <c r="G199" s="1">
        <v>42229</v>
      </c>
      <c r="H199" s="14">
        <v>16</v>
      </c>
      <c r="I199" s="14">
        <v>19</v>
      </c>
      <c r="J199" s="14"/>
      <c r="K199" s="14">
        <v>1</v>
      </c>
    </row>
    <row r="200" spans="1:11" x14ac:dyDescent="0.25">
      <c r="A200" s="14" t="s">
        <v>55</v>
      </c>
      <c r="B200" s="14" t="s">
        <v>55</v>
      </c>
      <c r="C200" s="14" t="s">
        <v>55</v>
      </c>
      <c r="D200" s="14" t="s">
        <v>55</v>
      </c>
      <c r="E200" s="14" t="s">
        <v>123</v>
      </c>
      <c r="F200" s="14" t="s">
        <v>62</v>
      </c>
      <c r="G200" s="1">
        <v>42237</v>
      </c>
      <c r="H200" s="14">
        <v>15</v>
      </c>
      <c r="I200" s="14">
        <v>18</v>
      </c>
      <c r="J200" s="14"/>
      <c r="K200" s="14">
        <v>1</v>
      </c>
    </row>
    <row r="201" spans="1:11" x14ac:dyDescent="0.25">
      <c r="A201" s="14" t="s">
        <v>55</v>
      </c>
      <c r="B201" s="14" t="s">
        <v>55</v>
      </c>
      <c r="C201" s="14" t="s">
        <v>55</v>
      </c>
      <c r="D201" s="14" t="s">
        <v>55</v>
      </c>
      <c r="E201" s="14" t="s">
        <v>123</v>
      </c>
      <c r="F201" s="14" t="s">
        <v>62</v>
      </c>
      <c r="G201" s="1">
        <v>42241</v>
      </c>
      <c r="H201" s="14">
        <v>16</v>
      </c>
      <c r="I201" s="14">
        <v>19</v>
      </c>
      <c r="J201" s="14"/>
      <c r="K201" s="14">
        <v>1</v>
      </c>
    </row>
    <row r="202" spans="1:11" x14ac:dyDescent="0.25">
      <c r="A202" s="14" t="s">
        <v>55</v>
      </c>
      <c r="B202" s="14" t="s">
        <v>55</v>
      </c>
      <c r="C202" s="14" t="s">
        <v>55</v>
      </c>
      <c r="D202" s="14" t="s">
        <v>55</v>
      </c>
      <c r="E202" s="14" t="s">
        <v>123</v>
      </c>
      <c r="F202" s="14" t="s">
        <v>62</v>
      </c>
      <c r="G202" s="1">
        <v>42242</v>
      </c>
      <c r="H202" s="14">
        <v>16</v>
      </c>
      <c r="I202" s="14">
        <v>19</v>
      </c>
      <c r="J202" s="14"/>
      <c r="K202" s="14">
        <v>1</v>
      </c>
    </row>
    <row r="203" spans="1:11" x14ac:dyDescent="0.25">
      <c r="A203" s="14" t="s">
        <v>55</v>
      </c>
      <c r="B203" s="14" t="s">
        <v>55</v>
      </c>
      <c r="C203" s="14" t="s">
        <v>55</v>
      </c>
      <c r="D203" s="14" t="s">
        <v>55</v>
      </c>
      <c r="E203" s="14" t="s">
        <v>123</v>
      </c>
      <c r="F203" s="14" t="s">
        <v>62</v>
      </c>
      <c r="G203" s="1">
        <v>42243</v>
      </c>
      <c r="H203" s="14">
        <v>16</v>
      </c>
      <c r="I203" s="14">
        <v>19</v>
      </c>
      <c r="J203" s="14"/>
      <c r="K203" s="14">
        <v>1</v>
      </c>
    </row>
    <row r="204" spans="1:11" x14ac:dyDescent="0.25">
      <c r="A204" s="14" t="s">
        <v>55</v>
      </c>
      <c r="B204" s="14" t="s">
        <v>55</v>
      </c>
      <c r="C204" s="14" t="s">
        <v>55</v>
      </c>
      <c r="D204" s="14" t="s">
        <v>55</v>
      </c>
      <c r="E204" s="14" t="s">
        <v>123</v>
      </c>
      <c r="F204" s="14" t="s">
        <v>62</v>
      </c>
      <c r="G204" s="1">
        <v>42244</v>
      </c>
      <c r="H204" s="14">
        <v>16</v>
      </c>
      <c r="I204" s="14">
        <v>19</v>
      </c>
      <c r="J204" s="14"/>
      <c r="K204" s="14">
        <v>1</v>
      </c>
    </row>
    <row r="205" spans="1:11" x14ac:dyDescent="0.25">
      <c r="A205" s="14" t="s">
        <v>55</v>
      </c>
      <c r="B205" s="14" t="s">
        <v>55</v>
      </c>
      <c r="C205" s="14" t="s">
        <v>55</v>
      </c>
      <c r="D205" s="14" t="s">
        <v>55</v>
      </c>
      <c r="E205" s="14" t="s">
        <v>123</v>
      </c>
      <c r="F205" s="14" t="s">
        <v>62</v>
      </c>
      <c r="G205" s="1">
        <v>42256</v>
      </c>
      <c r="H205" s="14">
        <v>16</v>
      </c>
      <c r="I205" s="14">
        <v>19</v>
      </c>
      <c r="J205" s="14"/>
      <c r="K205" s="14">
        <v>1</v>
      </c>
    </row>
    <row r="206" spans="1:11" x14ac:dyDescent="0.25">
      <c r="A206" s="14" t="s">
        <v>55</v>
      </c>
      <c r="B206" s="14" t="s">
        <v>55</v>
      </c>
      <c r="C206" s="14" t="s">
        <v>55</v>
      </c>
      <c r="D206" s="14" t="s">
        <v>55</v>
      </c>
      <c r="E206" s="14" t="s">
        <v>123</v>
      </c>
      <c r="F206" s="14" t="s">
        <v>62</v>
      </c>
      <c r="G206" s="1">
        <v>42257</v>
      </c>
      <c r="H206" s="14">
        <v>16</v>
      </c>
      <c r="I206" s="14">
        <v>19</v>
      </c>
      <c r="J206" s="14"/>
      <c r="K206" s="14">
        <v>1</v>
      </c>
    </row>
    <row r="207" spans="1:11" x14ac:dyDescent="0.25">
      <c r="A207" s="14" t="s">
        <v>55</v>
      </c>
      <c r="B207" s="14" t="s">
        <v>55</v>
      </c>
      <c r="C207" s="14" t="s">
        <v>55</v>
      </c>
      <c r="D207" s="14" t="s">
        <v>55</v>
      </c>
      <c r="E207" s="14" t="s">
        <v>123</v>
      </c>
      <c r="F207" s="14" t="s">
        <v>62</v>
      </c>
      <c r="G207" s="1">
        <v>42258</v>
      </c>
      <c r="H207" s="14">
        <v>16</v>
      </c>
      <c r="I207" s="14">
        <v>19</v>
      </c>
      <c r="J207" s="14"/>
      <c r="K207" s="14">
        <v>1</v>
      </c>
    </row>
    <row r="208" spans="1:11" x14ac:dyDescent="0.25">
      <c r="A208" s="14" t="s">
        <v>55</v>
      </c>
      <c r="B208" s="14" t="s">
        <v>55</v>
      </c>
      <c r="C208" s="14" t="s">
        <v>55</v>
      </c>
      <c r="D208" s="14" t="s">
        <v>55</v>
      </c>
      <c r="E208" s="14" t="s">
        <v>123</v>
      </c>
      <c r="F208" s="14" t="s">
        <v>62</v>
      </c>
      <c r="G208" s="1">
        <v>42270</v>
      </c>
      <c r="H208" s="14">
        <v>16</v>
      </c>
      <c r="I208" s="14">
        <v>19</v>
      </c>
      <c r="J208" s="14"/>
      <c r="K208" s="14">
        <v>1</v>
      </c>
    </row>
    <row r="209" spans="1:11" x14ac:dyDescent="0.25">
      <c r="A209" s="14" t="s">
        <v>55</v>
      </c>
      <c r="B209" s="14" t="s">
        <v>55</v>
      </c>
      <c r="C209" s="14" t="s">
        <v>55</v>
      </c>
      <c r="D209" s="14" t="s">
        <v>55</v>
      </c>
      <c r="E209" s="14" t="s">
        <v>123</v>
      </c>
      <c r="F209" s="14" t="s">
        <v>62</v>
      </c>
      <c r="G209" s="1">
        <v>42271</v>
      </c>
      <c r="H209" s="14">
        <v>16</v>
      </c>
      <c r="I209" s="14">
        <v>19</v>
      </c>
      <c r="J209" s="14"/>
      <c r="K209" s="14">
        <v>1</v>
      </c>
    </row>
    <row r="210" spans="1:11" x14ac:dyDescent="0.25">
      <c r="A210" s="14" t="s">
        <v>55</v>
      </c>
      <c r="B210" s="14" t="s">
        <v>55</v>
      </c>
      <c r="C210" s="14" t="s">
        <v>55</v>
      </c>
      <c r="D210" s="14" t="s">
        <v>55</v>
      </c>
      <c r="E210" s="14" t="s">
        <v>123</v>
      </c>
      <c r="F210" s="14" t="s">
        <v>62</v>
      </c>
      <c r="G210" s="1">
        <v>42272</v>
      </c>
      <c r="H210" s="14">
        <v>16</v>
      </c>
      <c r="I210" s="14">
        <v>19</v>
      </c>
      <c r="J210" s="14"/>
      <c r="K210" s="14">
        <v>1</v>
      </c>
    </row>
    <row r="211" spans="1:11" x14ac:dyDescent="0.25">
      <c r="A211" s="14" t="s">
        <v>55</v>
      </c>
      <c r="B211" s="14" t="s">
        <v>55</v>
      </c>
      <c r="C211" s="14" t="s">
        <v>55</v>
      </c>
      <c r="D211" s="14" t="s">
        <v>55</v>
      </c>
      <c r="E211" s="14" t="s">
        <v>123</v>
      </c>
      <c r="F211" s="14" t="s">
        <v>62</v>
      </c>
      <c r="G211" s="1">
        <v>42276</v>
      </c>
      <c r="H211" s="14">
        <v>16</v>
      </c>
      <c r="I211" s="14">
        <v>19</v>
      </c>
      <c r="J211" s="14"/>
      <c r="K211" s="14">
        <v>1</v>
      </c>
    </row>
    <row r="212" spans="1:11" x14ac:dyDescent="0.25">
      <c r="A212" s="14" t="s">
        <v>55</v>
      </c>
      <c r="B212" s="14" t="s">
        <v>55</v>
      </c>
      <c r="C212" s="14" t="s">
        <v>55</v>
      </c>
      <c r="D212" s="14" t="s">
        <v>55</v>
      </c>
      <c r="E212" s="14" t="s">
        <v>123</v>
      </c>
      <c r="F212" s="14" t="s">
        <v>62</v>
      </c>
      <c r="G212" s="1">
        <v>42277</v>
      </c>
      <c r="H212" s="14">
        <v>16</v>
      </c>
      <c r="I212" s="14">
        <v>19</v>
      </c>
      <c r="J212" s="14"/>
      <c r="K212" s="14">
        <v>1</v>
      </c>
    </row>
    <row r="213" spans="1:11" x14ac:dyDescent="0.25">
      <c r="A213" s="14" t="s">
        <v>55</v>
      </c>
      <c r="B213" s="14" t="s">
        <v>55</v>
      </c>
      <c r="C213" s="14" t="s">
        <v>55</v>
      </c>
      <c r="D213" s="14" t="s">
        <v>55</v>
      </c>
      <c r="E213" s="14" t="s">
        <v>123</v>
      </c>
      <c r="F213" s="14" t="s">
        <v>62</v>
      </c>
      <c r="G213" s="1">
        <v>42285</v>
      </c>
      <c r="H213" s="14">
        <v>16</v>
      </c>
      <c r="I213" s="14">
        <v>19</v>
      </c>
      <c r="J213" s="14"/>
      <c r="K213" s="14">
        <v>1</v>
      </c>
    </row>
    <row r="214" spans="1:11" x14ac:dyDescent="0.25">
      <c r="A214" s="14" t="s">
        <v>55</v>
      </c>
      <c r="B214" s="14" t="s">
        <v>55</v>
      </c>
      <c r="C214" s="14" t="s">
        <v>55</v>
      </c>
      <c r="D214" s="14" t="s">
        <v>55</v>
      </c>
      <c r="E214" s="14" t="s">
        <v>123</v>
      </c>
      <c r="F214" s="14" t="s">
        <v>62</v>
      </c>
      <c r="G214" s="1">
        <v>42286</v>
      </c>
      <c r="H214" s="14">
        <v>16</v>
      </c>
      <c r="I214" s="14">
        <v>19</v>
      </c>
      <c r="J214" s="14"/>
      <c r="K214" s="14">
        <v>1</v>
      </c>
    </row>
    <row r="215" spans="1:11" x14ac:dyDescent="0.25">
      <c r="A215" s="14" t="s">
        <v>55</v>
      </c>
      <c r="B215" s="14" t="s">
        <v>55</v>
      </c>
      <c r="C215" s="14" t="s">
        <v>55</v>
      </c>
      <c r="D215" s="14" t="s">
        <v>55</v>
      </c>
      <c r="E215" s="14" t="s">
        <v>123</v>
      </c>
      <c r="F215" s="14" t="s">
        <v>62</v>
      </c>
      <c r="G215" s="1">
        <v>42289</v>
      </c>
      <c r="H215" s="14">
        <v>16</v>
      </c>
      <c r="I215" s="14">
        <v>19</v>
      </c>
      <c r="J215" s="14"/>
      <c r="K215" s="14">
        <v>1</v>
      </c>
    </row>
    <row r="216" spans="1:11" x14ac:dyDescent="0.25">
      <c r="A216" s="14" t="s">
        <v>55</v>
      </c>
      <c r="B216" s="14" t="s">
        <v>55</v>
      </c>
      <c r="C216" s="14" t="s">
        <v>55</v>
      </c>
      <c r="D216" s="14" t="s">
        <v>55</v>
      </c>
      <c r="E216" s="14" t="s">
        <v>123</v>
      </c>
      <c r="F216" s="14" t="s">
        <v>62</v>
      </c>
      <c r="G216" s="1">
        <v>42290</v>
      </c>
      <c r="H216" s="14">
        <v>16</v>
      </c>
      <c r="I216" s="14">
        <v>19</v>
      </c>
      <c r="J216" s="14"/>
      <c r="K216" s="14">
        <v>1</v>
      </c>
    </row>
    <row r="217" spans="1:11" x14ac:dyDescent="0.25">
      <c r="A217" s="14" t="s">
        <v>55</v>
      </c>
      <c r="B217" s="14" t="s">
        <v>55</v>
      </c>
      <c r="C217" s="14" t="s">
        <v>55</v>
      </c>
      <c r="D217" s="14" t="s">
        <v>55</v>
      </c>
      <c r="E217" s="14" t="s">
        <v>123</v>
      </c>
      <c r="F217" s="14" t="s">
        <v>62</v>
      </c>
      <c r="G217" s="1">
        <v>42291</v>
      </c>
      <c r="H217" s="14">
        <v>16</v>
      </c>
      <c r="I217" s="14">
        <v>19</v>
      </c>
      <c r="J217" s="14"/>
      <c r="K217" s="14">
        <v>1</v>
      </c>
    </row>
    <row r="218" spans="1:11" x14ac:dyDescent="0.25">
      <c r="A218" s="14" t="s">
        <v>55</v>
      </c>
      <c r="B218" s="14" t="s">
        <v>55</v>
      </c>
      <c r="C218" s="14" t="s">
        <v>55</v>
      </c>
      <c r="D218" s="14" t="s">
        <v>55</v>
      </c>
      <c r="E218" s="14" t="s">
        <v>123</v>
      </c>
      <c r="F218" s="14" t="s">
        <v>62</v>
      </c>
      <c r="G218" s="1">
        <v>42298</v>
      </c>
      <c r="H218" s="14">
        <v>16</v>
      </c>
      <c r="I218" s="14">
        <v>19</v>
      </c>
      <c r="J218" s="14"/>
      <c r="K218" s="14">
        <v>1</v>
      </c>
    </row>
    <row r="219" spans="1:11" x14ac:dyDescent="0.25">
      <c r="A219" s="14" t="s">
        <v>55</v>
      </c>
      <c r="B219" s="14" t="s">
        <v>55</v>
      </c>
      <c r="C219" s="14" t="s">
        <v>55</v>
      </c>
      <c r="D219" s="14" t="s">
        <v>55</v>
      </c>
      <c r="E219" s="14" t="s">
        <v>123</v>
      </c>
      <c r="F219" s="14" t="s">
        <v>62</v>
      </c>
      <c r="G219" s="1">
        <v>42299</v>
      </c>
      <c r="H219" s="14">
        <v>16</v>
      </c>
      <c r="I219" s="14">
        <v>19</v>
      </c>
      <c r="J219" s="14"/>
      <c r="K219" s="14">
        <v>1</v>
      </c>
    </row>
    <row r="220" spans="1:11" x14ac:dyDescent="0.25">
      <c r="A220" s="14" t="s">
        <v>55</v>
      </c>
      <c r="B220" s="14" t="s">
        <v>55</v>
      </c>
      <c r="C220" s="14" t="s">
        <v>55</v>
      </c>
      <c r="D220" s="14" t="s">
        <v>55</v>
      </c>
      <c r="E220" s="14" t="s">
        <v>123</v>
      </c>
      <c r="F220" s="14" t="s">
        <v>62</v>
      </c>
      <c r="G220" s="1">
        <v>42300</v>
      </c>
      <c r="H220" s="14">
        <v>16</v>
      </c>
      <c r="I220" s="14">
        <v>19</v>
      </c>
      <c r="J220" s="14"/>
      <c r="K220" s="14">
        <v>1</v>
      </c>
    </row>
    <row r="221" spans="1:11" x14ac:dyDescent="0.25">
      <c r="A221" s="14" t="s">
        <v>55</v>
      </c>
      <c r="B221" s="14" t="s">
        <v>55</v>
      </c>
      <c r="C221" s="14" t="s">
        <v>55</v>
      </c>
      <c r="D221" s="14" t="s">
        <v>55</v>
      </c>
      <c r="E221" s="14" t="s">
        <v>123</v>
      </c>
      <c r="F221" s="14" t="s">
        <v>62</v>
      </c>
      <c r="G221" s="1">
        <v>42304</v>
      </c>
      <c r="H221" s="14">
        <v>16</v>
      </c>
      <c r="I221" s="14">
        <v>19</v>
      </c>
      <c r="J221" s="14"/>
      <c r="K221" s="14">
        <v>1</v>
      </c>
    </row>
    <row r="222" spans="1:11" x14ac:dyDescent="0.25">
      <c r="A222" s="14" t="s">
        <v>55</v>
      </c>
      <c r="B222" s="14" t="s">
        <v>55</v>
      </c>
      <c r="C222" s="14" t="s">
        <v>55</v>
      </c>
      <c r="D222" s="14" t="s">
        <v>55</v>
      </c>
      <c r="E222" s="14" t="s">
        <v>123</v>
      </c>
      <c r="F222" s="14" t="s">
        <v>62</v>
      </c>
      <c r="G222" s="1">
        <v>42305</v>
      </c>
      <c r="H222" s="14">
        <v>16</v>
      </c>
      <c r="I222" s="14">
        <v>19</v>
      </c>
      <c r="J222" s="14"/>
      <c r="K222" s="14">
        <v>1</v>
      </c>
    </row>
    <row r="223" spans="1:11" x14ac:dyDescent="0.25">
      <c r="A223" s="14" t="s">
        <v>55</v>
      </c>
      <c r="B223" s="14" t="s">
        <v>55</v>
      </c>
      <c r="C223" s="14" t="s">
        <v>55</v>
      </c>
      <c r="D223" s="14" t="s">
        <v>55</v>
      </c>
      <c r="E223" s="14" t="s">
        <v>123</v>
      </c>
      <c r="F223" s="14" t="s">
        <v>62</v>
      </c>
      <c r="G223" s="1">
        <v>42307</v>
      </c>
      <c r="H223" s="14">
        <v>16</v>
      </c>
      <c r="I223" s="14">
        <v>19</v>
      </c>
      <c r="J223" s="14"/>
      <c r="K223" s="14">
        <v>1</v>
      </c>
    </row>
    <row r="224" spans="1:11" x14ac:dyDescent="0.25">
      <c r="A224" s="14" t="s">
        <v>55</v>
      </c>
      <c r="B224" s="14" t="s">
        <v>55</v>
      </c>
      <c r="C224" s="14" t="s">
        <v>55</v>
      </c>
      <c r="D224" s="14" t="s">
        <v>55</v>
      </c>
      <c r="E224" s="14" t="s">
        <v>123</v>
      </c>
      <c r="F224" s="14" t="s">
        <v>103</v>
      </c>
      <c r="G224" s="1">
        <v>42125</v>
      </c>
      <c r="H224" s="14">
        <v>16</v>
      </c>
      <c r="I224" s="14">
        <v>19</v>
      </c>
      <c r="J224" s="14"/>
      <c r="K224" s="14">
        <v>1</v>
      </c>
    </row>
    <row r="225" spans="1:11" x14ac:dyDescent="0.25">
      <c r="A225" s="14" t="s">
        <v>55</v>
      </c>
      <c r="B225" s="14" t="s">
        <v>55</v>
      </c>
      <c r="C225" s="14" t="s">
        <v>55</v>
      </c>
      <c r="D225" s="14" t="s">
        <v>55</v>
      </c>
      <c r="E225" s="14" t="s">
        <v>123</v>
      </c>
      <c r="F225" s="14" t="s">
        <v>103</v>
      </c>
      <c r="G225" s="1">
        <v>42164</v>
      </c>
      <c r="H225" s="14">
        <v>16</v>
      </c>
      <c r="I225" s="14">
        <v>19</v>
      </c>
      <c r="J225" s="14"/>
      <c r="K225" s="14">
        <v>1</v>
      </c>
    </row>
    <row r="226" spans="1:11" x14ac:dyDescent="0.25">
      <c r="A226" s="14" t="s">
        <v>55</v>
      </c>
      <c r="B226" s="14" t="s">
        <v>55</v>
      </c>
      <c r="C226" s="14" t="s">
        <v>55</v>
      </c>
      <c r="D226" s="14" t="s">
        <v>55</v>
      </c>
      <c r="E226" s="14" t="s">
        <v>123</v>
      </c>
      <c r="F226" s="14" t="s">
        <v>103</v>
      </c>
      <c r="G226" s="1">
        <v>42179</v>
      </c>
      <c r="H226" s="14">
        <v>16</v>
      </c>
      <c r="I226" s="14">
        <v>19</v>
      </c>
      <c r="J226" s="14"/>
      <c r="K226" s="14">
        <v>1</v>
      </c>
    </row>
    <row r="227" spans="1:11" x14ac:dyDescent="0.25">
      <c r="A227" s="14" t="s">
        <v>55</v>
      </c>
      <c r="B227" s="14" t="s">
        <v>55</v>
      </c>
      <c r="C227" s="14" t="s">
        <v>55</v>
      </c>
      <c r="D227" s="14" t="s">
        <v>55</v>
      </c>
      <c r="E227" s="14" t="s">
        <v>123</v>
      </c>
      <c r="F227" s="14" t="s">
        <v>103</v>
      </c>
      <c r="G227" s="1">
        <v>42180</v>
      </c>
      <c r="H227" s="14">
        <v>16</v>
      </c>
      <c r="I227" s="14">
        <v>19</v>
      </c>
      <c r="J227" s="14"/>
      <c r="K227" s="14">
        <v>1</v>
      </c>
    </row>
    <row r="228" spans="1:11" x14ac:dyDescent="0.25">
      <c r="A228" s="14" t="s">
        <v>55</v>
      </c>
      <c r="B228" s="14" t="s">
        <v>55</v>
      </c>
      <c r="C228" s="14" t="s">
        <v>55</v>
      </c>
      <c r="D228" s="14" t="s">
        <v>55</v>
      </c>
      <c r="E228" s="14" t="s">
        <v>123</v>
      </c>
      <c r="F228" s="14" t="s">
        <v>103</v>
      </c>
      <c r="G228" s="1">
        <v>42181</v>
      </c>
      <c r="H228" s="14">
        <v>16</v>
      </c>
      <c r="I228" s="14">
        <v>19</v>
      </c>
      <c r="J228" s="14"/>
      <c r="K228" s="14">
        <v>1</v>
      </c>
    </row>
    <row r="229" spans="1:11" x14ac:dyDescent="0.25">
      <c r="A229" s="14" t="s">
        <v>55</v>
      </c>
      <c r="B229" s="14" t="s">
        <v>55</v>
      </c>
      <c r="C229" s="14" t="s">
        <v>55</v>
      </c>
      <c r="D229" s="14" t="s">
        <v>55</v>
      </c>
      <c r="E229" s="14" t="s">
        <v>123</v>
      </c>
      <c r="F229" s="14" t="s">
        <v>103</v>
      </c>
      <c r="G229" s="1">
        <v>42184</v>
      </c>
      <c r="H229" s="14">
        <v>16</v>
      </c>
      <c r="I229" s="14">
        <v>19</v>
      </c>
      <c r="J229" s="14"/>
      <c r="K229" s="14">
        <v>1</v>
      </c>
    </row>
    <row r="230" spans="1:11" x14ac:dyDescent="0.25">
      <c r="A230" s="14" t="s">
        <v>55</v>
      </c>
      <c r="B230" s="14" t="s">
        <v>55</v>
      </c>
      <c r="C230" s="14" t="s">
        <v>55</v>
      </c>
      <c r="D230" s="14" t="s">
        <v>55</v>
      </c>
      <c r="E230" s="14" t="s">
        <v>123</v>
      </c>
      <c r="F230" s="14" t="s">
        <v>103</v>
      </c>
      <c r="G230" s="1">
        <v>42185</v>
      </c>
      <c r="H230" s="14">
        <v>16</v>
      </c>
      <c r="I230" s="14">
        <v>19</v>
      </c>
      <c r="J230" s="14"/>
      <c r="K230" s="14">
        <v>1</v>
      </c>
    </row>
    <row r="231" spans="1:11" x14ac:dyDescent="0.25">
      <c r="A231" s="14" t="s">
        <v>55</v>
      </c>
      <c r="B231" s="14" t="s">
        <v>55</v>
      </c>
      <c r="C231" s="14" t="s">
        <v>55</v>
      </c>
      <c r="D231" s="14" t="s">
        <v>55</v>
      </c>
      <c r="E231" s="14" t="s">
        <v>123</v>
      </c>
      <c r="F231" s="14" t="s">
        <v>103</v>
      </c>
      <c r="G231" s="1">
        <v>42186</v>
      </c>
      <c r="H231" s="14">
        <v>16</v>
      </c>
      <c r="I231" s="14">
        <v>19</v>
      </c>
      <c r="J231" s="14"/>
      <c r="K231" s="14">
        <v>1</v>
      </c>
    </row>
    <row r="232" spans="1:11" x14ac:dyDescent="0.25">
      <c r="A232" s="14" t="s">
        <v>55</v>
      </c>
      <c r="B232" s="14" t="s">
        <v>55</v>
      </c>
      <c r="C232" s="14" t="s">
        <v>55</v>
      </c>
      <c r="D232" s="14" t="s">
        <v>55</v>
      </c>
      <c r="E232" s="14" t="s">
        <v>123</v>
      </c>
      <c r="F232" s="14" t="s">
        <v>103</v>
      </c>
      <c r="G232" s="1">
        <v>42214</v>
      </c>
      <c r="H232" s="14">
        <v>16</v>
      </c>
      <c r="I232" s="14">
        <v>19</v>
      </c>
      <c r="J232" s="14"/>
      <c r="K232" s="14">
        <v>1</v>
      </c>
    </row>
    <row r="233" spans="1:11" x14ac:dyDescent="0.25">
      <c r="A233" s="14" t="s">
        <v>55</v>
      </c>
      <c r="B233" s="14" t="s">
        <v>55</v>
      </c>
      <c r="C233" s="14" t="s">
        <v>55</v>
      </c>
      <c r="D233" s="14" t="s">
        <v>100</v>
      </c>
      <c r="E233" s="14" t="s">
        <v>55</v>
      </c>
      <c r="F233" s="14" t="s">
        <v>102</v>
      </c>
      <c r="G233" s="1">
        <v>42125</v>
      </c>
      <c r="H233" s="14">
        <v>16</v>
      </c>
      <c r="I233" s="14">
        <v>19</v>
      </c>
      <c r="J233" s="14">
        <v>164</v>
      </c>
      <c r="K233" s="14">
        <v>0</v>
      </c>
    </row>
    <row r="234" spans="1:11" x14ac:dyDescent="0.25">
      <c r="A234" s="14" t="s">
        <v>55</v>
      </c>
      <c r="B234" s="14" t="s">
        <v>55</v>
      </c>
      <c r="C234" s="14" t="s">
        <v>55</v>
      </c>
      <c r="D234" s="14" t="s">
        <v>100</v>
      </c>
      <c r="E234" s="14" t="s">
        <v>55</v>
      </c>
      <c r="F234" s="14" t="s">
        <v>102</v>
      </c>
      <c r="G234" s="1">
        <v>42164</v>
      </c>
      <c r="H234" s="14">
        <v>16</v>
      </c>
      <c r="I234" s="14">
        <v>19</v>
      </c>
      <c r="J234" s="14">
        <v>183</v>
      </c>
      <c r="K234" s="14">
        <v>0</v>
      </c>
    </row>
    <row r="235" spans="1:11" x14ac:dyDescent="0.25">
      <c r="A235" s="14" t="s">
        <v>55</v>
      </c>
      <c r="B235" s="14" t="s">
        <v>55</v>
      </c>
      <c r="C235" s="14" t="s">
        <v>55</v>
      </c>
      <c r="D235" s="14" t="s">
        <v>100</v>
      </c>
      <c r="E235" s="14" t="s">
        <v>55</v>
      </c>
      <c r="F235" s="14" t="s">
        <v>102</v>
      </c>
      <c r="G235" s="1">
        <v>42179</v>
      </c>
      <c r="H235" s="14">
        <v>16</v>
      </c>
      <c r="I235" s="14">
        <v>19</v>
      </c>
      <c r="J235" s="14">
        <v>183</v>
      </c>
      <c r="K235" s="14">
        <v>0</v>
      </c>
    </row>
    <row r="236" spans="1:11" x14ac:dyDescent="0.25">
      <c r="A236" s="14" t="s">
        <v>55</v>
      </c>
      <c r="B236" s="14" t="s">
        <v>55</v>
      </c>
      <c r="C236" s="14" t="s">
        <v>55</v>
      </c>
      <c r="D236" s="14" t="s">
        <v>100</v>
      </c>
      <c r="E236" s="14" t="s">
        <v>55</v>
      </c>
      <c r="F236" s="14" t="s">
        <v>102</v>
      </c>
      <c r="G236" s="1">
        <v>42180</v>
      </c>
      <c r="H236" s="14">
        <v>16</v>
      </c>
      <c r="I236" s="14">
        <v>19</v>
      </c>
      <c r="J236" s="14">
        <v>183</v>
      </c>
      <c r="K236" s="14">
        <v>0</v>
      </c>
    </row>
    <row r="237" spans="1:11" x14ac:dyDescent="0.25">
      <c r="A237" s="14" t="s">
        <v>55</v>
      </c>
      <c r="B237" s="14" t="s">
        <v>55</v>
      </c>
      <c r="C237" s="14" t="s">
        <v>55</v>
      </c>
      <c r="D237" s="14" t="s">
        <v>100</v>
      </c>
      <c r="E237" s="14" t="s">
        <v>55</v>
      </c>
      <c r="F237" s="14" t="s">
        <v>102</v>
      </c>
      <c r="G237" s="1">
        <v>42181</v>
      </c>
      <c r="H237" s="14">
        <v>16</v>
      </c>
      <c r="I237" s="14">
        <v>19</v>
      </c>
      <c r="J237" s="14">
        <v>183</v>
      </c>
      <c r="K237" s="14">
        <v>0</v>
      </c>
    </row>
    <row r="238" spans="1:11" x14ac:dyDescent="0.25">
      <c r="A238" s="14" t="s">
        <v>55</v>
      </c>
      <c r="B238" s="14" t="s">
        <v>55</v>
      </c>
      <c r="C238" s="14" t="s">
        <v>55</v>
      </c>
      <c r="D238" s="14" t="s">
        <v>100</v>
      </c>
      <c r="E238" s="14" t="s">
        <v>55</v>
      </c>
      <c r="F238" s="14" t="s">
        <v>102</v>
      </c>
      <c r="G238" s="1">
        <v>42184</v>
      </c>
      <c r="H238" s="14">
        <v>16</v>
      </c>
      <c r="I238" s="14">
        <v>19</v>
      </c>
      <c r="J238" s="14">
        <v>183</v>
      </c>
      <c r="K238" s="14">
        <v>0</v>
      </c>
    </row>
    <row r="239" spans="1:11" x14ac:dyDescent="0.25">
      <c r="A239" s="14" t="s">
        <v>55</v>
      </c>
      <c r="B239" s="14" t="s">
        <v>55</v>
      </c>
      <c r="C239" s="14" t="s">
        <v>55</v>
      </c>
      <c r="D239" s="14" t="s">
        <v>100</v>
      </c>
      <c r="E239" s="14" t="s">
        <v>55</v>
      </c>
      <c r="F239" s="14" t="s">
        <v>102</v>
      </c>
      <c r="G239" s="1">
        <v>42185</v>
      </c>
      <c r="H239" s="14">
        <v>16</v>
      </c>
      <c r="I239" s="14">
        <v>19</v>
      </c>
      <c r="J239" s="14">
        <v>183</v>
      </c>
      <c r="K239" s="14">
        <v>0</v>
      </c>
    </row>
    <row r="240" spans="1:11" x14ac:dyDescent="0.25">
      <c r="A240" s="14" t="s">
        <v>55</v>
      </c>
      <c r="B240" s="14" t="s">
        <v>55</v>
      </c>
      <c r="C240" s="14" t="s">
        <v>55</v>
      </c>
      <c r="D240" s="14" t="s">
        <v>100</v>
      </c>
      <c r="E240" s="14" t="s">
        <v>55</v>
      </c>
      <c r="F240" s="14" t="s">
        <v>102</v>
      </c>
      <c r="G240" s="1">
        <v>42186</v>
      </c>
      <c r="H240" s="14">
        <v>16</v>
      </c>
      <c r="I240" s="14">
        <v>19</v>
      </c>
      <c r="J240" s="14">
        <v>159</v>
      </c>
      <c r="K240" s="14">
        <v>0</v>
      </c>
    </row>
    <row r="241" spans="1:11" x14ac:dyDescent="0.25">
      <c r="A241" s="14" t="s">
        <v>55</v>
      </c>
      <c r="B241" s="14" t="s">
        <v>55</v>
      </c>
      <c r="C241" s="14" t="s">
        <v>55</v>
      </c>
      <c r="D241" s="14" t="s">
        <v>100</v>
      </c>
      <c r="E241" s="14" t="s">
        <v>55</v>
      </c>
      <c r="F241" s="14" t="s">
        <v>102</v>
      </c>
      <c r="G241" s="1">
        <v>42214</v>
      </c>
      <c r="H241" s="14">
        <v>16</v>
      </c>
      <c r="I241" s="14">
        <v>19</v>
      </c>
      <c r="J241" s="14">
        <v>159</v>
      </c>
      <c r="K241" s="14">
        <v>0</v>
      </c>
    </row>
    <row r="242" spans="1:11" x14ac:dyDescent="0.25">
      <c r="A242" s="14" t="s">
        <v>55</v>
      </c>
      <c r="B242" s="14" t="s">
        <v>55</v>
      </c>
      <c r="C242" s="14" t="s">
        <v>55</v>
      </c>
      <c r="D242" s="14" t="s">
        <v>100</v>
      </c>
      <c r="E242" s="14" t="s">
        <v>55</v>
      </c>
      <c r="F242" s="14" t="s">
        <v>102</v>
      </c>
      <c r="G242" s="1">
        <v>42221</v>
      </c>
      <c r="H242" s="14">
        <v>16</v>
      </c>
      <c r="I242" s="14">
        <v>19</v>
      </c>
      <c r="J242" s="14">
        <v>146</v>
      </c>
      <c r="K242" s="14">
        <v>0</v>
      </c>
    </row>
    <row r="243" spans="1:11" x14ac:dyDescent="0.25">
      <c r="A243" s="14" t="s">
        <v>55</v>
      </c>
      <c r="B243" s="14" t="s">
        <v>55</v>
      </c>
      <c r="C243" s="14" t="s">
        <v>55</v>
      </c>
      <c r="D243" s="14" t="s">
        <v>100</v>
      </c>
      <c r="E243" s="14" t="s">
        <v>55</v>
      </c>
      <c r="F243" s="14" t="s">
        <v>102</v>
      </c>
      <c r="G243" s="1">
        <v>42229</v>
      </c>
      <c r="H243" s="14">
        <v>16</v>
      </c>
      <c r="I243" s="14">
        <v>19</v>
      </c>
      <c r="J243" s="14">
        <v>146</v>
      </c>
      <c r="K243" s="14">
        <v>0</v>
      </c>
    </row>
    <row r="244" spans="1:11" x14ac:dyDescent="0.25">
      <c r="A244" s="14" t="s">
        <v>55</v>
      </c>
      <c r="B244" s="14" t="s">
        <v>55</v>
      </c>
      <c r="C244" s="14" t="s">
        <v>55</v>
      </c>
      <c r="D244" s="14" t="s">
        <v>100</v>
      </c>
      <c r="E244" s="14" t="s">
        <v>55</v>
      </c>
      <c r="F244" s="14" t="s">
        <v>102</v>
      </c>
      <c r="G244" s="1">
        <v>42241</v>
      </c>
      <c r="H244" s="14">
        <v>16</v>
      </c>
      <c r="I244" s="14">
        <v>19</v>
      </c>
      <c r="J244" s="14">
        <v>146</v>
      </c>
      <c r="K244" s="14">
        <v>0</v>
      </c>
    </row>
    <row r="245" spans="1:11" x14ac:dyDescent="0.25">
      <c r="A245" s="14" t="s">
        <v>55</v>
      </c>
      <c r="B245" s="14" t="s">
        <v>55</v>
      </c>
      <c r="C245" s="14" t="s">
        <v>55</v>
      </c>
      <c r="D245" s="14" t="s">
        <v>100</v>
      </c>
      <c r="E245" s="14" t="s">
        <v>55</v>
      </c>
      <c r="F245" s="14" t="s">
        <v>102</v>
      </c>
      <c r="G245" s="1">
        <v>42242</v>
      </c>
      <c r="H245" s="14">
        <v>16</v>
      </c>
      <c r="I245" s="14">
        <v>19</v>
      </c>
      <c r="J245" s="14">
        <v>146</v>
      </c>
      <c r="K245" s="14">
        <v>0</v>
      </c>
    </row>
    <row r="246" spans="1:11" x14ac:dyDescent="0.25">
      <c r="A246" s="14" t="s">
        <v>55</v>
      </c>
      <c r="B246" s="14" t="s">
        <v>55</v>
      </c>
      <c r="C246" s="14" t="s">
        <v>55</v>
      </c>
      <c r="D246" s="14" t="s">
        <v>100</v>
      </c>
      <c r="E246" s="14" t="s">
        <v>55</v>
      </c>
      <c r="F246" s="14" t="s">
        <v>102</v>
      </c>
      <c r="G246" s="1">
        <v>42243</v>
      </c>
      <c r="H246" s="14">
        <v>16</v>
      </c>
      <c r="I246" s="14">
        <v>19</v>
      </c>
      <c r="J246" s="14">
        <v>146</v>
      </c>
      <c r="K246" s="14">
        <v>0</v>
      </c>
    </row>
    <row r="247" spans="1:11" x14ac:dyDescent="0.25">
      <c r="A247" s="14" t="s">
        <v>55</v>
      </c>
      <c r="B247" s="14" t="s">
        <v>55</v>
      </c>
      <c r="C247" s="14" t="s">
        <v>55</v>
      </c>
      <c r="D247" s="14" t="s">
        <v>100</v>
      </c>
      <c r="E247" s="14" t="s">
        <v>55</v>
      </c>
      <c r="F247" s="14" t="s">
        <v>102</v>
      </c>
      <c r="G247" s="1">
        <v>42244</v>
      </c>
      <c r="H247" s="14">
        <v>16</v>
      </c>
      <c r="I247" s="14">
        <v>19</v>
      </c>
      <c r="J247" s="14">
        <v>146</v>
      </c>
      <c r="K247" s="14">
        <v>0</v>
      </c>
    </row>
    <row r="248" spans="1:11" x14ac:dyDescent="0.25">
      <c r="A248" s="14" t="s">
        <v>55</v>
      </c>
      <c r="B248" s="14" t="s">
        <v>55</v>
      </c>
      <c r="C248" s="14" t="s">
        <v>55</v>
      </c>
      <c r="D248" s="14" t="s">
        <v>100</v>
      </c>
      <c r="E248" s="14" t="s">
        <v>55</v>
      </c>
      <c r="F248" s="14" t="s">
        <v>102</v>
      </c>
      <c r="G248" s="1">
        <v>42255</v>
      </c>
      <c r="H248" s="14">
        <v>16</v>
      </c>
      <c r="I248" s="14">
        <v>19</v>
      </c>
      <c r="J248" s="14">
        <v>145</v>
      </c>
      <c r="K248" s="14">
        <v>0</v>
      </c>
    </row>
    <row r="249" spans="1:11" x14ac:dyDescent="0.25">
      <c r="A249" s="14" t="s">
        <v>55</v>
      </c>
      <c r="B249" s="14" t="s">
        <v>55</v>
      </c>
      <c r="C249" s="14" t="s">
        <v>55</v>
      </c>
      <c r="D249" s="14" t="s">
        <v>100</v>
      </c>
      <c r="E249" s="14" t="s">
        <v>55</v>
      </c>
      <c r="F249" s="14" t="s">
        <v>102</v>
      </c>
      <c r="G249" s="1">
        <v>42256</v>
      </c>
      <c r="H249" s="14">
        <v>16</v>
      </c>
      <c r="I249" s="14">
        <v>19</v>
      </c>
      <c r="J249" s="14">
        <v>145</v>
      </c>
      <c r="K249" s="14">
        <v>0</v>
      </c>
    </row>
    <row r="250" spans="1:11" x14ac:dyDescent="0.25">
      <c r="A250" s="14" t="s">
        <v>55</v>
      </c>
      <c r="B250" s="14" t="s">
        <v>55</v>
      </c>
      <c r="C250" s="14" t="s">
        <v>55</v>
      </c>
      <c r="D250" s="14" t="s">
        <v>100</v>
      </c>
      <c r="E250" s="14" t="s">
        <v>55</v>
      </c>
      <c r="F250" s="14" t="s">
        <v>102</v>
      </c>
      <c r="G250" s="1">
        <v>42257</v>
      </c>
      <c r="H250" s="14">
        <v>16</v>
      </c>
      <c r="I250" s="14">
        <v>19</v>
      </c>
      <c r="J250" s="14">
        <v>145</v>
      </c>
      <c r="K250" s="14">
        <v>0</v>
      </c>
    </row>
    <row r="251" spans="1:11" x14ac:dyDescent="0.25">
      <c r="A251" s="14" t="s">
        <v>55</v>
      </c>
      <c r="B251" s="14" t="s">
        <v>55</v>
      </c>
      <c r="C251" s="14" t="s">
        <v>55</v>
      </c>
      <c r="D251" s="14" t="s">
        <v>100</v>
      </c>
      <c r="E251" s="14" t="s">
        <v>55</v>
      </c>
      <c r="F251" s="14" t="s">
        <v>102</v>
      </c>
      <c r="G251" s="1">
        <v>42258</v>
      </c>
      <c r="H251" s="14">
        <v>16</v>
      </c>
      <c r="I251" s="14">
        <v>19</v>
      </c>
      <c r="J251" s="14">
        <v>145</v>
      </c>
      <c r="K251" s="14">
        <v>0</v>
      </c>
    </row>
    <row r="252" spans="1:11" x14ac:dyDescent="0.25">
      <c r="A252" s="14" t="s">
        <v>55</v>
      </c>
      <c r="B252" s="14" t="s">
        <v>55</v>
      </c>
      <c r="C252" s="14" t="s">
        <v>55</v>
      </c>
      <c r="D252" s="14" t="s">
        <v>100</v>
      </c>
      <c r="E252" s="14" t="s">
        <v>55</v>
      </c>
      <c r="F252" s="14" t="s">
        <v>102</v>
      </c>
      <c r="G252" s="1">
        <v>42268</v>
      </c>
      <c r="H252" s="14">
        <v>16</v>
      </c>
      <c r="I252" s="14">
        <v>19</v>
      </c>
      <c r="J252" s="14">
        <v>145</v>
      </c>
      <c r="K252" s="14">
        <v>0</v>
      </c>
    </row>
    <row r="253" spans="1:11" x14ac:dyDescent="0.25">
      <c r="A253" s="14" t="s">
        <v>55</v>
      </c>
      <c r="B253" s="14" t="s">
        <v>55</v>
      </c>
      <c r="C253" s="14" t="s">
        <v>55</v>
      </c>
      <c r="D253" s="14" t="s">
        <v>100</v>
      </c>
      <c r="E253" s="14" t="s">
        <v>55</v>
      </c>
      <c r="F253" s="14" t="s">
        <v>102</v>
      </c>
      <c r="G253" s="1">
        <v>42286</v>
      </c>
      <c r="H253" s="14">
        <v>16</v>
      </c>
      <c r="I253" s="14">
        <v>19</v>
      </c>
      <c r="J253" s="14">
        <v>148</v>
      </c>
      <c r="K253" s="14">
        <v>0</v>
      </c>
    </row>
    <row r="254" spans="1:11" x14ac:dyDescent="0.25">
      <c r="A254" s="14" t="s">
        <v>55</v>
      </c>
      <c r="B254" s="14" t="s">
        <v>55</v>
      </c>
      <c r="C254" s="14" t="s">
        <v>55</v>
      </c>
      <c r="D254" s="14" t="s">
        <v>100</v>
      </c>
      <c r="E254" s="14" t="s">
        <v>55</v>
      </c>
      <c r="F254" s="14" t="s">
        <v>102</v>
      </c>
      <c r="G254" s="1">
        <v>42289</v>
      </c>
      <c r="H254" s="14">
        <v>16</v>
      </c>
      <c r="I254" s="14">
        <v>19</v>
      </c>
      <c r="J254" s="14">
        <v>148</v>
      </c>
      <c r="K254" s="14">
        <v>0</v>
      </c>
    </row>
    <row r="255" spans="1:11" x14ac:dyDescent="0.25">
      <c r="A255" s="14" t="s">
        <v>55</v>
      </c>
      <c r="B255" s="14" t="s">
        <v>55</v>
      </c>
      <c r="C255" s="14" t="s">
        <v>55</v>
      </c>
      <c r="D255" s="14" t="s">
        <v>100</v>
      </c>
      <c r="E255" s="14" t="s">
        <v>55</v>
      </c>
      <c r="F255" s="14" t="s">
        <v>102</v>
      </c>
      <c r="G255" s="1">
        <v>42290</v>
      </c>
      <c r="H255" s="14">
        <v>16</v>
      </c>
      <c r="I255" s="14">
        <v>19</v>
      </c>
      <c r="J255" s="14">
        <v>148</v>
      </c>
      <c r="K255" s="14">
        <v>0</v>
      </c>
    </row>
    <row r="256" spans="1:11" x14ac:dyDescent="0.25">
      <c r="A256" s="14" t="s">
        <v>55</v>
      </c>
      <c r="B256" s="14" t="s">
        <v>55</v>
      </c>
      <c r="C256" s="14" t="s">
        <v>55</v>
      </c>
      <c r="D256" s="14" t="s">
        <v>100</v>
      </c>
      <c r="E256" s="14" t="s">
        <v>55</v>
      </c>
      <c r="F256" s="14" t="s">
        <v>102</v>
      </c>
      <c r="G256" s="1">
        <v>42291</v>
      </c>
      <c r="H256" s="14">
        <v>16</v>
      </c>
      <c r="I256" s="14">
        <v>19</v>
      </c>
      <c r="J256" s="14">
        <v>148</v>
      </c>
      <c r="K256" s="14">
        <v>0</v>
      </c>
    </row>
    <row r="257" spans="1:11" x14ac:dyDescent="0.25">
      <c r="A257" s="14" t="s">
        <v>55</v>
      </c>
      <c r="B257" s="14" t="s">
        <v>55</v>
      </c>
      <c r="C257" s="14" t="s">
        <v>55</v>
      </c>
      <c r="D257" s="14" t="s">
        <v>100</v>
      </c>
      <c r="E257" s="14" t="s">
        <v>55</v>
      </c>
      <c r="F257" s="14" t="s">
        <v>62</v>
      </c>
      <c r="G257" s="1">
        <v>42125</v>
      </c>
      <c r="H257" s="14">
        <v>16</v>
      </c>
      <c r="I257" s="14">
        <v>19</v>
      </c>
      <c r="J257" s="14"/>
      <c r="K257" s="14">
        <v>1</v>
      </c>
    </row>
    <row r="258" spans="1:11" x14ac:dyDescent="0.25">
      <c r="A258" s="14" t="s">
        <v>55</v>
      </c>
      <c r="B258" s="14" t="s">
        <v>55</v>
      </c>
      <c r="C258" s="14" t="s">
        <v>55</v>
      </c>
      <c r="D258" s="14" t="s">
        <v>100</v>
      </c>
      <c r="E258" s="14" t="s">
        <v>55</v>
      </c>
      <c r="F258" s="14" t="s">
        <v>62</v>
      </c>
      <c r="G258" s="1">
        <v>42164</v>
      </c>
      <c r="H258" s="14">
        <v>16</v>
      </c>
      <c r="I258" s="14">
        <v>19</v>
      </c>
      <c r="J258" s="14"/>
      <c r="K258" s="14">
        <v>1</v>
      </c>
    </row>
    <row r="259" spans="1:11" x14ac:dyDescent="0.25">
      <c r="A259" s="14" t="s">
        <v>55</v>
      </c>
      <c r="B259" s="14" t="s">
        <v>55</v>
      </c>
      <c r="C259" s="14" t="s">
        <v>55</v>
      </c>
      <c r="D259" s="14" t="s">
        <v>100</v>
      </c>
      <c r="E259" s="14" t="s">
        <v>55</v>
      </c>
      <c r="F259" s="14" t="s">
        <v>62</v>
      </c>
      <c r="G259" s="1">
        <v>42171</v>
      </c>
      <c r="H259" s="14">
        <v>16</v>
      </c>
      <c r="I259" s="14">
        <v>19</v>
      </c>
      <c r="J259" s="14"/>
      <c r="K259" s="14">
        <v>1</v>
      </c>
    </row>
    <row r="260" spans="1:11" x14ac:dyDescent="0.25">
      <c r="A260" s="14" t="s">
        <v>55</v>
      </c>
      <c r="B260" s="14" t="s">
        <v>55</v>
      </c>
      <c r="C260" s="14" t="s">
        <v>55</v>
      </c>
      <c r="D260" s="14" t="s">
        <v>100</v>
      </c>
      <c r="E260" s="14" t="s">
        <v>55</v>
      </c>
      <c r="F260" s="14" t="s">
        <v>62</v>
      </c>
      <c r="G260" s="1">
        <v>42172</v>
      </c>
      <c r="H260" s="14">
        <v>16</v>
      </c>
      <c r="I260" s="14">
        <v>19</v>
      </c>
      <c r="J260" s="14"/>
      <c r="K260" s="14">
        <v>1</v>
      </c>
    </row>
    <row r="261" spans="1:11" x14ac:dyDescent="0.25">
      <c r="A261" s="14" t="s">
        <v>55</v>
      </c>
      <c r="B261" s="14" t="s">
        <v>55</v>
      </c>
      <c r="C261" s="14" t="s">
        <v>55</v>
      </c>
      <c r="D261" s="14" t="s">
        <v>100</v>
      </c>
      <c r="E261" s="14" t="s">
        <v>55</v>
      </c>
      <c r="F261" s="14" t="s">
        <v>62</v>
      </c>
      <c r="G261" s="1">
        <v>42177</v>
      </c>
      <c r="H261" s="14">
        <v>16</v>
      </c>
      <c r="I261" s="14">
        <v>19</v>
      </c>
      <c r="J261" s="14"/>
      <c r="K261" s="14">
        <v>1</v>
      </c>
    </row>
    <row r="262" spans="1:11" x14ac:dyDescent="0.25">
      <c r="A262" s="14" t="s">
        <v>55</v>
      </c>
      <c r="B262" s="14" t="s">
        <v>55</v>
      </c>
      <c r="C262" s="14" t="s">
        <v>55</v>
      </c>
      <c r="D262" s="14" t="s">
        <v>100</v>
      </c>
      <c r="E262" s="14" t="s">
        <v>55</v>
      </c>
      <c r="F262" s="14" t="s">
        <v>62</v>
      </c>
      <c r="G262" s="1">
        <v>42179</v>
      </c>
      <c r="H262" s="14">
        <v>16</v>
      </c>
      <c r="I262" s="14">
        <v>19</v>
      </c>
      <c r="J262" s="14"/>
      <c r="K262" s="14">
        <v>1</v>
      </c>
    </row>
    <row r="263" spans="1:11" x14ac:dyDescent="0.25">
      <c r="A263" s="14" t="s">
        <v>55</v>
      </c>
      <c r="B263" s="14" t="s">
        <v>55</v>
      </c>
      <c r="C263" s="14" t="s">
        <v>55</v>
      </c>
      <c r="D263" s="14" t="s">
        <v>100</v>
      </c>
      <c r="E263" s="14" t="s">
        <v>55</v>
      </c>
      <c r="F263" s="14" t="s">
        <v>62</v>
      </c>
      <c r="G263" s="1">
        <v>42180</v>
      </c>
      <c r="H263" s="14">
        <v>16</v>
      </c>
      <c r="I263" s="14">
        <v>19</v>
      </c>
      <c r="J263" s="14"/>
      <c r="K263" s="14">
        <v>1</v>
      </c>
    </row>
    <row r="264" spans="1:11" x14ac:dyDescent="0.25">
      <c r="A264" s="14" t="s">
        <v>55</v>
      </c>
      <c r="B264" s="14" t="s">
        <v>55</v>
      </c>
      <c r="C264" s="14" t="s">
        <v>55</v>
      </c>
      <c r="D264" s="14" t="s">
        <v>100</v>
      </c>
      <c r="E264" s="14" t="s">
        <v>55</v>
      </c>
      <c r="F264" s="14" t="s">
        <v>62</v>
      </c>
      <c r="G264" s="1">
        <v>42181</v>
      </c>
      <c r="H264" s="14">
        <v>16</v>
      </c>
      <c r="I264" s="14">
        <v>19</v>
      </c>
      <c r="J264" s="14"/>
      <c r="K264" s="14">
        <v>1</v>
      </c>
    </row>
    <row r="265" spans="1:11" x14ac:dyDescent="0.25">
      <c r="A265" s="14" t="s">
        <v>55</v>
      </c>
      <c r="B265" s="14" t="s">
        <v>55</v>
      </c>
      <c r="C265" s="14" t="s">
        <v>55</v>
      </c>
      <c r="D265" s="14" t="s">
        <v>100</v>
      </c>
      <c r="E265" s="14" t="s">
        <v>55</v>
      </c>
      <c r="F265" s="14" t="s">
        <v>62</v>
      </c>
      <c r="G265" s="1">
        <v>42185</v>
      </c>
      <c r="H265" s="14">
        <v>16</v>
      </c>
      <c r="I265" s="14">
        <v>19</v>
      </c>
      <c r="J265" s="14"/>
      <c r="K265" s="14">
        <v>1</v>
      </c>
    </row>
    <row r="266" spans="1:11" x14ac:dyDescent="0.25">
      <c r="A266" s="14" t="s">
        <v>55</v>
      </c>
      <c r="B266" s="14" t="s">
        <v>55</v>
      </c>
      <c r="C266" s="14" t="s">
        <v>55</v>
      </c>
      <c r="D266" s="14" t="s">
        <v>100</v>
      </c>
      <c r="E266" s="14" t="s">
        <v>55</v>
      </c>
      <c r="F266" s="14" t="s">
        <v>62</v>
      </c>
      <c r="G266" s="1">
        <v>42186</v>
      </c>
      <c r="H266" s="14">
        <v>16</v>
      </c>
      <c r="I266" s="14">
        <v>19</v>
      </c>
      <c r="J266" s="14"/>
      <c r="K266" s="14">
        <v>1</v>
      </c>
    </row>
    <row r="267" spans="1:11" x14ac:dyDescent="0.25">
      <c r="A267" s="14" t="s">
        <v>55</v>
      </c>
      <c r="B267" s="14" t="s">
        <v>55</v>
      </c>
      <c r="C267" s="14" t="s">
        <v>55</v>
      </c>
      <c r="D267" s="14" t="s">
        <v>100</v>
      </c>
      <c r="E267" s="14" t="s">
        <v>55</v>
      </c>
      <c r="F267" s="14" t="s">
        <v>62</v>
      </c>
      <c r="G267" s="1">
        <v>42201</v>
      </c>
      <c r="H267" s="14">
        <v>16</v>
      </c>
      <c r="I267" s="14">
        <v>19</v>
      </c>
      <c r="J267" s="14"/>
      <c r="K267" s="14">
        <v>1</v>
      </c>
    </row>
    <row r="268" spans="1:11" x14ac:dyDescent="0.25">
      <c r="A268" s="14" t="s">
        <v>55</v>
      </c>
      <c r="B268" s="14" t="s">
        <v>55</v>
      </c>
      <c r="C268" s="14" t="s">
        <v>55</v>
      </c>
      <c r="D268" s="14" t="s">
        <v>100</v>
      </c>
      <c r="E268" s="14" t="s">
        <v>55</v>
      </c>
      <c r="F268" s="14" t="s">
        <v>62</v>
      </c>
      <c r="G268" s="1">
        <v>42213</v>
      </c>
      <c r="H268" s="14">
        <v>16</v>
      </c>
      <c r="I268" s="14">
        <v>19</v>
      </c>
      <c r="J268" s="14"/>
      <c r="K268" s="14">
        <v>1</v>
      </c>
    </row>
    <row r="269" spans="1:11" x14ac:dyDescent="0.25">
      <c r="A269" s="14" t="s">
        <v>55</v>
      </c>
      <c r="B269" s="14" t="s">
        <v>55</v>
      </c>
      <c r="C269" s="14" t="s">
        <v>55</v>
      </c>
      <c r="D269" s="14" t="s">
        <v>100</v>
      </c>
      <c r="E269" s="14" t="s">
        <v>55</v>
      </c>
      <c r="F269" s="14" t="s">
        <v>62</v>
      </c>
      <c r="G269" s="1">
        <v>42215</v>
      </c>
      <c r="H269" s="14">
        <v>16</v>
      </c>
      <c r="I269" s="14">
        <v>19</v>
      </c>
      <c r="J269" s="14"/>
      <c r="K269" s="14">
        <v>1</v>
      </c>
    </row>
    <row r="270" spans="1:11" x14ac:dyDescent="0.25">
      <c r="A270" s="14" t="s">
        <v>55</v>
      </c>
      <c r="B270" s="14" t="s">
        <v>55</v>
      </c>
      <c r="C270" s="14" t="s">
        <v>55</v>
      </c>
      <c r="D270" s="14" t="s">
        <v>100</v>
      </c>
      <c r="E270" s="14" t="s">
        <v>55</v>
      </c>
      <c r="F270" s="14" t="s">
        <v>62</v>
      </c>
      <c r="G270" s="1">
        <v>42216</v>
      </c>
      <c r="H270" s="14">
        <v>16</v>
      </c>
      <c r="I270" s="14">
        <v>19</v>
      </c>
      <c r="J270" s="14"/>
      <c r="K270" s="14">
        <v>1</v>
      </c>
    </row>
    <row r="271" spans="1:11" x14ac:dyDescent="0.25">
      <c r="A271" s="14" t="s">
        <v>55</v>
      </c>
      <c r="B271" s="14" t="s">
        <v>55</v>
      </c>
      <c r="C271" s="14" t="s">
        <v>55</v>
      </c>
      <c r="D271" s="14" t="s">
        <v>100</v>
      </c>
      <c r="E271" s="14" t="s">
        <v>55</v>
      </c>
      <c r="F271" s="14" t="s">
        <v>62</v>
      </c>
      <c r="G271" s="1">
        <v>42222</v>
      </c>
      <c r="H271" s="14">
        <v>16</v>
      </c>
      <c r="I271" s="14">
        <v>19</v>
      </c>
      <c r="J271" s="14">
        <v>60</v>
      </c>
      <c r="K271" s="14">
        <v>0</v>
      </c>
    </row>
    <row r="272" spans="1:11" x14ac:dyDescent="0.25">
      <c r="A272" s="14" t="s">
        <v>55</v>
      </c>
      <c r="B272" s="14" t="s">
        <v>55</v>
      </c>
      <c r="C272" s="14" t="s">
        <v>55</v>
      </c>
      <c r="D272" s="14" t="s">
        <v>100</v>
      </c>
      <c r="E272" s="14" t="s">
        <v>55</v>
      </c>
      <c r="F272" s="14" t="s">
        <v>62</v>
      </c>
      <c r="G272" s="1">
        <v>42227</v>
      </c>
      <c r="H272" s="14">
        <v>16</v>
      </c>
      <c r="I272" s="14">
        <v>19</v>
      </c>
      <c r="J272" s="14">
        <v>60</v>
      </c>
      <c r="K272" s="14">
        <v>0</v>
      </c>
    </row>
    <row r="273" spans="1:11" x14ac:dyDescent="0.25">
      <c r="A273" s="14" t="s">
        <v>55</v>
      </c>
      <c r="B273" s="14" t="s">
        <v>55</v>
      </c>
      <c r="C273" s="14" t="s">
        <v>55</v>
      </c>
      <c r="D273" s="14" t="s">
        <v>100</v>
      </c>
      <c r="E273" s="14" t="s">
        <v>55</v>
      </c>
      <c r="F273" s="14" t="s">
        <v>62</v>
      </c>
      <c r="G273" s="1">
        <v>42228</v>
      </c>
      <c r="H273" s="14">
        <v>15</v>
      </c>
      <c r="I273" s="14">
        <v>18</v>
      </c>
      <c r="J273" s="14">
        <v>60</v>
      </c>
      <c r="K273" s="14">
        <v>0</v>
      </c>
    </row>
    <row r="274" spans="1:11" x14ac:dyDescent="0.25">
      <c r="A274" s="14" t="s">
        <v>55</v>
      </c>
      <c r="B274" s="14" t="s">
        <v>55</v>
      </c>
      <c r="C274" s="14" t="s">
        <v>55</v>
      </c>
      <c r="D274" s="14" t="s">
        <v>100</v>
      </c>
      <c r="E274" s="14" t="s">
        <v>55</v>
      </c>
      <c r="F274" s="14" t="s">
        <v>62</v>
      </c>
      <c r="G274" s="1">
        <v>42229</v>
      </c>
      <c r="H274" s="14">
        <v>16</v>
      </c>
      <c r="I274" s="14">
        <v>19</v>
      </c>
      <c r="J274" s="14">
        <v>60</v>
      </c>
      <c r="K274" s="14">
        <v>0</v>
      </c>
    </row>
    <row r="275" spans="1:11" x14ac:dyDescent="0.25">
      <c r="A275" s="14" t="s">
        <v>55</v>
      </c>
      <c r="B275" s="14" t="s">
        <v>55</v>
      </c>
      <c r="C275" s="14" t="s">
        <v>55</v>
      </c>
      <c r="D275" s="14" t="s">
        <v>100</v>
      </c>
      <c r="E275" s="14" t="s">
        <v>55</v>
      </c>
      <c r="F275" s="14" t="s">
        <v>62</v>
      </c>
      <c r="G275" s="1">
        <v>42237</v>
      </c>
      <c r="H275" s="14">
        <v>15</v>
      </c>
      <c r="I275" s="14">
        <v>18</v>
      </c>
      <c r="J275" s="14">
        <v>60</v>
      </c>
      <c r="K275" s="14">
        <v>0</v>
      </c>
    </row>
    <row r="276" spans="1:11" x14ac:dyDescent="0.25">
      <c r="A276" s="14" t="s">
        <v>55</v>
      </c>
      <c r="B276" s="14" t="s">
        <v>55</v>
      </c>
      <c r="C276" s="14" t="s">
        <v>55</v>
      </c>
      <c r="D276" s="14" t="s">
        <v>100</v>
      </c>
      <c r="E276" s="14" t="s">
        <v>55</v>
      </c>
      <c r="F276" s="14" t="s">
        <v>62</v>
      </c>
      <c r="G276" s="1">
        <v>42241</v>
      </c>
      <c r="H276" s="14">
        <v>16</v>
      </c>
      <c r="I276" s="14">
        <v>19</v>
      </c>
      <c r="J276" s="14">
        <v>60</v>
      </c>
      <c r="K276" s="14">
        <v>0</v>
      </c>
    </row>
    <row r="277" spans="1:11" x14ac:dyDescent="0.25">
      <c r="A277" s="14" t="s">
        <v>55</v>
      </c>
      <c r="B277" s="14" t="s">
        <v>55</v>
      </c>
      <c r="C277" s="14" t="s">
        <v>55</v>
      </c>
      <c r="D277" s="14" t="s">
        <v>100</v>
      </c>
      <c r="E277" s="14" t="s">
        <v>55</v>
      </c>
      <c r="F277" s="14" t="s">
        <v>62</v>
      </c>
      <c r="G277" s="1">
        <v>42242</v>
      </c>
      <c r="H277" s="14">
        <v>16</v>
      </c>
      <c r="I277" s="14">
        <v>19</v>
      </c>
      <c r="J277" s="14"/>
      <c r="K277" s="14">
        <v>1</v>
      </c>
    </row>
    <row r="278" spans="1:11" x14ac:dyDescent="0.25">
      <c r="A278" s="14" t="s">
        <v>55</v>
      </c>
      <c r="B278" s="14" t="s">
        <v>55</v>
      </c>
      <c r="C278" s="14" t="s">
        <v>55</v>
      </c>
      <c r="D278" s="14" t="s">
        <v>100</v>
      </c>
      <c r="E278" s="14" t="s">
        <v>55</v>
      </c>
      <c r="F278" s="14" t="s">
        <v>62</v>
      </c>
      <c r="G278" s="1">
        <v>42243</v>
      </c>
      <c r="H278" s="14">
        <v>16</v>
      </c>
      <c r="I278" s="14">
        <v>19</v>
      </c>
      <c r="J278" s="14">
        <v>60</v>
      </c>
      <c r="K278" s="14">
        <v>0</v>
      </c>
    </row>
    <row r="279" spans="1:11" x14ac:dyDescent="0.25">
      <c r="A279" s="14" t="s">
        <v>55</v>
      </c>
      <c r="B279" s="14" t="s">
        <v>55</v>
      </c>
      <c r="C279" s="14" t="s">
        <v>55</v>
      </c>
      <c r="D279" s="14" t="s">
        <v>100</v>
      </c>
      <c r="E279" s="14" t="s">
        <v>55</v>
      </c>
      <c r="F279" s="14" t="s">
        <v>62</v>
      </c>
      <c r="G279" s="1">
        <v>42244</v>
      </c>
      <c r="H279" s="14">
        <v>16</v>
      </c>
      <c r="I279" s="14">
        <v>19</v>
      </c>
      <c r="J279" s="14">
        <v>60</v>
      </c>
      <c r="K279" s="14">
        <v>0</v>
      </c>
    </row>
    <row r="280" spans="1:11" x14ac:dyDescent="0.25">
      <c r="A280" s="14" t="s">
        <v>55</v>
      </c>
      <c r="B280" s="14" t="s">
        <v>55</v>
      </c>
      <c r="C280" s="14" t="s">
        <v>55</v>
      </c>
      <c r="D280" s="14" t="s">
        <v>100</v>
      </c>
      <c r="E280" s="14" t="s">
        <v>55</v>
      </c>
      <c r="F280" s="14" t="s">
        <v>62</v>
      </c>
      <c r="G280" s="1">
        <v>42256</v>
      </c>
      <c r="H280" s="14">
        <v>16</v>
      </c>
      <c r="I280" s="14">
        <v>19</v>
      </c>
      <c r="J280" s="14">
        <v>59</v>
      </c>
      <c r="K280" s="14">
        <v>0</v>
      </c>
    </row>
    <row r="281" spans="1:11" x14ac:dyDescent="0.25">
      <c r="A281" s="14" t="s">
        <v>55</v>
      </c>
      <c r="B281" s="14" t="s">
        <v>55</v>
      </c>
      <c r="C281" s="14" t="s">
        <v>55</v>
      </c>
      <c r="D281" s="14" t="s">
        <v>100</v>
      </c>
      <c r="E281" s="14" t="s">
        <v>55</v>
      </c>
      <c r="F281" s="14" t="s">
        <v>62</v>
      </c>
      <c r="G281" s="1">
        <v>42257</v>
      </c>
      <c r="H281" s="14">
        <v>16</v>
      </c>
      <c r="I281" s="14">
        <v>19</v>
      </c>
      <c r="J281" s="14">
        <v>59</v>
      </c>
      <c r="K281" s="14">
        <v>0</v>
      </c>
    </row>
    <row r="282" spans="1:11" x14ac:dyDescent="0.25">
      <c r="A282" s="14" t="s">
        <v>55</v>
      </c>
      <c r="B282" s="14" t="s">
        <v>55</v>
      </c>
      <c r="C282" s="14" t="s">
        <v>55</v>
      </c>
      <c r="D282" s="14" t="s">
        <v>100</v>
      </c>
      <c r="E282" s="14" t="s">
        <v>55</v>
      </c>
      <c r="F282" s="14" t="s">
        <v>62</v>
      </c>
      <c r="G282" s="1">
        <v>42258</v>
      </c>
      <c r="H282" s="14">
        <v>16</v>
      </c>
      <c r="I282" s="14">
        <v>19</v>
      </c>
      <c r="J282" s="14">
        <v>59</v>
      </c>
      <c r="K282" s="14">
        <v>0</v>
      </c>
    </row>
    <row r="283" spans="1:11" x14ac:dyDescent="0.25">
      <c r="A283" s="14" t="s">
        <v>55</v>
      </c>
      <c r="B283" s="14" t="s">
        <v>55</v>
      </c>
      <c r="C283" s="14" t="s">
        <v>55</v>
      </c>
      <c r="D283" s="14" t="s">
        <v>100</v>
      </c>
      <c r="E283" s="14" t="s">
        <v>55</v>
      </c>
      <c r="F283" s="14" t="s">
        <v>62</v>
      </c>
      <c r="G283" s="1">
        <v>42270</v>
      </c>
      <c r="H283" s="14">
        <v>16</v>
      </c>
      <c r="I283" s="14">
        <v>19</v>
      </c>
      <c r="J283" s="14">
        <v>59</v>
      </c>
      <c r="K283" s="14">
        <v>0</v>
      </c>
    </row>
    <row r="284" spans="1:11" x14ac:dyDescent="0.25">
      <c r="A284" s="14" t="s">
        <v>55</v>
      </c>
      <c r="B284" s="14" t="s">
        <v>55</v>
      </c>
      <c r="C284" s="14" t="s">
        <v>55</v>
      </c>
      <c r="D284" s="14" t="s">
        <v>100</v>
      </c>
      <c r="E284" s="14" t="s">
        <v>55</v>
      </c>
      <c r="F284" s="14" t="s">
        <v>62</v>
      </c>
      <c r="G284" s="1">
        <v>42271</v>
      </c>
      <c r="H284" s="14">
        <v>16</v>
      </c>
      <c r="I284" s="14">
        <v>19</v>
      </c>
      <c r="J284" s="14">
        <v>59</v>
      </c>
      <c r="K284" s="14">
        <v>0</v>
      </c>
    </row>
    <row r="285" spans="1:11" x14ac:dyDescent="0.25">
      <c r="A285" s="14" t="s">
        <v>55</v>
      </c>
      <c r="B285" s="14" t="s">
        <v>55</v>
      </c>
      <c r="C285" s="14" t="s">
        <v>55</v>
      </c>
      <c r="D285" s="14" t="s">
        <v>100</v>
      </c>
      <c r="E285" s="14" t="s">
        <v>55</v>
      </c>
      <c r="F285" s="14" t="s">
        <v>62</v>
      </c>
      <c r="G285" s="1">
        <v>42272</v>
      </c>
      <c r="H285" s="14">
        <v>16</v>
      </c>
      <c r="I285" s="14">
        <v>19</v>
      </c>
      <c r="J285" s="14"/>
      <c r="K285" s="14">
        <v>1</v>
      </c>
    </row>
    <row r="286" spans="1:11" x14ac:dyDescent="0.25">
      <c r="A286" s="14" t="s">
        <v>55</v>
      </c>
      <c r="B286" s="14" t="s">
        <v>55</v>
      </c>
      <c r="C286" s="14" t="s">
        <v>55</v>
      </c>
      <c r="D286" s="14" t="s">
        <v>100</v>
      </c>
      <c r="E286" s="14" t="s">
        <v>55</v>
      </c>
      <c r="F286" s="14" t="s">
        <v>62</v>
      </c>
      <c r="G286" s="1">
        <v>42276</v>
      </c>
      <c r="H286" s="14">
        <v>16</v>
      </c>
      <c r="I286" s="14">
        <v>19</v>
      </c>
      <c r="J286" s="14">
        <v>59</v>
      </c>
      <c r="K286" s="14">
        <v>0</v>
      </c>
    </row>
    <row r="287" spans="1:11" x14ac:dyDescent="0.25">
      <c r="A287" s="14" t="s">
        <v>55</v>
      </c>
      <c r="B287" s="14" t="s">
        <v>55</v>
      </c>
      <c r="C287" s="14" t="s">
        <v>55</v>
      </c>
      <c r="D287" s="14" t="s">
        <v>100</v>
      </c>
      <c r="E287" s="14" t="s">
        <v>55</v>
      </c>
      <c r="F287" s="14" t="s">
        <v>62</v>
      </c>
      <c r="G287" s="1">
        <v>42277</v>
      </c>
      <c r="H287" s="14">
        <v>16</v>
      </c>
      <c r="I287" s="14">
        <v>19</v>
      </c>
      <c r="J287" s="14">
        <v>59</v>
      </c>
      <c r="K287" s="14">
        <v>0</v>
      </c>
    </row>
    <row r="288" spans="1:11" x14ac:dyDescent="0.25">
      <c r="A288" s="14" t="s">
        <v>55</v>
      </c>
      <c r="B288" s="14" t="s">
        <v>55</v>
      </c>
      <c r="C288" s="14" t="s">
        <v>55</v>
      </c>
      <c r="D288" s="14" t="s">
        <v>100</v>
      </c>
      <c r="E288" s="14" t="s">
        <v>55</v>
      </c>
      <c r="F288" s="14" t="s">
        <v>62</v>
      </c>
      <c r="G288" s="1">
        <v>42285</v>
      </c>
      <c r="H288" s="14">
        <v>16</v>
      </c>
      <c r="I288" s="14">
        <v>19</v>
      </c>
      <c r="J288" s="14">
        <v>58</v>
      </c>
      <c r="K288" s="14">
        <v>0</v>
      </c>
    </row>
    <row r="289" spans="1:11" x14ac:dyDescent="0.25">
      <c r="A289" s="14" t="s">
        <v>55</v>
      </c>
      <c r="B289" s="14" t="s">
        <v>55</v>
      </c>
      <c r="C289" s="14" t="s">
        <v>55</v>
      </c>
      <c r="D289" s="14" t="s">
        <v>100</v>
      </c>
      <c r="E289" s="14" t="s">
        <v>55</v>
      </c>
      <c r="F289" s="14" t="s">
        <v>62</v>
      </c>
      <c r="G289" s="1">
        <v>42286</v>
      </c>
      <c r="H289" s="14">
        <v>16</v>
      </c>
      <c r="I289" s="14">
        <v>19</v>
      </c>
      <c r="J289" s="14">
        <v>58</v>
      </c>
      <c r="K289" s="14">
        <v>0</v>
      </c>
    </row>
    <row r="290" spans="1:11" x14ac:dyDescent="0.25">
      <c r="A290" s="14" t="s">
        <v>55</v>
      </c>
      <c r="B290" s="14" t="s">
        <v>55</v>
      </c>
      <c r="C290" s="14" t="s">
        <v>55</v>
      </c>
      <c r="D290" s="14" t="s">
        <v>100</v>
      </c>
      <c r="E290" s="14" t="s">
        <v>55</v>
      </c>
      <c r="F290" s="14" t="s">
        <v>62</v>
      </c>
      <c r="G290" s="1">
        <v>42289</v>
      </c>
      <c r="H290" s="14">
        <v>16</v>
      </c>
      <c r="I290" s="14">
        <v>19</v>
      </c>
      <c r="J290" s="14">
        <v>58</v>
      </c>
      <c r="K290" s="14">
        <v>0</v>
      </c>
    </row>
    <row r="291" spans="1:11" x14ac:dyDescent="0.25">
      <c r="A291" s="14" t="s">
        <v>55</v>
      </c>
      <c r="B291" s="14" t="s">
        <v>55</v>
      </c>
      <c r="C291" s="14" t="s">
        <v>55</v>
      </c>
      <c r="D291" s="14" t="s">
        <v>100</v>
      </c>
      <c r="E291" s="14" t="s">
        <v>55</v>
      </c>
      <c r="F291" s="14" t="s">
        <v>62</v>
      </c>
      <c r="G291" s="1">
        <v>42290</v>
      </c>
      <c r="H291" s="14">
        <v>16</v>
      </c>
      <c r="I291" s="14">
        <v>19</v>
      </c>
      <c r="J291" s="14">
        <v>58</v>
      </c>
      <c r="K291" s="14">
        <v>0</v>
      </c>
    </row>
    <row r="292" spans="1:11" x14ac:dyDescent="0.25">
      <c r="A292" s="14" t="s">
        <v>55</v>
      </c>
      <c r="B292" s="14" t="s">
        <v>55</v>
      </c>
      <c r="C292" s="14" t="s">
        <v>55</v>
      </c>
      <c r="D292" s="14" t="s">
        <v>100</v>
      </c>
      <c r="E292" s="14" t="s">
        <v>55</v>
      </c>
      <c r="F292" s="14" t="s">
        <v>62</v>
      </c>
      <c r="G292" s="1">
        <v>42291</v>
      </c>
      <c r="H292" s="14">
        <v>16</v>
      </c>
      <c r="I292" s="14">
        <v>19</v>
      </c>
      <c r="J292" s="14">
        <v>58</v>
      </c>
      <c r="K292" s="14">
        <v>0</v>
      </c>
    </row>
    <row r="293" spans="1:11" x14ac:dyDescent="0.25">
      <c r="A293" s="14" t="s">
        <v>55</v>
      </c>
      <c r="B293" s="14" t="s">
        <v>55</v>
      </c>
      <c r="C293" s="14" t="s">
        <v>55</v>
      </c>
      <c r="D293" s="14" t="s">
        <v>100</v>
      </c>
      <c r="E293" s="14" t="s">
        <v>55</v>
      </c>
      <c r="F293" s="14" t="s">
        <v>62</v>
      </c>
      <c r="G293" s="1">
        <v>42298</v>
      </c>
      <c r="H293" s="14">
        <v>16</v>
      </c>
      <c r="I293" s="14">
        <v>19</v>
      </c>
      <c r="J293" s="14">
        <v>58</v>
      </c>
      <c r="K293" s="14">
        <v>0</v>
      </c>
    </row>
    <row r="294" spans="1:11" x14ac:dyDescent="0.25">
      <c r="A294" s="14" t="s">
        <v>55</v>
      </c>
      <c r="B294" s="14" t="s">
        <v>55</v>
      </c>
      <c r="C294" s="14" t="s">
        <v>55</v>
      </c>
      <c r="D294" s="14" t="s">
        <v>100</v>
      </c>
      <c r="E294" s="14" t="s">
        <v>55</v>
      </c>
      <c r="F294" s="14" t="s">
        <v>62</v>
      </c>
      <c r="G294" s="1">
        <v>42299</v>
      </c>
      <c r="H294" s="14">
        <v>16</v>
      </c>
      <c r="I294" s="14">
        <v>19</v>
      </c>
      <c r="J294" s="14">
        <v>58</v>
      </c>
      <c r="K294" s="14">
        <v>0</v>
      </c>
    </row>
    <row r="295" spans="1:11" x14ac:dyDescent="0.25">
      <c r="A295" s="14" t="s">
        <v>55</v>
      </c>
      <c r="B295" s="14" t="s">
        <v>55</v>
      </c>
      <c r="C295" s="14" t="s">
        <v>55</v>
      </c>
      <c r="D295" s="14" t="s">
        <v>100</v>
      </c>
      <c r="E295" s="14" t="s">
        <v>55</v>
      </c>
      <c r="F295" s="14" t="s">
        <v>62</v>
      </c>
      <c r="G295" s="1">
        <v>42300</v>
      </c>
      <c r="H295" s="14">
        <v>16</v>
      </c>
      <c r="I295" s="14">
        <v>19</v>
      </c>
      <c r="J295" s="14">
        <v>58</v>
      </c>
      <c r="K295" s="14">
        <v>0</v>
      </c>
    </row>
    <row r="296" spans="1:11" x14ac:dyDescent="0.25">
      <c r="A296" s="14" t="s">
        <v>55</v>
      </c>
      <c r="B296" s="14" t="s">
        <v>55</v>
      </c>
      <c r="C296" s="14" t="s">
        <v>55</v>
      </c>
      <c r="D296" s="14" t="s">
        <v>100</v>
      </c>
      <c r="E296" s="14" t="s">
        <v>55</v>
      </c>
      <c r="F296" s="14" t="s">
        <v>62</v>
      </c>
      <c r="G296" s="1">
        <v>42304</v>
      </c>
      <c r="H296" s="14">
        <v>16</v>
      </c>
      <c r="I296" s="14">
        <v>19</v>
      </c>
      <c r="J296" s="14"/>
      <c r="K296" s="14">
        <v>1</v>
      </c>
    </row>
    <row r="297" spans="1:11" x14ac:dyDescent="0.25">
      <c r="A297" s="14" t="s">
        <v>55</v>
      </c>
      <c r="B297" s="14" t="s">
        <v>55</v>
      </c>
      <c r="C297" s="14" t="s">
        <v>55</v>
      </c>
      <c r="D297" s="14" t="s">
        <v>100</v>
      </c>
      <c r="E297" s="14" t="s">
        <v>55</v>
      </c>
      <c r="F297" s="14" t="s">
        <v>62</v>
      </c>
      <c r="G297" s="1">
        <v>42305</v>
      </c>
      <c r="H297" s="14">
        <v>16</v>
      </c>
      <c r="I297" s="14">
        <v>19</v>
      </c>
      <c r="J297" s="14">
        <v>58</v>
      </c>
      <c r="K297" s="14">
        <v>0</v>
      </c>
    </row>
    <row r="298" spans="1:11" x14ac:dyDescent="0.25">
      <c r="A298" s="14" t="s">
        <v>55</v>
      </c>
      <c r="B298" s="14" t="s">
        <v>55</v>
      </c>
      <c r="C298" s="14" t="s">
        <v>55</v>
      </c>
      <c r="D298" s="14" t="s">
        <v>100</v>
      </c>
      <c r="E298" s="14" t="s">
        <v>55</v>
      </c>
      <c r="F298" s="14" t="s">
        <v>62</v>
      </c>
      <c r="G298" s="1">
        <v>42307</v>
      </c>
      <c r="H298" s="14">
        <v>16</v>
      </c>
      <c r="I298" s="14">
        <v>19</v>
      </c>
      <c r="J298" s="14"/>
      <c r="K298" s="14">
        <v>1</v>
      </c>
    </row>
    <row r="299" spans="1:11" x14ac:dyDescent="0.25">
      <c r="A299" s="14" t="s">
        <v>55</v>
      </c>
      <c r="B299" s="14" t="s">
        <v>55</v>
      </c>
      <c r="C299" s="14" t="s">
        <v>55</v>
      </c>
      <c r="D299" s="14" t="s">
        <v>100</v>
      </c>
      <c r="E299" s="14" t="s">
        <v>55</v>
      </c>
      <c r="F299" s="14" t="s">
        <v>103</v>
      </c>
      <c r="G299" s="1">
        <v>42125</v>
      </c>
      <c r="H299" s="14">
        <v>16</v>
      </c>
      <c r="I299" s="14">
        <v>19</v>
      </c>
      <c r="J299" s="14"/>
      <c r="K299" s="14">
        <v>1</v>
      </c>
    </row>
    <row r="300" spans="1:11" x14ac:dyDescent="0.25">
      <c r="A300" s="14" t="s">
        <v>55</v>
      </c>
      <c r="B300" s="14" t="s">
        <v>55</v>
      </c>
      <c r="C300" s="14" t="s">
        <v>55</v>
      </c>
      <c r="D300" s="14" t="s">
        <v>100</v>
      </c>
      <c r="E300" s="14" t="s">
        <v>55</v>
      </c>
      <c r="F300" s="14" t="s">
        <v>103</v>
      </c>
      <c r="G300" s="1">
        <v>42164</v>
      </c>
      <c r="H300" s="14">
        <v>16</v>
      </c>
      <c r="I300" s="14">
        <v>19</v>
      </c>
      <c r="J300" s="14"/>
      <c r="K300" s="14">
        <v>1</v>
      </c>
    </row>
    <row r="301" spans="1:11" x14ac:dyDescent="0.25">
      <c r="A301" s="14" t="s">
        <v>55</v>
      </c>
      <c r="B301" s="14" t="s">
        <v>55</v>
      </c>
      <c r="C301" s="14" t="s">
        <v>55</v>
      </c>
      <c r="D301" s="14" t="s">
        <v>100</v>
      </c>
      <c r="E301" s="14" t="s">
        <v>55</v>
      </c>
      <c r="F301" s="14" t="s">
        <v>103</v>
      </c>
      <c r="G301" s="1">
        <v>42179</v>
      </c>
      <c r="H301" s="14">
        <v>16</v>
      </c>
      <c r="I301" s="14">
        <v>19</v>
      </c>
      <c r="J301" s="14"/>
      <c r="K301" s="14">
        <v>1</v>
      </c>
    </row>
    <row r="302" spans="1:11" x14ac:dyDescent="0.25">
      <c r="A302" s="14" t="s">
        <v>55</v>
      </c>
      <c r="B302" s="14" t="s">
        <v>55</v>
      </c>
      <c r="C302" s="14" t="s">
        <v>55</v>
      </c>
      <c r="D302" s="14" t="s">
        <v>100</v>
      </c>
      <c r="E302" s="14" t="s">
        <v>55</v>
      </c>
      <c r="F302" s="14" t="s">
        <v>103</v>
      </c>
      <c r="G302" s="1">
        <v>42180</v>
      </c>
      <c r="H302" s="14">
        <v>16</v>
      </c>
      <c r="I302" s="14">
        <v>19</v>
      </c>
      <c r="J302" s="14"/>
      <c r="K302" s="14">
        <v>1</v>
      </c>
    </row>
    <row r="303" spans="1:11" x14ac:dyDescent="0.25">
      <c r="A303" s="14" t="s">
        <v>55</v>
      </c>
      <c r="B303" s="14" t="s">
        <v>55</v>
      </c>
      <c r="C303" s="14" t="s">
        <v>55</v>
      </c>
      <c r="D303" s="14" t="s">
        <v>100</v>
      </c>
      <c r="E303" s="14" t="s">
        <v>55</v>
      </c>
      <c r="F303" s="14" t="s">
        <v>103</v>
      </c>
      <c r="G303" s="1">
        <v>42181</v>
      </c>
      <c r="H303" s="14">
        <v>16</v>
      </c>
      <c r="I303" s="14">
        <v>19</v>
      </c>
      <c r="J303" s="14"/>
      <c r="K303" s="14">
        <v>1</v>
      </c>
    </row>
    <row r="304" spans="1:11" x14ac:dyDescent="0.25">
      <c r="A304" s="14" t="s">
        <v>55</v>
      </c>
      <c r="B304" s="14" t="s">
        <v>55</v>
      </c>
      <c r="C304" s="14" t="s">
        <v>55</v>
      </c>
      <c r="D304" s="14" t="s">
        <v>100</v>
      </c>
      <c r="E304" s="14" t="s">
        <v>55</v>
      </c>
      <c r="F304" s="14" t="s">
        <v>103</v>
      </c>
      <c r="G304" s="1">
        <v>42184</v>
      </c>
      <c r="H304" s="14">
        <v>16</v>
      </c>
      <c r="I304" s="14">
        <v>19</v>
      </c>
      <c r="J304" s="14"/>
      <c r="K304" s="14">
        <v>1</v>
      </c>
    </row>
    <row r="305" spans="1:11" x14ac:dyDescent="0.25">
      <c r="A305" s="14" t="s">
        <v>55</v>
      </c>
      <c r="B305" s="14" t="s">
        <v>55</v>
      </c>
      <c r="C305" s="14" t="s">
        <v>55</v>
      </c>
      <c r="D305" s="14" t="s">
        <v>100</v>
      </c>
      <c r="E305" s="14" t="s">
        <v>55</v>
      </c>
      <c r="F305" s="14" t="s">
        <v>103</v>
      </c>
      <c r="G305" s="1">
        <v>42185</v>
      </c>
      <c r="H305" s="14">
        <v>16</v>
      </c>
      <c r="I305" s="14">
        <v>19</v>
      </c>
      <c r="J305" s="14"/>
      <c r="K305" s="14">
        <v>1</v>
      </c>
    </row>
    <row r="306" spans="1:11" x14ac:dyDescent="0.25">
      <c r="A306" s="14" t="s">
        <v>55</v>
      </c>
      <c r="B306" s="14" t="s">
        <v>55</v>
      </c>
      <c r="C306" s="14" t="s">
        <v>55</v>
      </c>
      <c r="D306" s="14" t="s">
        <v>100</v>
      </c>
      <c r="E306" s="14" t="s">
        <v>55</v>
      </c>
      <c r="F306" s="14" t="s">
        <v>103</v>
      </c>
      <c r="G306" s="1">
        <v>42186</v>
      </c>
      <c r="H306" s="14">
        <v>16</v>
      </c>
      <c r="I306" s="14">
        <v>19</v>
      </c>
      <c r="J306" s="14"/>
      <c r="K306" s="14">
        <v>1</v>
      </c>
    </row>
    <row r="307" spans="1:11" x14ac:dyDescent="0.25">
      <c r="A307" s="14" t="s">
        <v>55</v>
      </c>
      <c r="B307" s="14" t="s">
        <v>55</v>
      </c>
      <c r="C307" s="14" t="s">
        <v>55</v>
      </c>
      <c r="D307" s="14" t="s">
        <v>100</v>
      </c>
      <c r="E307" s="14" t="s">
        <v>55</v>
      </c>
      <c r="F307" s="14" t="s">
        <v>103</v>
      </c>
      <c r="G307" s="1">
        <v>42214</v>
      </c>
      <c r="H307" s="14">
        <v>16</v>
      </c>
      <c r="I307" s="14">
        <v>19</v>
      </c>
      <c r="J307" s="14"/>
      <c r="K307" s="14">
        <v>1</v>
      </c>
    </row>
    <row r="308" spans="1:11" x14ac:dyDescent="0.25">
      <c r="A308" s="14" t="s">
        <v>55</v>
      </c>
      <c r="B308" s="14" t="s">
        <v>55</v>
      </c>
      <c r="C308" s="14" t="s">
        <v>55</v>
      </c>
      <c r="D308" s="14" t="s">
        <v>100</v>
      </c>
      <c r="E308" s="14" t="s">
        <v>55</v>
      </c>
      <c r="F308" s="14" t="s">
        <v>103</v>
      </c>
      <c r="G308" s="1">
        <v>42221</v>
      </c>
      <c r="H308" s="14">
        <v>16</v>
      </c>
      <c r="I308" s="14">
        <v>19</v>
      </c>
      <c r="J308" s="14"/>
      <c r="K308" s="14">
        <v>1</v>
      </c>
    </row>
    <row r="309" spans="1:11" x14ac:dyDescent="0.25">
      <c r="A309" s="14" t="s">
        <v>55</v>
      </c>
      <c r="B309" s="14" t="s">
        <v>55</v>
      </c>
      <c r="C309" s="14" t="s">
        <v>55</v>
      </c>
      <c r="D309" s="14" t="s">
        <v>100</v>
      </c>
      <c r="E309" s="14" t="s">
        <v>55</v>
      </c>
      <c r="F309" s="14" t="s">
        <v>103</v>
      </c>
      <c r="G309" s="1">
        <v>42229</v>
      </c>
      <c r="H309" s="14">
        <v>16</v>
      </c>
      <c r="I309" s="14">
        <v>19</v>
      </c>
      <c r="J309" s="14"/>
      <c r="K309" s="14">
        <v>1</v>
      </c>
    </row>
    <row r="310" spans="1:11" x14ac:dyDescent="0.25">
      <c r="A310" s="14" t="s">
        <v>55</v>
      </c>
      <c r="B310" s="14" t="s">
        <v>55</v>
      </c>
      <c r="C310" s="14" t="s">
        <v>55</v>
      </c>
      <c r="D310" s="14" t="s">
        <v>100</v>
      </c>
      <c r="E310" s="14" t="s">
        <v>55</v>
      </c>
      <c r="F310" s="14" t="s">
        <v>103</v>
      </c>
      <c r="G310" s="1">
        <v>42241</v>
      </c>
      <c r="H310" s="14">
        <v>16</v>
      </c>
      <c r="I310" s="14">
        <v>19</v>
      </c>
      <c r="J310" s="14"/>
      <c r="K310" s="14">
        <v>1</v>
      </c>
    </row>
    <row r="311" spans="1:11" x14ac:dyDescent="0.25">
      <c r="A311" s="14" t="s">
        <v>55</v>
      </c>
      <c r="B311" s="14" t="s">
        <v>55</v>
      </c>
      <c r="C311" s="14" t="s">
        <v>55</v>
      </c>
      <c r="D311" s="14" t="s">
        <v>100</v>
      </c>
      <c r="E311" s="14" t="s">
        <v>55</v>
      </c>
      <c r="F311" s="14" t="s">
        <v>103</v>
      </c>
      <c r="G311" s="1">
        <v>42242</v>
      </c>
      <c r="H311" s="14">
        <v>16</v>
      </c>
      <c r="I311" s="14">
        <v>19</v>
      </c>
      <c r="J311" s="14"/>
      <c r="K311" s="14">
        <v>1</v>
      </c>
    </row>
    <row r="312" spans="1:11" x14ac:dyDescent="0.25">
      <c r="A312" s="14" t="s">
        <v>55</v>
      </c>
      <c r="B312" s="14" t="s">
        <v>55</v>
      </c>
      <c r="C312" s="14" t="s">
        <v>55</v>
      </c>
      <c r="D312" s="14" t="s">
        <v>100</v>
      </c>
      <c r="E312" s="14" t="s">
        <v>55</v>
      </c>
      <c r="F312" s="14" t="s">
        <v>103</v>
      </c>
      <c r="G312" s="1">
        <v>42243</v>
      </c>
      <c r="H312" s="14">
        <v>16</v>
      </c>
      <c r="I312" s="14">
        <v>19</v>
      </c>
      <c r="J312" s="14"/>
      <c r="K312" s="14">
        <v>1</v>
      </c>
    </row>
    <row r="313" spans="1:11" x14ac:dyDescent="0.25">
      <c r="A313" s="14" t="s">
        <v>55</v>
      </c>
      <c r="B313" s="14" t="s">
        <v>55</v>
      </c>
      <c r="C313" s="14" t="s">
        <v>55</v>
      </c>
      <c r="D313" s="14" t="s">
        <v>100</v>
      </c>
      <c r="E313" s="14" t="s">
        <v>55</v>
      </c>
      <c r="F313" s="14" t="s">
        <v>103</v>
      </c>
      <c r="G313" s="1">
        <v>42244</v>
      </c>
      <c r="H313" s="14">
        <v>16</v>
      </c>
      <c r="I313" s="14">
        <v>19</v>
      </c>
      <c r="J313" s="14"/>
      <c r="K313" s="14">
        <v>1</v>
      </c>
    </row>
    <row r="314" spans="1:11" x14ac:dyDescent="0.25">
      <c r="A314" s="14" t="s">
        <v>55</v>
      </c>
      <c r="B314" s="14" t="s">
        <v>55</v>
      </c>
      <c r="C314" s="14" t="s">
        <v>55</v>
      </c>
      <c r="D314" s="14" t="s">
        <v>100</v>
      </c>
      <c r="E314" s="14" t="s">
        <v>55</v>
      </c>
      <c r="F314" s="14" t="s">
        <v>103</v>
      </c>
      <c r="G314" s="1">
        <v>42255</v>
      </c>
      <c r="H314" s="14">
        <v>16</v>
      </c>
      <c r="I314" s="14">
        <v>19</v>
      </c>
      <c r="J314" s="14"/>
      <c r="K314" s="14">
        <v>1</v>
      </c>
    </row>
    <row r="315" spans="1:11" x14ac:dyDescent="0.25">
      <c r="A315" s="14" t="s">
        <v>55</v>
      </c>
      <c r="B315" s="14" t="s">
        <v>55</v>
      </c>
      <c r="C315" s="14" t="s">
        <v>55</v>
      </c>
      <c r="D315" s="14" t="s">
        <v>100</v>
      </c>
      <c r="E315" s="14" t="s">
        <v>55</v>
      </c>
      <c r="F315" s="14" t="s">
        <v>103</v>
      </c>
      <c r="G315" s="1">
        <v>42256</v>
      </c>
      <c r="H315" s="14">
        <v>16</v>
      </c>
      <c r="I315" s="14">
        <v>19</v>
      </c>
      <c r="J315" s="14"/>
      <c r="K315" s="14">
        <v>1</v>
      </c>
    </row>
    <row r="316" spans="1:11" x14ac:dyDescent="0.25">
      <c r="A316" s="14" t="s">
        <v>55</v>
      </c>
      <c r="B316" s="14" t="s">
        <v>55</v>
      </c>
      <c r="C316" s="14" t="s">
        <v>55</v>
      </c>
      <c r="D316" s="14" t="s">
        <v>100</v>
      </c>
      <c r="E316" s="14" t="s">
        <v>55</v>
      </c>
      <c r="F316" s="14" t="s">
        <v>103</v>
      </c>
      <c r="G316" s="1">
        <v>42257</v>
      </c>
      <c r="H316" s="14">
        <v>16</v>
      </c>
      <c r="I316" s="14">
        <v>19</v>
      </c>
      <c r="J316" s="14"/>
      <c r="K316" s="14">
        <v>1</v>
      </c>
    </row>
    <row r="317" spans="1:11" x14ac:dyDescent="0.25">
      <c r="A317" s="14" t="s">
        <v>55</v>
      </c>
      <c r="B317" s="14" t="s">
        <v>55</v>
      </c>
      <c r="C317" s="14" t="s">
        <v>55</v>
      </c>
      <c r="D317" s="14" t="s">
        <v>100</v>
      </c>
      <c r="E317" s="14" t="s">
        <v>55</v>
      </c>
      <c r="F317" s="14" t="s">
        <v>103</v>
      </c>
      <c r="G317" s="1">
        <v>42258</v>
      </c>
      <c r="H317" s="14">
        <v>16</v>
      </c>
      <c r="I317" s="14">
        <v>19</v>
      </c>
      <c r="J317" s="14"/>
      <c r="K317" s="14">
        <v>1</v>
      </c>
    </row>
    <row r="318" spans="1:11" x14ac:dyDescent="0.25">
      <c r="A318" s="14" t="s">
        <v>55</v>
      </c>
      <c r="B318" s="14" t="s">
        <v>55</v>
      </c>
      <c r="C318" s="14" t="s">
        <v>55</v>
      </c>
      <c r="D318" s="14" t="s">
        <v>100</v>
      </c>
      <c r="E318" s="14" t="s">
        <v>55</v>
      </c>
      <c r="F318" s="14" t="s">
        <v>103</v>
      </c>
      <c r="G318" s="1">
        <v>42268</v>
      </c>
      <c r="H318" s="14">
        <v>16</v>
      </c>
      <c r="I318" s="14">
        <v>19</v>
      </c>
      <c r="J318" s="14"/>
      <c r="K318" s="14">
        <v>1</v>
      </c>
    </row>
    <row r="319" spans="1:11" x14ac:dyDescent="0.25">
      <c r="A319" s="14" t="s">
        <v>55</v>
      </c>
      <c r="B319" s="14" t="s">
        <v>55</v>
      </c>
      <c r="C319" s="14" t="s">
        <v>55</v>
      </c>
      <c r="D319" s="14" t="s">
        <v>100</v>
      </c>
      <c r="E319" s="14" t="s">
        <v>55</v>
      </c>
      <c r="F319" s="14" t="s">
        <v>103</v>
      </c>
      <c r="G319" s="1">
        <v>42286</v>
      </c>
      <c r="H319" s="14">
        <v>16</v>
      </c>
      <c r="I319" s="14">
        <v>19</v>
      </c>
      <c r="J319" s="14"/>
      <c r="K319" s="14">
        <v>1</v>
      </c>
    </row>
    <row r="320" spans="1:11" x14ac:dyDescent="0.25">
      <c r="A320" s="14" t="s">
        <v>55</v>
      </c>
      <c r="B320" s="14" t="s">
        <v>55</v>
      </c>
      <c r="C320" s="14" t="s">
        <v>55</v>
      </c>
      <c r="D320" s="14" t="s">
        <v>100</v>
      </c>
      <c r="E320" s="14" t="s">
        <v>55</v>
      </c>
      <c r="F320" s="14" t="s">
        <v>103</v>
      </c>
      <c r="G320" s="1">
        <v>42289</v>
      </c>
      <c r="H320" s="14">
        <v>16</v>
      </c>
      <c r="I320" s="14">
        <v>19</v>
      </c>
      <c r="J320" s="14"/>
      <c r="K320" s="14">
        <v>1</v>
      </c>
    </row>
    <row r="321" spans="1:11" x14ac:dyDescent="0.25">
      <c r="A321" s="14" t="s">
        <v>55</v>
      </c>
      <c r="B321" s="14" t="s">
        <v>55</v>
      </c>
      <c r="C321" s="14" t="s">
        <v>55</v>
      </c>
      <c r="D321" s="14" t="s">
        <v>100</v>
      </c>
      <c r="E321" s="14" t="s">
        <v>55</v>
      </c>
      <c r="F321" s="14" t="s">
        <v>103</v>
      </c>
      <c r="G321" s="1">
        <v>42290</v>
      </c>
      <c r="H321" s="14">
        <v>16</v>
      </c>
      <c r="I321" s="14">
        <v>19</v>
      </c>
      <c r="J321" s="14"/>
      <c r="K321" s="14">
        <v>1</v>
      </c>
    </row>
    <row r="322" spans="1:11" x14ac:dyDescent="0.25">
      <c r="A322" s="14" t="s">
        <v>55</v>
      </c>
      <c r="B322" s="14" t="s">
        <v>55</v>
      </c>
      <c r="C322" s="14" t="s">
        <v>55</v>
      </c>
      <c r="D322" s="14" t="s">
        <v>100</v>
      </c>
      <c r="E322" s="14" t="s">
        <v>55</v>
      </c>
      <c r="F322" s="14" t="s">
        <v>103</v>
      </c>
      <c r="G322" s="1">
        <v>42291</v>
      </c>
      <c r="H322" s="14">
        <v>16</v>
      </c>
      <c r="I322" s="14">
        <v>19</v>
      </c>
      <c r="J322" s="14"/>
      <c r="K322" s="14">
        <v>1</v>
      </c>
    </row>
    <row r="323" spans="1:11" x14ac:dyDescent="0.25">
      <c r="A323" s="14" t="s">
        <v>55</v>
      </c>
      <c r="B323" s="14" t="s">
        <v>55</v>
      </c>
      <c r="C323" s="14" t="s">
        <v>55</v>
      </c>
      <c r="D323" s="14" t="s">
        <v>101</v>
      </c>
      <c r="E323" s="14" t="s">
        <v>55</v>
      </c>
      <c r="F323" s="14" t="s">
        <v>102</v>
      </c>
      <c r="G323" s="1">
        <v>42125</v>
      </c>
      <c r="H323" s="14">
        <v>16</v>
      </c>
      <c r="I323" s="14">
        <v>19</v>
      </c>
      <c r="J323" s="14"/>
      <c r="K323" s="14">
        <v>1</v>
      </c>
    </row>
    <row r="324" spans="1:11" x14ac:dyDescent="0.25">
      <c r="A324" s="14" t="s">
        <v>55</v>
      </c>
      <c r="B324" s="14" t="s">
        <v>55</v>
      </c>
      <c r="C324" s="14" t="s">
        <v>55</v>
      </c>
      <c r="D324" s="14" t="s">
        <v>101</v>
      </c>
      <c r="E324" s="14" t="s">
        <v>55</v>
      </c>
      <c r="F324" s="14" t="s">
        <v>102</v>
      </c>
      <c r="G324" s="1">
        <v>42164</v>
      </c>
      <c r="H324" s="14">
        <v>16</v>
      </c>
      <c r="I324" s="14">
        <v>19</v>
      </c>
      <c r="J324" s="14"/>
      <c r="K324" s="14">
        <v>1</v>
      </c>
    </row>
    <row r="325" spans="1:11" x14ac:dyDescent="0.25">
      <c r="A325" s="14" t="s">
        <v>55</v>
      </c>
      <c r="B325" s="14" t="s">
        <v>55</v>
      </c>
      <c r="C325" s="14" t="s">
        <v>55</v>
      </c>
      <c r="D325" s="14" t="s">
        <v>101</v>
      </c>
      <c r="E325" s="14" t="s">
        <v>55</v>
      </c>
      <c r="F325" s="14" t="s">
        <v>102</v>
      </c>
      <c r="G325" s="1">
        <v>42179</v>
      </c>
      <c r="H325" s="14">
        <v>16</v>
      </c>
      <c r="I325" s="14">
        <v>19</v>
      </c>
      <c r="J325" s="14"/>
      <c r="K325" s="14">
        <v>1</v>
      </c>
    </row>
    <row r="326" spans="1:11" x14ac:dyDescent="0.25">
      <c r="A326" s="14" t="s">
        <v>55</v>
      </c>
      <c r="B326" s="14" t="s">
        <v>55</v>
      </c>
      <c r="C326" s="14" t="s">
        <v>55</v>
      </c>
      <c r="D326" s="14" t="s">
        <v>101</v>
      </c>
      <c r="E326" s="14" t="s">
        <v>55</v>
      </c>
      <c r="F326" s="14" t="s">
        <v>102</v>
      </c>
      <c r="G326" s="1">
        <v>42180</v>
      </c>
      <c r="H326" s="14">
        <v>16</v>
      </c>
      <c r="I326" s="14">
        <v>19</v>
      </c>
      <c r="J326" s="14"/>
      <c r="K326" s="14">
        <v>1</v>
      </c>
    </row>
    <row r="327" spans="1:11" x14ac:dyDescent="0.25">
      <c r="A327" s="14" t="s">
        <v>55</v>
      </c>
      <c r="B327" s="14" t="s">
        <v>55</v>
      </c>
      <c r="C327" s="14" t="s">
        <v>55</v>
      </c>
      <c r="D327" s="14" t="s">
        <v>101</v>
      </c>
      <c r="E327" s="14" t="s">
        <v>55</v>
      </c>
      <c r="F327" s="14" t="s">
        <v>102</v>
      </c>
      <c r="G327" s="1">
        <v>42181</v>
      </c>
      <c r="H327" s="14">
        <v>16</v>
      </c>
      <c r="I327" s="14">
        <v>19</v>
      </c>
      <c r="J327" s="14"/>
      <c r="K327" s="14">
        <v>1</v>
      </c>
    </row>
    <row r="328" spans="1:11" x14ac:dyDescent="0.25">
      <c r="A328" s="14" t="s">
        <v>55</v>
      </c>
      <c r="B328" s="14" t="s">
        <v>55</v>
      </c>
      <c r="C328" s="14" t="s">
        <v>55</v>
      </c>
      <c r="D328" s="14" t="s">
        <v>101</v>
      </c>
      <c r="E328" s="14" t="s">
        <v>55</v>
      </c>
      <c r="F328" s="14" t="s">
        <v>102</v>
      </c>
      <c r="G328" s="1">
        <v>42184</v>
      </c>
      <c r="H328" s="14">
        <v>16</v>
      </c>
      <c r="I328" s="14">
        <v>19</v>
      </c>
      <c r="J328" s="14"/>
      <c r="K328" s="14">
        <v>1</v>
      </c>
    </row>
    <row r="329" spans="1:11" x14ac:dyDescent="0.25">
      <c r="A329" s="14" t="s">
        <v>55</v>
      </c>
      <c r="B329" s="14" t="s">
        <v>55</v>
      </c>
      <c r="C329" s="14" t="s">
        <v>55</v>
      </c>
      <c r="D329" s="14" t="s">
        <v>101</v>
      </c>
      <c r="E329" s="14" t="s">
        <v>55</v>
      </c>
      <c r="F329" s="14" t="s">
        <v>102</v>
      </c>
      <c r="G329" s="1">
        <v>42185</v>
      </c>
      <c r="H329" s="14">
        <v>16</v>
      </c>
      <c r="I329" s="14">
        <v>19</v>
      </c>
      <c r="J329" s="14"/>
      <c r="K329" s="14">
        <v>1</v>
      </c>
    </row>
    <row r="330" spans="1:11" x14ac:dyDescent="0.25">
      <c r="A330" s="14" t="s">
        <v>55</v>
      </c>
      <c r="B330" s="14" t="s">
        <v>55</v>
      </c>
      <c r="C330" s="14" t="s">
        <v>55</v>
      </c>
      <c r="D330" s="14" t="s">
        <v>101</v>
      </c>
      <c r="E330" s="14" t="s">
        <v>55</v>
      </c>
      <c r="F330" s="14" t="s">
        <v>102</v>
      </c>
      <c r="G330" s="1">
        <v>42186</v>
      </c>
      <c r="H330" s="14">
        <v>16</v>
      </c>
      <c r="I330" s="14">
        <v>19</v>
      </c>
      <c r="J330" s="14"/>
      <c r="K330" s="14">
        <v>1</v>
      </c>
    </row>
    <row r="331" spans="1:11" x14ac:dyDescent="0.25">
      <c r="A331" s="14" t="s">
        <v>55</v>
      </c>
      <c r="B331" s="14" t="s">
        <v>55</v>
      </c>
      <c r="C331" s="14" t="s">
        <v>55</v>
      </c>
      <c r="D331" s="14" t="s">
        <v>101</v>
      </c>
      <c r="E331" s="14" t="s">
        <v>55</v>
      </c>
      <c r="F331" s="14" t="s">
        <v>102</v>
      </c>
      <c r="G331" s="1">
        <v>42214</v>
      </c>
      <c r="H331" s="14">
        <v>16</v>
      </c>
      <c r="I331" s="14">
        <v>19</v>
      </c>
      <c r="J331" s="14"/>
      <c r="K331" s="14">
        <v>1</v>
      </c>
    </row>
    <row r="332" spans="1:11" x14ac:dyDescent="0.25">
      <c r="A332" s="14" t="s">
        <v>55</v>
      </c>
      <c r="B332" s="14" t="s">
        <v>55</v>
      </c>
      <c r="C332" s="14" t="s">
        <v>55</v>
      </c>
      <c r="D332" s="14" t="s">
        <v>101</v>
      </c>
      <c r="E332" s="14" t="s">
        <v>55</v>
      </c>
      <c r="F332" s="14" t="s">
        <v>102</v>
      </c>
      <c r="G332" s="1">
        <v>42221</v>
      </c>
      <c r="H332" s="14">
        <v>16</v>
      </c>
      <c r="I332" s="14">
        <v>19</v>
      </c>
      <c r="J332" s="14"/>
      <c r="K332" s="14">
        <v>1</v>
      </c>
    </row>
    <row r="333" spans="1:11" x14ac:dyDescent="0.25">
      <c r="A333" s="14" t="s">
        <v>55</v>
      </c>
      <c r="B333" s="14" t="s">
        <v>55</v>
      </c>
      <c r="C333" s="14" t="s">
        <v>55</v>
      </c>
      <c r="D333" s="14" t="s">
        <v>101</v>
      </c>
      <c r="E333" s="14" t="s">
        <v>55</v>
      </c>
      <c r="F333" s="14" t="s">
        <v>102</v>
      </c>
      <c r="G333" s="1">
        <v>42229</v>
      </c>
      <c r="H333" s="14">
        <v>16</v>
      </c>
      <c r="I333" s="14">
        <v>19</v>
      </c>
      <c r="J333" s="14"/>
      <c r="K333" s="14">
        <v>1</v>
      </c>
    </row>
    <row r="334" spans="1:11" x14ac:dyDescent="0.25">
      <c r="A334" s="14" t="s">
        <v>55</v>
      </c>
      <c r="B334" s="14" t="s">
        <v>55</v>
      </c>
      <c r="C334" s="14" t="s">
        <v>55</v>
      </c>
      <c r="D334" s="14" t="s">
        <v>101</v>
      </c>
      <c r="E334" s="14" t="s">
        <v>55</v>
      </c>
      <c r="F334" s="14" t="s">
        <v>102</v>
      </c>
      <c r="G334" s="1">
        <v>42241</v>
      </c>
      <c r="H334" s="14">
        <v>16</v>
      </c>
      <c r="I334" s="14">
        <v>19</v>
      </c>
      <c r="J334" s="14"/>
      <c r="K334" s="14">
        <v>1</v>
      </c>
    </row>
    <row r="335" spans="1:11" x14ac:dyDescent="0.25">
      <c r="A335" s="14" t="s">
        <v>55</v>
      </c>
      <c r="B335" s="14" t="s">
        <v>55</v>
      </c>
      <c r="C335" s="14" t="s">
        <v>55</v>
      </c>
      <c r="D335" s="14" t="s">
        <v>101</v>
      </c>
      <c r="E335" s="14" t="s">
        <v>55</v>
      </c>
      <c r="F335" s="14" t="s">
        <v>102</v>
      </c>
      <c r="G335" s="1">
        <v>42242</v>
      </c>
      <c r="H335" s="14">
        <v>16</v>
      </c>
      <c r="I335" s="14">
        <v>19</v>
      </c>
      <c r="J335" s="14"/>
      <c r="K335" s="14">
        <v>1</v>
      </c>
    </row>
    <row r="336" spans="1:11" x14ac:dyDescent="0.25">
      <c r="A336" s="14" t="s">
        <v>55</v>
      </c>
      <c r="B336" s="14" t="s">
        <v>55</v>
      </c>
      <c r="C336" s="14" t="s">
        <v>55</v>
      </c>
      <c r="D336" s="14" t="s">
        <v>101</v>
      </c>
      <c r="E336" s="14" t="s">
        <v>55</v>
      </c>
      <c r="F336" s="14" t="s">
        <v>102</v>
      </c>
      <c r="G336" s="1">
        <v>42243</v>
      </c>
      <c r="H336" s="14">
        <v>16</v>
      </c>
      <c r="I336" s="14">
        <v>19</v>
      </c>
      <c r="J336" s="14"/>
      <c r="K336" s="14">
        <v>1</v>
      </c>
    </row>
    <row r="337" spans="1:11" x14ac:dyDescent="0.25">
      <c r="A337" s="14" t="s">
        <v>55</v>
      </c>
      <c r="B337" s="14" t="s">
        <v>55</v>
      </c>
      <c r="C337" s="14" t="s">
        <v>55</v>
      </c>
      <c r="D337" s="14" t="s">
        <v>101</v>
      </c>
      <c r="E337" s="14" t="s">
        <v>55</v>
      </c>
      <c r="F337" s="14" t="s">
        <v>102</v>
      </c>
      <c r="G337" s="1">
        <v>42244</v>
      </c>
      <c r="H337" s="14">
        <v>16</v>
      </c>
      <c r="I337" s="14">
        <v>19</v>
      </c>
      <c r="J337" s="14"/>
      <c r="K337" s="14">
        <v>1</v>
      </c>
    </row>
    <row r="338" spans="1:11" x14ac:dyDescent="0.25">
      <c r="A338" s="14" t="s">
        <v>55</v>
      </c>
      <c r="B338" s="14" t="s">
        <v>55</v>
      </c>
      <c r="C338" s="14" t="s">
        <v>55</v>
      </c>
      <c r="D338" s="14" t="s">
        <v>101</v>
      </c>
      <c r="E338" s="14" t="s">
        <v>55</v>
      </c>
      <c r="F338" s="14" t="s">
        <v>102</v>
      </c>
      <c r="G338" s="1">
        <v>42255</v>
      </c>
      <c r="H338" s="14">
        <v>16</v>
      </c>
      <c r="I338" s="14">
        <v>19</v>
      </c>
      <c r="J338" s="14"/>
      <c r="K338" s="14">
        <v>1</v>
      </c>
    </row>
    <row r="339" spans="1:11" x14ac:dyDescent="0.25">
      <c r="A339" s="14" t="s">
        <v>55</v>
      </c>
      <c r="B339" s="14" t="s">
        <v>55</v>
      </c>
      <c r="C339" s="14" t="s">
        <v>55</v>
      </c>
      <c r="D339" s="14" t="s">
        <v>101</v>
      </c>
      <c r="E339" s="14" t="s">
        <v>55</v>
      </c>
      <c r="F339" s="14" t="s">
        <v>102</v>
      </c>
      <c r="G339" s="1">
        <v>42256</v>
      </c>
      <c r="H339" s="14">
        <v>16</v>
      </c>
      <c r="I339" s="14">
        <v>19</v>
      </c>
      <c r="J339" s="14"/>
      <c r="K339" s="14">
        <v>1</v>
      </c>
    </row>
    <row r="340" spans="1:11" x14ac:dyDescent="0.25">
      <c r="A340" s="14" t="s">
        <v>55</v>
      </c>
      <c r="B340" s="14" t="s">
        <v>55</v>
      </c>
      <c r="C340" s="14" t="s">
        <v>55</v>
      </c>
      <c r="D340" s="14" t="s">
        <v>101</v>
      </c>
      <c r="E340" s="14" t="s">
        <v>55</v>
      </c>
      <c r="F340" s="14" t="s">
        <v>102</v>
      </c>
      <c r="G340" s="1">
        <v>42257</v>
      </c>
      <c r="H340" s="14">
        <v>16</v>
      </c>
      <c r="I340" s="14">
        <v>19</v>
      </c>
      <c r="J340" s="14"/>
      <c r="K340" s="14">
        <v>1</v>
      </c>
    </row>
    <row r="341" spans="1:11" x14ac:dyDescent="0.25">
      <c r="A341" s="14" t="s">
        <v>55</v>
      </c>
      <c r="B341" s="14" t="s">
        <v>55</v>
      </c>
      <c r="C341" s="14" t="s">
        <v>55</v>
      </c>
      <c r="D341" s="14" t="s">
        <v>101</v>
      </c>
      <c r="E341" s="14" t="s">
        <v>55</v>
      </c>
      <c r="F341" s="14" t="s">
        <v>102</v>
      </c>
      <c r="G341" s="1">
        <v>42258</v>
      </c>
      <c r="H341" s="14">
        <v>16</v>
      </c>
      <c r="I341" s="14">
        <v>19</v>
      </c>
      <c r="J341" s="14"/>
      <c r="K341" s="14">
        <v>1</v>
      </c>
    </row>
    <row r="342" spans="1:11" x14ac:dyDescent="0.25">
      <c r="A342" s="14" t="s">
        <v>55</v>
      </c>
      <c r="B342" s="14" t="s">
        <v>55</v>
      </c>
      <c r="C342" s="14" t="s">
        <v>55</v>
      </c>
      <c r="D342" s="14" t="s">
        <v>101</v>
      </c>
      <c r="E342" s="14" t="s">
        <v>55</v>
      </c>
      <c r="F342" s="14" t="s">
        <v>102</v>
      </c>
      <c r="G342" s="1">
        <v>42268</v>
      </c>
      <c r="H342" s="14">
        <v>16</v>
      </c>
      <c r="I342" s="14">
        <v>19</v>
      </c>
      <c r="J342" s="14"/>
      <c r="K342" s="14">
        <v>1</v>
      </c>
    </row>
    <row r="343" spans="1:11" x14ac:dyDescent="0.25">
      <c r="A343" s="14" t="s">
        <v>55</v>
      </c>
      <c r="B343" s="14" t="s">
        <v>55</v>
      </c>
      <c r="C343" s="14" t="s">
        <v>55</v>
      </c>
      <c r="D343" s="14" t="s">
        <v>101</v>
      </c>
      <c r="E343" s="14" t="s">
        <v>55</v>
      </c>
      <c r="F343" s="14" t="s">
        <v>102</v>
      </c>
      <c r="G343" s="1">
        <v>42286</v>
      </c>
      <c r="H343" s="14">
        <v>16</v>
      </c>
      <c r="I343" s="14">
        <v>19</v>
      </c>
      <c r="J343" s="14"/>
      <c r="K343" s="14">
        <v>1</v>
      </c>
    </row>
    <row r="344" spans="1:11" x14ac:dyDescent="0.25">
      <c r="A344" s="14" t="s">
        <v>55</v>
      </c>
      <c r="B344" s="14" t="s">
        <v>55</v>
      </c>
      <c r="C344" s="14" t="s">
        <v>55</v>
      </c>
      <c r="D344" s="14" t="s">
        <v>101</v>
      </c>
      <c r="E344" s="14" t="s">
        <v>55</v>
      </c>
      <c r="F344" s="14" t="s">
        <v>102</v>
      </c>
      <c r="G344" s="1">
        <v>42289</v>
      </c>
      <c r="H344" s="14">
        <v>16</v>
      </c>
      <c r="I344" s="14">
        <v>19</v>
      </c>
      <c r="J344" s="14"/>
      <c r="K344" s="14">
        <v>1</v>
      </c>
    </row>
    <row r="345" spans="1:11" x14ac:dyDescent="0.25">
      <c r="A345" s="14" t="s">
        <v>55</v>
      </c>
      <c r="B345" s="14" t="s">
        <v>55</v>
      </c>
      <c r="C345" s="14" t="s">
        <v>55</v>
      </c>
      <c r="D345" s="14" t="s">
        <v>101</v>
      </c>
      <c r="E345" s="14" t="s">
        <v>55</v>
      </c>
      <c r="F345" s="14" t="s">
        <v>102</v>
      </c>
      <c r="G345" s="1">
        <v>42290</v>
      </c>
      <c r="H345" s="14">
        <v>16</v>
      </c>
      <c r="I345" s="14">
        <v>19</v>
      </c>
      <c r="J345" s="14"/>
      <c r="K345" s="14">
        <v>1</v>
      </c>
    </row>
    <row r="346" spans="1:11" x14ac:dyDescent="0.25">
      <c r="A346" s="14" t="s">
        <v>55</v>
      </c>
      <c r="B346" s="14" t="s">
        <v>55</v>
      </c>
      <c r="C346" s="14" t="s">
        <v>55</v>
      </c>
      <c r="D346" s="14" t="s">
        <v>101</v>
      </c>
      <c r="E346" s="14" t="s">
        <v>55</v>
      </c>
      <c r="F346" s="14" t="s">
        <v>102</v>
      </c>
      <c r="G346" s="1">
        <v>42291</v>
      </c>
      <c r="H346" s="14">
        <v>16</v>
      </c>
      <c r="I346" s="14">
        <v>19</v>
      </c>
      <c r="J346" s="14"/>
      <c r="K346" s="14">
        <v>1</v>
      </c>
    </row>
    <row r="347" spans="1:11" x14ac:dyDescent="0.25">
      <c r="A347" s="14" t="s">
        <v>55</v>
      </c>
      <c r="B347" s="14" t="s">
        <v>55</v>
      </c>
      <c r="C347" s="14" t="s">
        <v>55</v>
      </c>
      <c r="D347" s="14" t="s">
        <v>101</v>
      </c>
      <c r="E347" s="14" t="s">
        <v>55</v>
      </c>
      <c r="F347" s="14" t="s">
        <v>62</v>
      </c>
      <c r="G347" s="1">
        <v>42186</v>
      </c>
      <c r="H347" s="14">
        <v>16</v>
      </c>
      <c r="I347" s="14">
        <v>19</v>
      </c>
      <c r="J347" s="14"/>
      <c r="K347" s="14">
        <v>1</v>
      </c>
    </row>
    <row r="348" spans="1:11" x14ac:dyDescent="0.25">
      <c r="A348" s="14" t="s">
        <v>55</v>
      </c>
      <c r="B348" s="14" t="s">
        <v>55</v>
      </c>
      <c r="C348" s="14" t="s">
        <v>55</v>
      </c>
      <c r="D348" s="14" t="s">
        <v>101</v>
      </c>
      <c r="E348" s="14" t="s">
        <v>55</v>
      </c>
      <c r="F348" s="14" t="s">
        <v>62</v>
      </c>
      <c r="G348" s="1">
        <v>42201</v>
      </c>
      <c r="H348" s="14">
        <v>16</v>
      </c>
      <c r="I348" s="14">
        <v>19</v>
      </c>
      <c r="J348" s="14"/>
      <c r="K348" s="14">
        <v>1</v>
      </c>
    </row>
    <row r="349" spans="1:11" x14ac:dyDescent="0.25">
      <c r="A349" s="14" t="s">
        <v>55</v>
      </c>
      <c r="B349" s="14" t="s">
        <v>55</v>
      </c>
      <c r="C349" s="14" t="s">
        <v>55</v>
      </c>
      <c r="D349" s="14" t="s">
        <v>101</v>
      </c>
      <c r="E349" s="14" t="s">
        <v>55</v>
      </c>
      <c r="F349" s="14" t="s">
        <v>62</v>
      </c>
      <c r="G349" s="1">
        <v>42213</v>
      </c>
      <c r="H349" s="14">
        <v>16</v>
      </c>
      <c r="I349" s="14">
        <v>19</v>
      </c>
      <c r="J349" s="14"/>
      <c r="K349" s="14">
        <v>1</v>
      </c>
    </row>
    <row r="350" spans="1:11" x14ac:dyDescent="0.25">
      <c r="A350" s="14" t="s">
        <v>55</v>
      </c>
      <c r="B350" s="14" t="s">
        <v>55</v>
      </c>
      <c r="C350" s="14" t="s">
        <v>55</v>
      </c>
      <c r="D350" s="14" t="s">
        <v>101</v>
      </c>
      <c r="E350" s="14" t="s">
        <v>55</v>
      </c>
      <c r="F350" s="14" t="s">
        <v>62</v>
      </c>
      <c r="G350" s="1">
        <v>42215</v>
      </c>
      <c r="H350" s="14">
        <v>16</v>
      </c>
      <c r="I350" s="14">
        <v>19</v>
      </c>
      <c r="J350" s="14"/>
      <c r="K350" s="14">
        <v>1</v>
      </c>
    </row>
    <row r="351" spans="1:11" x14ac:dyDescent="0.25">
      <c r="A351" s="14" t="s">
        <v>55</v>
      </c>
      <c r="B351" s="14" t="s">
        <v>55</v>
      </c>
      <c r="C351" s="14" t="s">
        <v>55</v>
      </c>
      <c r="D351" s="14" t="s">
        <v>101</v>
      </c>
      <c r="E351" s="14" t="s">
        <v>55</v>
      </c>
      <c r="F351" s="14" t="s">
        <v>62</v>
      </c>
      <c r="G351" s="1">
        <v>42216</v>
      </c>
      <c r="H351" s="14">
        <v>16</v>
      </c>
      <c r="I351" s="14">
        <v>19</v>
      </c>
      <c r="J351" s="14"/>
      <c r="K351" s="14">
        <v>1</v>
      </c>
    </row>
    <row r="352" spans="1:11" x14ac:dyDescent="0.25">
      <c r="A352" s="14" t="s">
        <v>55</v>
      </c>
      <c r="B352" s="14" t="s">
        <v>55</v>
      </c>
      <c r="C352" s="14" t="s">
        <v>55</v>
      </c>
      <c r="D352" s="14" t="s">
        <v>101</v>
      </c>
      <c r="E352" s="14" t="s">
        <v>55</v>
      </c>
      <c r="F352" s="14" t="s">
        <v>62</v>
      </c>
      <c r="G352" s="1">
        <v>42222</v>
      </c>
      <c r="H352" s="14">
        <v>16</v>
      </c>
      <c r="I352" s="14">
        <v>19</v>
      </c>
      <c r="J352" s="14"/>
      <c r="K352" s="14">
        <v>1</v>
      </c>
    </row>
    <row r="353" spans="1:11" x14ac:dyDescent="0.25">
      <c r="A353" s="14" t="s">
        <v>55</v>
      </c>
      <c r="B353" s="14" t="s">
        <v>55</v>
      </c>
      <c r="C353" s="14" t="s">
        <v>55</v>
      </c>
      <c r="D353" s="14" t="s">
        <v>101</v>
      </c>
      <c r="E353" s="14" t="s">
        <v>55</v>
      </c>
      <c r="F353" s="14" t="s">
        <v>62</v>
      </c>
      <c r="G353" s="1">
        <v>42227</v>
      </c>
      <c r="H353" s="14">
        <v>16</v>
      </c>
      <c r="I353" s="14">
        <v>19</v>
      </c>
      <c r="J353" s="14"/>
      <c r="K353" s="14">
        <v>1</v>
      </c>
    </row>
    <row r="354" spans="1:11" x14ac:dyDescent="0.25">
      <c r="A354" s="14" t="s">
        <v>55</v>
      </c>
      <c r="B354" s="14" t="s">
        <v>55</v>
      </c>
      <c r="C354" s="14" t="s">
        <v>55</v>
      </c>
      <c r="D354" s="14" t="s">
        <v>101</v>
      </c>
      <c r="E354" s="14" t="s">
        <v>55</v>
      </c>
      <c r="F354" s="14" t="s">
        <v>62</v>
      </c>
      <c r="G354" s="1">
        <v>42228</v>
      </c>
      <c r="H354" s="14">
        <v>15</v>
      </c>
      <c r="I354" s="14">
        <v>18</v>
      </c>
      <c r="J354" s="14"/>
      <c r="K354" s="14">
        <v>1</v>
      </c>
    </row>
    <row r="355" spans="1:11" x14ac:dyDescent="0.25">
      <c r="A355" s="14" t="s">
        <v>55</v>
      </c>
      <c r="B355" s="14" t="s">
        <v>55</v>
      </c>
      <c r="C355" s="14" t="s">
        <v>55</v>
      </c>
      <c r="D355" s="14" t="s">
        <v>101</v>
      </c>
      <c r="E355" s="14" t="s">
        <v>55</v>
      </c>
      <c r="F355" s="14" t="s">
        <v>62</v>
      </c>
      <c r="G355" s="1">
        <v>42229</v>
      </c>
      <c r="H355" s="14">
        <v>16</v>
      </c>
      <c r="I355" s="14">
        <v>19</v>
      </c>
      <c r="J355" s="14"/>
      <c r="K355" s="14">
        <v>1</v>
      </c>
    </row>
    <row r="356" spans="1:11" x14ac:dyDescent="0.25">
      <c r="A356" s="14" t="s">
        <v>55</v>
      </c>
      <c r="B356" s="14" t="s">
        <v>55</v>
      </c>
      <c r="C356" s="14" t="s">
        <v>55</v>
      </c>
      <c r="D356" s="14" t="s">
        <v>101</v>
      </c>
      <c r="E356" s="14" t="s">
        <v>55</v>
      </c>
      <c r="F356" s="14" t="s">
        <v>62</v>
      </c>
      <c r="G356" s="1">
        <v>42237</v>
      </c>
      <c r="H356" s="14">
        <v>15</v>
      </c>
      <c r="I356" s="14">
        <v>18</v>
      </c>
      <c r="J356" s="14"/>
      <c r="K356" s="14">
        <v>1</v>
      </c>
    </row>
    <row r="357" spans="1:11" x14ac:dyDescent="0.25">
      <c r="A357" s="14" t="s">
        <v>55</v>
      </c>
      <c r="B357" s="14" t="s">
        <v>55</v>
      </c>
      <c r="C357" s="14" t="s">
        <v>55</v>
      </c>
      <c r="D357" s="14" t="s">
        <v>101</v>
      </c>
      <c r="E357" s="14" t="s">
        <v>55</v>
      </c>
      <c r="F357" s="14" t="s">
        <v>62</v>
      </c>
      <c r="G357" s="1">
        <v>42241</v>
      </c>
      <c r="H357" s="14">
        <v>16</v>
      </c>
      <c r="I357" s="14">
        <v>19</v>
      </c>
      <c r="J357" s="14"/>
      <c r="K357" s="14">
        <v>1</v>
      </c>
    </row>
    <row r="358" spans="1:11" x14ac:dyDescent="0.25">
      <c r="A358" s="14" t="s">
        <v>55</v>
      </c>
      <c r="B358" s="14" t="s">
        <v>55</v>
      </c>
      <c r="C358" s="14" t="s">
        <v>55</v>
      </c>
      <c r="D358" s="14" t="s">
        <v>101</v>
      </c>
      <c r="E358" s="14" t="s">
        <v>55</v>
      </c>
      <c r="F358" s="14" t="s">
        <v>62</v>
      </c>
      <c r="G358" s="1">
        <v>42242</v>
      </c>
      <c r="H358" s="14">
        <v>16</v>
      </c>
      <c r="I358" s="14">
        <v>19</v>
      </c>
      <c r="J358" s="14"/>
      <c r="K358" s="14">
        <v>1</v>
      </c>
    </row>
    <row r="359" spans="1:11" x14ac:dyDescent="0.25">
      <c r="A359" s="14" t="s">
        <v>55</v>
      </c>
      <c r="B359" s="14" t="s">
        <v>55</v>
      </c>
      <c r="C359" s="14" t="s">
        <v>55</v>
      </c>
      <c r="D359" s="14" t="s">
        <v>101</v>
      </c>
      <c r="E359" s="14" t="s">
        <v>55</v>
      </c>
      <c r="F359" s="14" t="s">
        <v>62</v>
      </c>
      <c r="G359" s="1">
        <v>42243</v>
      </c>
      <c r="H359" s="14">
        <v>16</v>
      </c>
      <c r="I359" s="14">
        <v>19</v>
      </c>
      <c r="J359" s="14"/>
      <c r="K359" s="14">
        <v>1</v>
      </c>
    </row>
    <row r="360" spans="1:11" x14ac:dyDescent="0.25">
      <c r="A360" s="14" t="s">
        <v>55</v>
      </c>
      <c r="B360" s="14" t="s">
        <v>55</v>
      </c>
      <c r="C360" s="14" t="s">
        <v>55</v>
      </c>
      <c r="D360" s="14" t="s">
        <v>101</v>
      </c>
      <c r="E360" s="14" t="s">
        <v>55</v>
      </c>
      <c r="F360" s="14" t="s">
        <v>62</v>
      </c>
      <c r="G360" s="1">
        <v>42244</v>
      </c>
      <c r="H360" s="14">
        <v>16</v>
      </c>
      <c r="I360" s="14">
        <v>19</v>
      </c>
      <c r="J360" s="14"/>
      <c r="K360" s="14">
        <v>1</v>
      </c>
    </row>
    <row r="361" spans="1:11" x14ac:dyDescent="0.25">
      <c r="A361" s="14" t="s">
        <v>55</v>
      </c>
      <c r="B361" s="14" t="s">
        <v>55</v>
      </c>
      <c r="C361" s="14" t="s">
        <v>55</v>
      </c>
      <c r="D361" s="14" t="s">
        <v>101</v>
      </c>
      <c r="E361" s="14" t="s">
        <v>55</v>
      </c>
      <c r="F361" s="14" t="s">
        <v>103</v>
      </c>
      <c r="G361" s="1">
        <v>42125</v>
      </c>
      <c r="H361" s="14">
        <v>16</v>
      </c>
      <c r="I361" s="14">
        <v>19</v>
      </c>
      <c r="J361" s="14"/>
      <c r="K361" s="14">
        <v>1</v>
      </c>
    </row>
    <row r="362" spans="1:11" x14ac:dyDescent="0.25">
      <c r="A362" s="14" t="s">
        <v>55</v>
      </c>
      <c r="B362" s="14" t="s">
        <v>55</v>
      </c>
      <c r="C362" s="14" t="s">
        <v>55</v>
      </c>
      <c r="D362" s="14" t="s">
        <v>101</v>
      </c>
      <c r="E362" s="14" t="s">
        <v>55</v>
      </c>
      <c r="F362" s="14" t="s">
        <v>103</v>
      </c>
      <c r="G362" s="1">
        <v>42164</v>
      </c>
      <c r="H362" s="14">
        <v>16</v>
      </c>
      <c r="I362" s="14">
        <v>19</v>
      </c>
      <c r="J362" s="14"/>
      <c r="K362" s="14">
        <v>1</v>
      </c>
    </row>
    <row r="363" spans="1:11" x14ac:dyDescent="0.25">
      <c r="A363" s="14" t="s">
        <v>55</v>
      </c>
      <c r="B363" s="14" t="s">
        <v>55</v>
      </c>
      <c r="C363" s="14" t="s">
        <v>55</v>
      </c>
      <c r="D363" s="14" t="s">
        <v>101</v>
      </c>
      <c r="E363" s="14" t="s">
        <v>55</v>
      </c>
      <c r="F363" s="14" t="s">
        <v>103</v>
      </c>
      <c r="G363" s="1">
        <v>42179</v>
      </c>
      <c r="H363" s="14">
        <v>16</v>
      </c>
      <c r="I363" s="14">
        <v>19</v>
      </c>
      <c r="J363" s="14"/>
      <c r="K363" s="14">
        <v>1</v>
      </c>
    </row>
    <row r="364" spans="1:11" x14ac:dyDescent="0.25">
      <c r="A364" s="14" t="s">
        <v>55</v>
      </c>
      <c r="B364" s="14" t="s">
        <v>55</v>
      </c>
      <c r="C364" s="14" t="s">
        <v>55</v>
      </c>
      <c r="D364" s="14" t="s">
        <v>101</v>
      </c>
      <c r="E364" s="14" t="s">
        <v>55</v>
      </c>
      <c r="F364" s="14" t="s">
        <v>103</v>
      </c>
      <c r="G364" s="1">
        <v>42180</v>
      </c>
      <c r="H364" s="14">
        <v>16</v>
      </c>
      <c r="I364" s="14">
        <v>19</v>
      </c>
      <c r="J364" s="14"/>
      <c r="K364" s="14">
        <v>1</v>
      </c>
    </row>
    <row r="365" spans="1:11" x14ac:dyDescent="0.25">
      <c r="A365" s="14" t="s">
        <v>55</v>
      </c>
      <c r="B365" s="14" t="s">
        <v>55</v>
      </c>
      <c r="C365" s="14" t="s">
        <v>55</v>
      </c>
      <c r="D365" s="14" t="s">
        <v>101</v>
      </c>
      <c r="E365" s="14" t="s">
        <v>55</v>
      </c>
      <c r="F365" s="14" t="s">
        <v>103</v>
      </c>
      <c r="G365" s="1">
        <v>42181</v>
      </c>
      <c r="H365" s="14">
        <v>16</v>
      </c>
      <c r="I365" s="14">
        <v>19</v>
      </c>
      <c r="J365" s="14"/>
      <c r="K365" s="14">
        <v>1</v>
      </c>
    </row>
    <row r="366" spans="1:11" x14ac:dyDescent="0.25">
      <c r="A366" s="14" t="s">
        <v>55</v>
      </c>
      <c r="B366" s="14" t="s">
        <v>55</v>
      </c>
      <c r="C366" s="14" t="s">
        <v>55</v>
      </c>
      <c r="D366" s="14" t="s">
        <v>101</v>
      </c>
      <c r="E366" s="14" t="s">
        <v>55</v>
      </c>
      <c r="F366" s="14" t="s">
        <v>103</v>
      </c>
      <c r="G366" s="1">
        <v>42184</v>
      </c>
      <c r="H366" s="14">
        <v>16</v>
      </c>
      <c r="I366" s="14">
        <v>19</v>
      </c>
      <c r="J366" s="14"/>
      <c r="K366" s="14">
        <v>1</v>
      </c>
    </row>
    <row r="367" spans="1:11" x14ac:dyDescent="0.25">
      <c r="A367" s="14" t="s">
        <v>55</v>
      </c>
      <c r="B367" s="14" t="s">
        <v>55</v>
      </c>
      <c r="C367" s="14" t="s">
        <v>55</v>
      </c>
      <c r="D367" s="14" t="s">
        <v>101</v>
      </c>
      <c r="E367" s="14" t="s">
        <v>55</v>
      </c>
      <c r="F367" s="14" t="s">
        <v>103</v>
      </c>
      <c r="G367" s="1">
        <v>42185</v>
      </c>
      <c r="H367" s="14">
        <v>16</v>
      </c>
      <c r="I367" s="14">
        <v>19</v>
      </c>
      <c r="J367" s="14"/>
      <c r="K367" s="14">
        <v>1</v>
      </c>
    </row>
    <row r="368" spans="1:11" x14ac:dyDescent="0.25">
      <c r="A368" s="14" t="s">
        <v>55</v>
      </c>
      <c r="B368" s="14" t="s">
        <v>55</v>
      </c>
      <c r="C368" s="14" t="s">
        <v>55</v>
      </c>
      <c r="D368" s="14" t="s">
        <v>101</v>
      </c>
      <c r="E368" s="14" t="s">
        <v>55</v>
      </c>
      <c r="F368" s="14" t="s">
        <v>103</v>
      </c>
      <c r="G368" s="1">
        <v>42186</v>
      </c>
      <c r="H368" s="14">
        <v>16</v>
      </c>
      <c r="I368" s="14">
        <v>19</v>
      </c>
      <c r="J368" s="14"/>
      <c r="K368" s="14">
        <v>1</v>
      </c>
    </row>
    <row r="369" spans="1:11" x14ac:dyDescent="0.25">
      <c r="A369" s="14" t="s">
        <v>55</v>
      </c>
      <c r="B369" s="14" t="s">
        <v>55</v>
      </c>
      <c r="C369" s="14" t="s">
        <v>55</v>
      </c>
      <c r="D369" s="14" t="s">
        <v>101</v>
      </c>
      <c r="E369" s="14" t="s">
        <v>55</v>
      </c>
      <c r="F369" s="14" t="s">
        <v>103</v>
      </c>
      <c r="G369" s="1">
        <v>42214</v>
      </c>
      <c r="H369" s="14">
        <v>16</v>
      </c>
      <c r="I369" s="14">
        <v>19</v>
      </c>
      <c r="J369" s="14"/>
      <c r="K369" s="14">
        <v>1</v>
      </c>
    </row>
    <row r="370" spans="1:11" x14ac:dyDescent="0.25">
      <c r="A370" s="14" t="s">
        <v>55</v>
      </c>
      <c r="B370" s="14" t="s">
        <v>55</v>
      </c>
      <c r="C370" s="14" t="s">
        <v>55</v>
      </c>
      <c r="D370" s="14" t="s">
        <v>101</v>
      </c>
      <c r="E370" s="14" t="s">
        <v>55</v>
      </c>
      <c r="F370" s="14" t="s">
        <v>103</v>
      </c>
      <c r="G370" s="1">
        <v>42221</v>
      </c>
      <c r="H370" s="14">
        <v>16</v>
      </c>
      <c r="I370" s="14">
        <v>19</v>
      </c>
      <c r="J370" s="14"/>
      <c r="K370" s="14">
        <v>1</v>
      </c>
    </row>
    <row r="371" spans="1:11" x14ac:dyDescent="0.25">
      <c r="A371" s="14" t="s">
        <v>55</v>
      </c>
      <c r="B371" s="14" t="s">
        <v>55</v>
      </c>
      <c r="C371" s="14" t="s">
        <v>55</v>
      </c>
      <c r="D371" s="14" t="s">
        <v>101</v>
      </c>
      <c r="E371" s="14" t="s">
        <v>55</v>
      </c>
      <c r="F371" s="14" t="s">
        <v>103</v>
      </c>
      <c r="G371" s="1">
        <v>42229</v>
      </c>
      <c r="H371" s="14">
        <v>16</v>
      </c>
      <c r="I371" s="14">
        <v>19</v>
      </c>
      <c r="J371" s="14"/>
      <c r="K371" s="14">
        <v>1</v>
      </c>
    </row>
    <row r="372" spans="1:11" x14ac:dyDescent="0.25">
      <c r="A372" s="14" t="s">
        <v>55</v>
      </c>
      <c r="B372" s="14" t="s">
        <v>55</v>
      </c>
      <c r="C372" s="14" t="s">
        <v>55</v>
      </c>
      <c r="D372" s="14" t="s">
        <v>101</v>
      </c>
      <c r="E372" s="14" t="s">
        <v>55</v>
      </c>
      <c r="F372" s="14" t="s">
        <v>103</v>
      </c>
      <c r="G372" s="1">
        <v>42241</v>
      </c>
      <c r="H372" s="14">
        <v>16</v>
      </c>
      <c r="I372" s="14">
        <v>19</v>
      </c>
      <c r="J372" s="14"/>
      <c r="K372" s="14">
        <v>1</v>
      </c>
    </row>
    <row r="373" spans="1:11" x14ac:dyDescent="0.25">
      <c r="A373" s="14" t="s">
        <v>55</v>
      </c>
      <c r="B373" s="14" t="s">
        <v>55</v>
      </c>
      <c r="C373" s="14" t="s">
        <v>55</v>
      </c>
      <c r="D373" s="14" t="s">
        <v>101</v>
      </c>
      <c r="E373" s="14" t="s">
        <v>55</v>
      </c>
      <c r="F373" s="14" t="s">
        <v>103</v>
      </c>
      <c r="G373" s="1">
        <v>42242</v>
      </c>
      <c r="H373" s="14">
        <v>16</v>
      </c>
      <c r="I373" s="14">
        <v>19</v>
      </c>
      <c r="J373" s="14"/>
      <c r="K373" s="14">
        <v>1</v>
      </c>
    </row>
    <row r="374" spans="1:11" x14ac:dyDescent="0.25">
      <c r="A374" s="14" t="s">
        <v>55</v>
      </c>
      <c r="B374" s="14" t="s">
        <v>55</v>
      </c>
      <c r="C374" s="14" t="s">
        <v>55</v>
      </c>
      <c r="D374" s="14" t="s">
        <v>101</v>
      </c>
      <c r="E374" s="14" t="s">
        <v>55</v>
      </c>
      <c r="F374" s="14" t="s">
        <v>103</v>
      </c>
      <c r="G374" s="1">
        <v>42243</v>
      </c>
      <c r="H374" s="14">
        <v>16</v>
      </c>
      <c r="I374" s="14">
        <v>19</v>
      </c>
      <c r="J374" s="14"/>
      <c r="K374" s="14">
        <v>1</v>
      </c>
    </row>
    <row r="375" spans="1:11" x14ac:dyDescent="0.25">
      <c r="A375" s="14" t="s">
        <v>55</v>
      </c>
      <c r="B375" s="14" t="s">
        <v>55</v>
      </c>
      <c r="C375" s="14" t="s">
        <v>55</v>
      </c>
      <c r="D375" s="14" t="s">
        <v>101</v>
      </c>
      <c r="E375" s="14" t="s">
        <v>55</v>
      </c>
      <c r="F375" s="14" t="s">
        <v>103</v>
      </c>
      <c r="G375" s="1">
        <v>42244</v>
      </c>
      <c r="H375" s="14">
        <v>16</v>
      </c>
      <c r="I375" s="14">
        <v>19</v>
      </c>
      <c r="J375" s="14"/>
      <c r="K375" s="14">
        <v>1</v>
      </c>
    </row>
    <row r="376" spans="1:11" x14ac:dyDescent="0.25">
      <c r="A376" s="14" t="s">
        <v>55</v>
      </c>
      <c r="B376" s="14" t="s">
        <v>55</v>
      </c>
      <c r="C376" s="14" t="s">
        <v>55</v>
      </c>
      <c r="D376" s="14" t="s">
        <v>101</v>
      </c>
      <c r="E376" s="14" t="s">
        <v>55</v>
      </c>
      <c r="F376" s="14" t="s">
        <v>103</v>
      </c>
      <c r="G376" s="1">
        <v>42255</v>
      </c>
      <c r="H376" s="14">
        <v>16</v>
      </c>
      <c r="I376" s="14">
        <v>19</v>
      </c>
      <c r="J376" s="14"/>
      <c r="K376" s="14">
        <v>1</v>
      </c>
    </row>
    <row r="377" spans="1:11" x14ac:dyDescent="0.25">
      <c r="A377" s="14" t="s">
        <v>55</v>
      </c>
      <c r="B377" s="14" t="s">
        <v>55</v>
      </c>
      <c r="C377" s="14" t="s">
        <v>55</v>
      </c>
      <c r="D377" s="14" t="s">
        <v>101</v>
      </c>
      <c r="E377" s="14" t="s">
        <v>55</v>
      </c>
      <c r="F377" s="14" t="s">
        <v>103</v>
      </c>
      <c r="G377" s="1">
        <v>42256</v>
      </c>
      <c r="H377" s="14">
        <v>16</v>
      </c>
      <c r="I377" s="14">
        <v>19</v>
      </c>
      <c r="J377" s="14"/>
      <c r="K377" s="14">
        <v>1</v>
      </c>
    </row>
    <row r="378" spans="1:11" x14ac:dyDescent="0.25">
      <c r="A378" s="14" t="s">
        <v>55</v>
      </c>
      <c r="B378" s="14" t="s">
        <v>55</v>
      </c>
      <c r="C378" s="14" t="s">
        <v>55</v>
      </c>
      <c r="D378" s="14" t="s">
        <v>101</v>
      </c>
      <c r="E378" s="14" t="s">
        <v>55</v>
      </c>
      <c r="F378" s="14" t="s">
        <v>103</v>
      </c>
      <c r="G378" s="1">
        <v>42257</v>
      </c>
      <c r="H378" s="14">
        <v>16</v>
      </c>
      <c r="I378" s="14">
        <v>19</v>
      </c>
      <c r="J378" s="14"/>
      <c r="K378" s="14">
        <v>1</v>
      </c>
    </row>
    <row r="379" spans="1:11" x14ac:dyDescent="0.25">
      <c r="A379" s="14" t="s">
        <v>55</v>
      </c>
      <c r="B379" s="14" t="s">
        <v>55</v>
      </c>
      <c r="C379" s="14" t="s">
        <v>55</v>
      </c>
      <c r="D379" s="14" t="s">
        <v>101</v>
      </c>
      <c r="E379" s="14" t="s">
        <v>55</v>
      </c>
      <c r="F379" s="14" t="s">
        <v>103</v>
      </c>
      <c r="G379" s="1">
        <v>42258</v>
      </c>
      <c r="H379" s="14">
        <v>16</v>
      </c>
      <c r="I379" s="14">
        <v>19</v>
      </c>
      <c r="J379" s="14"/>
      <c r="K379" s="14">
        <v>1</v>
      </c>
    </row>
    <row r="380" spans="1:11" x14ac:dyDescent="0.25">
      <c r="A380" s="14" t="s">
        <v>55</v>
      </c>
      <c r="B380" s="14" t="s">
        <v>55</v>
      </c>
      <c r="C380" s="14" t="s">
        <v>55</v>
      </c>
      <c r="D380" s="14" t="s">
        <v>101</v>
      </c>
      <c r="E380" s="14" t="s">
        <v>55</v>
      </c>
      <c r="F380" s="14" t="s">
        <v>103</v>
      </c>
      <c r="G380" s="1">
        <v>42268</v>
      </c>
      <c r="H380" s="14">
        <v>16</v>
      </c>
      <c r="I380" s="14">
        <v>19</v>
      </c>
      <c r="J380" s="14"/>
      <c r="K380" s="14">
        <v>1</v>
      </c>
    </row>
    <row r="381" spans="1:11" x14ac:dyDescent="0.25">
      <c r="A381" s="14" t="s">
        <v>55</v>
      </c>
      <c r="B381" s="14" t="s">
        <v>55</v>
      </c>
      <c r="C381" s="14" t="s">
        <v>55</v>
      </c>
      <c r="D381" s="14" t="s">
        <v>101</v>
      </c>
      <c r="E381" s="14" t="s">
        <v>55</v>
      </c>
      <c r="F381" s="14" t="s">
        <v>103</v>
      </c>
      <c r="G381" s="1">
        <v>42286</v>
      </c>
      <c r="H381" s="14">
        <v>16</v>
      </c>
      <c r="I381" s="14">
        <v>19</v>
      </c>
      <c r="J381" s="14"/>
      <c r="K381" s="14">
        <v>1</v>
      </c>
    </row>
    <row r="382" spans="1:11" x14ac:dyDescent="0.25">
      <c r="A382" s="14" t="s">
        <v>55</v>
      </c>
      <c r="B382" s="14" t="s">
        <v>55</v>
      </c>
      <c r="C382" s="14" t="s">
        <v>55</v>
      </c>
      <c r="D382" s="14" t="s">
        <v>101</v>
      </c>
      <c r="E382" s="14" t="s">
        <v>55</v>
      </c>
      <c r="F382" s="14" t="s">
        <v>103</v>
      </c>
      <c r="G382" s="1">
        <v>42289</v>
      </c>
      <c r="H382" s="14">
        <v>16</v>
      </c>
      <c r="I382" s="14">
        <v>19</v>
      </c>
      <c r="J382" s="14"/>
      <c r="K382" s="14">
        <v>1</v>
      </c>
    </row>
    <row r="383" spans="1:11" x14ac:dyDescent="0.25">
      <c r="A383" s="14" t="s">
        <v>55</v>
      </c>
      <c r="B383" s="14" t="s">
        <v>55</v>
      </c>
      <c r="C383" s="14" t="s">
        <v>55</v>
      </c>
      <c r="D383" s="14" t="s">
        <v>101</v>
      </c>
      <c r="E383" s="14" t="s">
        <v>55</v>
      </c>
      <c r="F383" s="14" t="s">
        <v>103</v>
      </c>
      <c r="G383" s="1">
        <v>42290</v>
      </c>
      <c r="H383" s="14">
        <v>16</v>
      </c>
      <c r="I383" s="14">
        <v>19</v>
      </c>
      <c r="J383" s="14"/>
      <c r="K383" s="14">
        <v>1</v>
      </c>
    </row>
    <row r="384" spans="1:11" x14ac:dyDescent="0.25">
      <c r="A384" s="14" t="s">
        <v>55</v>
      </c>
      <c r="B384" s="14" t="s">
        <v>55</v>
      </c>
      <c r="C384" s="14" t="s">
        <v>55</v>
      </c>
      <c r="D384" s="14" t="s">
        <v>101</v>
      </c>
      <c r="E384" s="14" t="s">
        <v>55</v>
      </c>
      <c r="F384" s="14" t="s">
        <v>103</v>
      </c>
      <c r="G384" s="1">
        <v>42291</v>
      </c>
      <c r="H384" s="14">
        <v>16</v>
      </c>
      <c r="I384" s="14">
        <v>19</v>
      </c>
      <c r="J384" s="14"/>
      <c r="K384" s="14">
        <v>1</v>
      </c>
    </row>
    <row r="385" spans="1:11" x14ac:dyDescent="0.25">
      <c r="A385" s="14" t="s">
        <v>55</v>
      </c>
      <c r="B385" s="14" t="s">
        <v>55</v>
      </c>
      <c r="C385" s="14" t="s">
        <v>100</v>
      </c>
      <c r="D385" s="14" t="s">
        <v>55</v>
      </c>
      <c r="E385" s="14" t="s">
        <v>55</v>
      </c>
      <c r="F385" s="14" t="s">
        <v>102</v>
      </c>
      <c r="G385" s="1">
        <v>42125</v>
      </c>
      <c r="H385" s="14">
        <v>16</v>
      </c>
      <c r="I385" s="14">
        <v>19</v>
      </c>
      <c r="J385" s="14">
        <v>99</v>
      </c>
      <c r="K385" s="14">
        <v>0</v>
      </c>
    </row>
    <row r="386" spans="1:11" x14ac:dyDescent="0.25">
      <c r="A386" s="14" t="s">
        <v>55</v>
      </c>
      <c r="B386" s="14" t="s">
        <v>55</v>
      </c>
      <c r="C386" s="14" t="s">
        <v>100</v>
      </c>
      <c r="D386" s="14" t="s">
        <v>55</v>
      </c>
      <c r="E386" s="14" t="s">
        <v>55</v>
      </c>
      <c r="F386" s="14" t="s">
        <v>102</v>
      </c>
      <c r="G386" s="1">
        <v>42164</v>
      </c>
      <c r="H386" s="14">
        <v>16</v>
      </c>
      <c r="I386" s="14">
        <v>19</v>
      </c>
      <c r="J386" s="14">
        <v>117</v>
      </c>
      <c r="K386" s="14">
        <v>0</v>
      </c>
    </row>
    <row r="387" spans="1:11" x14ac:dyDescent="0.25">
      <c r="A387" s="14" t="s">
        <v>55</v>
      </c>
      <c r="B387" s="14" t="s">
        <v>55</v>
      </c>
      <c r="C387" s="14" t="s">
        <v>100</v>
      </c>
      <c r="D387" s="14" t="s">
        <v>55</v>
      </c>
      <c r="E387" s="14" t="s">
        <v>55</v>
      </c>
      <c r="F387" s="14" t="s">
        <v>102</v>
      </c>
      <c r="G387" s="1">
        <v>42179</v>
      </c>
      <c r="H387" s="14">
        <v>16</v>
      </c>
      <c r="I387" s="14">
        <v>19</v>
      </c>
      <c r="J387" s="14">
        <v>108</v>
      </c>
      <c r="K387" s="14">
        <v>0</v>
      </c>
    </row>
    <row r="388" spans="1:11" x14ac:dyDescent="0.25">
      <c r="A388" s="14" t="s">
        <v>55</v>
      </c>
      <c r="B388" s="14" t="s">
        <v>55</v>
      </c>
      <c r="C388" s="14" t="s">
        <v>100</v>
      </c>
      <c r="D388" s="14" t="s">
        <v>55</v>
      </c>
      <c r="E388" s="14" t="s">
        <v>55</v>
      </c>
      <c r="F388" s="14" t="s">
        <v>102</v>
      </c>
      <c r="G388" s="1">
        <v>42180</v>
      </c>
      <c r="H388" s="14">
        <v>16</v>
      </c>
      <c r="I388" s="14">
        <v>19</v>
      </c>
      <c r="J388" s="14">
        <v>108</v>
      </c>
      <c r="K388" s="14">
        <v>0</v>
      </c>
    </row>
    <row r="389" spans="1:11" x14ac:dyDescent="0.25">
      <c r="A389" s="14" t="s">
        <v>55</v>
      </c>
      <c r="B389" s="14" t="s">
        <v>55</v>
      </c>
      <c r="C389" s="14" t="s">
        <v>100</v>
      </c>
      <c r="D389" s="14" t="s">
        <v>55</v>
      </c>
      <c r="E389" s="14" t="s">
        <v>55</v>
      </c>
      <c r="F389" s="14" t="s">
        <v>102</v>
      </c>
      <c r="G389" s="1">
        <v>42181</v>
      </c>
      <c r="H389" s="14">
        <v>16</v>
      </c>
      <c r="I389" s="14">
        <v>19</v>
      </c>
      <c r="J389" s="14">
        <v>108</v>
      </c>
      <c r="K389" s="14">
        <v>0</v>
      </c>
    </row>
    <row r="390" spans="1:11" x14ac:dyDescent="0.25">
      <c r="A390" s="14" t="s">
        <v>55</v>
      </c>
      <c r="B390" s="14" t="s">
        <v>55</v>
      </c>
      <c r="C390" s="14" t="s">
        <v>100</v>
      </c>
      <c r="D390" s="14" t="s">
        <v>55</v>
      </c>
      <c r="E390" s="14" t="s">
        <v>55</v>
      </c>
      <c r="F390" s="14" t="s">
        <v>102</v>
      </c>
      <c r="G390" s="1">
        <v>42184</v>
      </c>
      <c r="H390" s="14">
        <v>16</v>
      </c>
      <c r="I390" s="14">
        <v>19</v>
      </c>
      <c r="J390" s="14">
        <v>108</v>
      </c>
      <c r="K390" s="14">
        <v>0</v>
      </c>
    </row>
    <row r="391" spans="1:11" x14ac:dyDescent="0.25">
      <c r="A391" s="14" t="s">
        <v>55</v>
      </c>
      <c r="B391" s="14" t="s">
        <v>55</v>
      </c>
      <c r="C391" s="14" t="s">
        <v>100</v>
      </c>
      <c r="D391" s="14" t="s">
        <v>55</v>
      </c>
      <c r="E391" s="14" t="s">
        <v>55</v>
      </c>
      <c r="F391" s="14" t="s">
        <v>102</v>
      </c>
      <c r="G391" s="1">
        <v>42185</v>
      </c>
      <c r="H391" s="14">
        <v>16</v>
      </c>
      <c r="I391" s="14">
        <v>19</v>
      </c>
      <c r="J391" s="14">
        <v>108</v>
      </c>
      <c r="K391" s="14">
        <v>0</v>
      </c>
    </row>
    <row r="392" spans="1:11" x14ac:dyDescent="0.25">
      <c r="A392" s="14" t="s">
        <v>55</v>
      </c>
      <c r="B392" s="14" t="s">
        <v>55</v>
      </c>
      <c r="C392" s="14" t="s">
        <v>100</v>
      </c>
      <c r="D392" s="14" t="s">
        <v>55</v>
      </c>
      <c r="E392" s="14" t="s">
        <v>55</v>
      </c>
      <c r="F392" s="14" t="s">
        <v>102</v>
      </c>
      <c r="G392" s="1">
        <v>42186</v>
      </c>
      <c r="H392" s="14">
        <v>16</v>
      </c>
      <c r="I392" s="14">
        <v>19</v>
      </c>
      <c r="J392" s="14">
        <v>96</v>
      </c>
      <c r="K392" s="14">
        <v>0</v>
      </c>
    </row>
    <row r="393" spans="1:11" x14ac:dyDescent="0.25">
      <c r="A393" s="14" t="s">
        <v>55</v>
      </c>
      <c r="B393" s="14" t="s">
        <v>55</v>
      </c>
      <c r="C393" s="14" t="s">
        <v>100</v>
      </c>
      <c r="D393" s="14" t="s">
        <v>55</v>
      </c>
      <c r="E393" s="14" t="s">
        <v>55</v>
      </c>
      <c r="F393" s="14" t="s">
        <v>102</v>
      </c>
      <c r="G393" s="1">
        <v>42214</v>
      </c>
      <c r="H393" s="14">
        <v>16</v>
      </c>
      <c r="I393" s="14">
        <v>19</v>
      </c>
      <c r="J393" s="14">
        <v>96</v>
      </c>
      <c r="K393" s="14">
        <v>0</v>
      </c>
    </row>
    <row r="394" spans="1:11" x14ac:dyDescent="0.25">
      <c r="A394" s="14" t="s">
        <v>55</v>
      </c>
      <c r="B394" s="14" t="s">
        <v>55</v>
      </c>
      <c r="C394" s="14" t="s">
        <v>100</v>
      </c>
      <c r="D394" s="14" t="s">
        <v>55</v>
      </c>
      <c r="E394" s="14" t="s">
        <v>55</v>
      </c>
      <c r="F394" s="14" t="s">
        <v>102</v>
      </c>
      <c r="G394" s="1">
        <v>42221</v>
      </c>
      <c r="H394" s="14">
        <v>16</v>
      </c>
      <c r="I394" s="14">
        <v>19</v>
      </c>
      <c r="J394" s="14">
        <v>95</v>
      </c>
      <c r="K394" s="14">
        <v>0</v>
      </c>
    </row>
    <row r="395" spans="1:11" x14ac:dyDescent="0.25">
      <c r="A395" s="14" t="s">
        <v>55</v>
      </c>
      <c r="B395" s="14" t="s">
        <v>55</v>
      </c>
      <c r="C395" s="14" t="s">
        <v>100</v>
      </c>
      <c r="D395" s="14" t="s">
        <v>55</v>
      </c>
      <c r="E395" s="14" t="s">
        <v>55</v>
      </c>
      <c r="F395" s="14" t="s">
        <v>102</v>
      </c>
      <c r="G395" s="1">
        <v>42229</v>
      </c>
      <c r="H395" s="14">
        <v>16</v>
      </c>
      <c r="I395" s="14">
        <v>19</v>
      </c>
      <c r="J395" s="14">
        <v>95</v>
      </c>
      <c r="K395" s="14">
        <v>0</v>
      </c>
    </row>
    <row r="396" spans="1:11" x14ac:dyDescent="0.25">
      <c r="A396" s="14" t="s">
        <v>55</v>
      </c>
      <c r="B396" s="14" t="s">
        <v>55</v>
      </c>
      <c r="C396" s="14" t="s">
        <v>100</v>
      </c>
      <c r="D396" s="14" t="s">
        <v>55</v>
      </c>
      <c r="E396" s="14" t="s">
        <v>55</v>
      </c>
      <c r="F396" s="14" t="s">
        <v>102</v>
      </c>
      <c r="G396" s="1">
        <v>42241</v>
      </c>
      <c r="H396" s="14">
        <v>16</v>
      </c>
      <c r="I396" s="14">
        <v>19</v>
      </c>
      <c r="J396" s="14">
        <v>95</v>
      </c>
      <c r="K396" s="14">
        <v>0</v>
      </c>
    </row>
    <row r="397" spans="1:11" x14ac:dyDescent="0.25">
      <c r="A397" s="14" t="s">
        <v>55</v>
      </c>
      <c r="B397" s="14" t="s">
        <v>55</v>
      </c>
      <c r="C397" s="14" t="s">
        <v>100</v>
      </c>
      <c r="D397" s="14" t="s">
        <v>55</v>
      </c>
      <c r="E397" s="14" t="s">
        <v>55</v>
      </c>
      <c r="F397" s="14" t="s">
        <v>102</v>
      </c>
      <c r="G397" s="1">
        <v>42242</v>
      </c>
      <c r="H397" s="14">
        <v>16</v>
      </c>
      <c r="I397" s="14">
        <v>19</v>
      </c>
      <c r="J397" s="14">
        <v>95</v>
      </c>
      <c r="K397" s="14">
        <v>0</v>
      </c>
    </row>
    <row r="398" spans="1:11" x14ac:dyDescent="0.25">
      <c r="A398" s="14" t="s">
        <v>55</v>
      </c>
      <c r="B398" s="14" t="s">
        <v>55</v>
      </c>
      <c r="C398" s="14" t="s">
        <v>100</v>
      </c>
      <c r="D398" s="14" t="s">
        <v>55</v>
      </c>
      <c r="E398" s="14" t="s">
        <v>55</v>
      </c>
      <c r="F398" s="14" t="s">
        <v>102</v>
      </c>
      <c r="G398" s="1">
        <v>42243</v>
      </c>
      <c r="H398" s="14">
        <v>16</v>
      </c>
      <c r="I398" s="14">
        <v>19</v>
      </c>
      <c r="J398" s="14">
        <v>95</v>
      </c>
      <c r="K398" s="14">
        <v>0</v>
      </c>
    </row>
    <row r="399" spans="1:11" x14ac:dyDescent="0.25">
      <c r="A399" s="14" t="s">
        <v>55</v>
      </c>
      <c r="B399" s="14" t="s">
        <v>55</v>
      </c>
      <c r="C399" s="14" t="s">
        <v>100</v>
      </c>
      <c r="D399" s="14" t="s">
        <v>55</v>
      </c>
      <c r="E399" s="14" t="s">
        <v>55</v>
      </c>
      <c r="F399" s="14" t="s">
        <v>102</v>
      </c>
      <c r="G399" s="1">
        <v>42244</v>
      </c>
      <c r="H399" s="14">
        <v>16</v>
      </c>
      <c r="I399" s="14">
        <v>19</v>
      </c>
      <c r="J399" s="14">
        <v>95</v>
      </c>
      <c r="K399" s="14">
        <v>0</v>
      </c>
    </row>
    <row r="400" spans="1:11" x14ac:dyDescent="0.25">
      <c r="A400" s="14" t="s">
        <v>55</v>
      </c>
      <c r="B400" s="14" t="s">
        <v>55</v>
      </c>
      <c r="C400" s="14" t="s">
        <v>100</v>
      </c>
      <c r="D400" s="14" t="s">
        <v>55</v>
      </c>
      <c r="E400" s="14" t="s">
        <v>55</v>
      </c>
      <c r="F400" s="14" t="s">
        <v>102</v>
      </c>
      <c r="G400" s="1">
        <v>42255</v>
      </c>
      <c r="H400" s="14">
        <v>16</v>
      </c>
      <c r="I400" s="14">
        <v>19</v>
      </c>
      <c r="J400" s="14">
        <v>93</v>
      </c>
      <c r="K400" s="14">
        <v>0</v>
      </c>
    </row>
    <row r="401" spans="1:11" x14ac:dyDescent="0.25">
      <c r="A401" s="14" t="s">
        <v>55</v>
      </c>
      <c r="B401" s="14" t="s">
        <v>55</v>
      </c>
      <c r="C401" s="14" t="s">
        <v>100</v>
      </c>
      <c r="D401" s="14" t="s">
        <v>55</v>
      </c>
      <c r="E401" s="14" t="s">
        <v>55</v>
      </c>
      <c r="F401" s="14" t="s">
        <v>102</v>
      </c>
      <c r="G401" s="1">
        <v>42256</v>
      </c>
      <c r="H401" s="14">
        <v>16</v>
      </c>
      <c r="I401" s="14">
        <v>19</v>
      </c>
      <c r="J401" s="14">
        <v>93</v>
      </c>
      <c r="K401" s="14">
        <v>0</v>
      </c>
    </row>
    <row r="402" spans="1:11" x14ac:dyDescent="0.25">
      <c r="A402" s="14" t="s">
        <v>55</v>
      </c>
      <c r="B402" s="14" t="s">
        <v>55</v>
      </c>
      <c r="C402" s="14" t="s">
        <v>100</v>
      </c>
      <c r="D402" s="14" t="s">
        <v>55</v>
      </c>
      <c r="E402" s="14" t="s">
        <v>55</v>
      </c>
      <c r="F402" s="14" t="s">
        <v>102</v>
      </c>
      <c r="G402" s="1">
        <v>42257</v>
      </c>
      <c r="H402" s="14">
        <v>16</v>
      </c>
      <c r="I402" s="14">
        <v>19</v>
      </c>
      <c r="J402" s="14">
        <v>93</v>
      </c>
      <c r="K402" s="14">
        <v>0</v>
      </c>
    </row>
    <row r="403" spans="1:11" x14ac:dyDescent="0.25">
      <c r="A403" s="14" t="s">
        <v>55</v>
      </c>
      <c r="B403" s="14" t="s">
        <v>55</v>
      </c>
      <c r="C403" s="14" t="s">
        <v>100</v>
      </c>
      <c r="D403" s="14" t="s">
        <v>55</v>
      </c>
      <c r="E403" s="14" t="s">
        <v>55</v>
      </c>
      <c r="F403" s="14" t="s">
        <v>102</v>
      </c>
      <c r="G403" s="1">
        <v>42258</v>
      </c>
      <c r="H403" s="14">
        <v>16</v>
      </c>
      <c r="I403" s="14">
        <v>19</v>
      </c>
      <c r="J403" s="14">
        <v>93</v>
      </c>
      <c r="K403" s="14">
        <v>0</v>
      </c>
    </row>
    <row r="404" spans="1:11" x14ac:dyDescent="0.25">
      <c r="A404" s="14" t="s">
        <v>55</v>
      </c>
      <c r="B404" s="14" t="s">
        <v>55</v>
      </c>
      <c r="C404" s="14" t="s">
        <v>100</v>
      </c>
      <c r="D404" s="14" t="s">
        <v>55</v>
      </c>
      <c r="E404" s="14" t="s">
        <v>55</v>
      </c>
      <c r="F404" s="14" t="s">
        <v>102</v>
      </c>
      <c r="G404" s="1">
        <v>42268</v>
      </c>
      <c r="H404" s="14">
        <v>16</v>
      </c>
      <c r="I404" s="14">
        <v>19</v>
      </c>
      <c r="J404" s="14">
        <v>93</v>
      </c>
      <c r="K404" s="14">
        <v>0</v>
      </c>
    </row>
    <row r="405" spans="1:11" x14ac:dyDescent="0.25">
      <c r="A405" s="14" t="s">
        <v>55</v>
      </c>
      <c r="B405" s="14" t="s">
        <v>55</v>
      </c>
      <c r="C405" s="14" t="s">
        <v>100</v>
      </c>
      <c r="D405" s="14" t="s">
        <v>55</v>
      </c>
      <c r="E405" s="14" t="s">
        <v>55</v>
      </c>
      <c r="F405" s="14" t="s">
        <v>102</v>
      </c>
      <c r="G405" s="1">
        <v>42286</v>
      </c>
      <c r="H405" s="14">
        <v>16</v>
      </c>
      <c r="I405" s="14">
        <v>19</v>
      </c>
      <c r="J405" s="14">
        <v>89</v>
      </c>
      <c r="K405" s="14">
        <v>0</v>
      </c>
    </row>
    <row r="406" spans="1:11" x14ac:dyDescent="0.25">
      <c r="A406" s="14" t="s">
        <v>55</v>
      </c>
      <c r="B406" s="14" t="s">
        <v>55</v>
      </c>
      <c r="C406" s="14" t="s">
        <v>100</v>
      </c>
      <c r="D406" s="14" t="s">
        <v>55</v>
      </c>
      <c r="E406" s="14" t="s">
        <v>55</v>
      </c>
      <c r="F406" s="14" t="s">
        <v>102</v>
      </c>
      <c r="G406" s="1">
        <v>42289</v>
      </c>
      <c r="H406" s="14">
        <v>16</v>
      </c>
      <c r="I406" s="14">
        <v>19</v>
      </c>
      <c r="J406" s="14">
        <v>89</v>
      </c>
      <c r="K406" s="14">
        <v>0</v>
      </c>
    </row>
    <row r="407" spans="1:11" x14ac:dyDescent="0.25">
      <c r="A407" s="14" t="s">
        <v>55</v>
      </c>
      <c r="B407" s="14" t="s">
        <v>55</v>
      </c>
      <c r="C407" s="14" t="s">
        <v>100</v>
      </c>
      <c r="D407" s="14" t="s">
        <v>55</v>
      </c>
      <c r="E407" s="14" t="s">
        <v>55</v>
      </c>
      <c r="F407" s="14" t="s">
        <v>102</v>
      </c>
      <c r="G407" s="1">
        <v>42290</v>
      </c>
      <c r="H407" s="14">
        <v>16</v>
      </c>
      <c r="I407" s="14">
        <v>19</v>
      </c>
      <c r="J407" s="14">
        <v>77</v>
      </c>
      <c r="K407" s="14">
        <v>0</v>
      </c>
    </row>
    <row r="408" spans="1:11" x14ac:dyDescent="0.25">
      <c r="A408" s="14" t="s">
        <v>55</v>
      </c>
      <c r="B408" s="14" t="s">
        <v>55</v>
      </c>
      <c r="C408" s="14" t="s">
        <v>100</v>
      </c>
      <c r="D408" s="14" t="s">
        <v>55</v>
      </c>
      <c r="E408" s="14" t="s">
        <v>55</v>
      </c>
      <c r="F408" s="14" t="s">
        <v>102</v>
      </c>
      <c r="G408" s="1">
        <v>42291</v>
      </c>
      <c r="H408" s="14">
        <v>16</v>
      </c>
      <c r="I408" s="14">
        <v>19</v>
      </c>
      <c r="J408" s="14">
        <v>77</v>
      </c>
      <c r="K408" s="14">
        <v>0</v>
      </c>
    </row>
    <row r="409" spans="1:11" x14ac:dyDescent="0.25">
      <c r="A409" s="14" t="s">
        <v>55</v>
      </c>
      <c r="B409" s="14" t="s">
        <v>55</v>
      </c>
      <c r="C409" s="14" t="s">
        <v>100</v>
      </c>
      <c r="D409" s="14" t="s">
        <v>55</v>
      </c>
      <c r="E409" s="14" t="s">
        <v>55</v>
      </c>
      <c r="F409" s="14" t="s">
        <v>62</v>
      </c>
      <c r="G409" s="1">
        <v>42125</v>
      </c>
      <c r="H409" s="14">
        <v>16</v>
      </c>
      <c r="I409" s="14">
        <v>19</v>
      </c>
      <c r="J409" s="14"/>
      <c r="K409" s="14">
        <v>1</v>
      </c>
    </row>
    <row r="410" spans="1:11" x14ac:dyDescent="0.25">
      <c r="A410" s="14" t="s">
        <v>55</v>
      </c>
      <c r="B410" s="14" t="s">
        <v>55</v>
      </c>
      <c r="C410" s="14" t="s">
        <v>100</v>
      </c>
      <c r="D410" s="14" t="s">
        <v>55</v>
      </c>
      <c r="E410" s="14" t="s">
        <v>55</v>
      </c>
      <c r="F410" s="14" t="s">
        <v>62</v>
      </c>
      <c r="G410" s="1">
        <v>42164</v>
      </c>
      <c r="H410" s="14">
        <v>16</v>
      </c>
      <c r="I410" s="14">
        <v>19</v>
      </c>
      <c r="J410" s="14"/>
      <c r="K410" s="14">
        <v>1</v>
      </c>
    </row>
    <row r="411" spans="1:11" x14ac:dyDescent="0.25">
      <c r="A411" s="14" t="s">
        <v>55</v>
      </c>
      <c r="B411" s="14" t="s">
        <v>55</v>
      </c>
      <c r="C411" s="14" t="s">
        <v>100</v>
      </c>
      <c r="D411" s="14" t="s">
        <v>55</v>
      </c>
      <c r="E411" s="14" t="s">
        <v>55</v>
      </c>
      <c r="F411" s="14" t="s">
        <v>62</v>
      </c>
      <c r="G411" s="1">
        <v>42171</v>
      </c>
      <c r="H411" s="14">
        <v>16</v>
      </c>
      <c r="I411" s="14">
        <v>19</v>
      </c>
      <c r="J411" s="14"/>
      <c r="K411" s="14">
        <v>1</v>
      </c>
    </row>
    <row r="412" spans="1:11" x14ac:dyDescent="0.25">
      <c r="A412" s="14" t="s">
        <v>55</v>
      </c>
      <c r="B412" s="14" t="s">
        <v>55</v>
      </c>
      <c r="C412" s="14" t="s">
        <v>100</v>
      </c>
      <c r="D412" s="14" t="s">
        <v>55</v>
      </c>
      <c r="E412" s="14" t="s">
        <v>55</v>
      </c>
      <c r="F412" s="14" t="s">
        <v>62</v>
      </c>
      <c r="G412" s="1">
        <v>42172</v>
      </c>
      <c r="H412" s="14">
        <v>16</v>
      </c>
      <c r="I412" s="14">
        <v>19</v>
      </c>
      <c r="J412" s="14"/>
      <c r="K412" s="14">
        <v>1</v>
      </c>
    </row>
    <row r="413" spans="1:11" x14ac:dyDescent="0.25">
      <c r="A413" s="14" t="s">
        <v>55</v>
      </c>
      <c r="B413" s="14" t="s">
        <v>55</v>
      </c>
      <c r="C413" s="14" t="s">
        <v>100</v>
      </c>
      <c r="D413" s="14" t="s">
        <v>55</v>
      </c>
      <c r="E413" s="14" t="s">
        <v>55</v>
      </c>
      <c r="F413" s="14" t="s">
        <v>62</v>
      </c>
      <c r="G413" s="1">
        <v>42177</v>
      </c>
      <c r="H413" s="14">
        <v>16</v>
      </c>
      <c r="I413" s="14">
        <v>19</v>
      </c>
      <c r="J413" s="14"/>
      <c r="K413" s="14">
        <v>1</v>
      </c>
    </row>
    <row r="414" spans="1:11" x14ac:dyDescent="0.25">
      <c r="A414" s="14" t="s">
        <v>55</v>
      </c>
      <c r="B414" s="14" t="s">
        <v>55</v>
      </c>
      <c r="C414" s="14" t="s">
        <v>100</v>
      </c>
      <c r="D414" s="14" t="s">
        <v>55</v>
      </c>
      <c r="E414" s="14" t="s">
        <v>55</v>
      </c>
      <c r="F414" s="14" t="s">
        <v>62</v>
      </c>
      <c r="G414" s="1">
        <v>42179</v>
      </c>
      <c r="H414" s="14">
        <v>16</v>
      </c>
      <c r="I414" s="14">
        <v>19</v>
      </c>
      <c r="J414" s="14"/>
      <c r="K414" s="14">
        <v>1</v>
      </c>
    </row>
    <row r="415" spans="1:11" x14ac:dyDescent="0.25">
      <c r="A415" s="14" t="s">
        <v>55</v>
      </c>
      <c r="B415" s="14" t="s">
        <v>55</v>
      </c>
      <c r="C415" s="14" t="s">
        <v>100</v>
      </c>
      <c r="D415" s="14" t="s">
        <v>55</v>
      </c>
      <c r="E415" s="14" t="s">
        <v>55</v>
      </c>
      <c r="F415" s="14" t="s">
        <v>62</v>
      </c>
      <c r="G415" s="1">
        <v>42180</v>
      </c>
      <c r="H415" s="14">
        <v>16</v>
      </c>
      <c r="I415" s="14">
        <v>19</v>
      </c>
      <c r="J415" s="14"/>
      <c r="K415" s="14">
        <v>1</v>
      </c>
    </row>
    <row r="416" spans="1:11" x14ac:dyDescent="0.25">
      <c r="A416" s="14" t="s">
        <v>55</v>
      </c>
      <c r="B416" s="14" t="s">
        <v>55</v>
      </c>
      <c r="C416" s="14" t="s">
        <v>100</v>
      </c>
      <c r="D416" s="14" t="s">
        <v>55</v>
      </c>
      <c r="E416" s="14" t="s">
        <v>55</v>
      </c>
      <c r="F416" s="14" t="s">
        <v>62</v>
      </c>
      <c r="G416" s="1">
        <v>42181</v>
      </c>
      <c r="H416" s="14">
        <v>16</v>
      </c>
      <c r="I416" s="14">
        <v>19</v>
      </c>
      <c r="J416" s="14"/>
      <c r="K416" s="14">
        <v>1</v>
      </c>
    </row>
    <row r="417" spans="1:11" x14ac:dyDescent="0.25">
      <c r="A417" s="14" t="s">
        <v>55</v>
      </c>
      <c r="B417" s="14" t="s">
        <v>55</v>
      </c>
      <c r="C417" s="14" t="s">
        <v>100</v>
      </c>
      <c r="D417" s="14" t="s">
        <v>55</v>
      </c>
      <c r="E417" s="14" t="s">
        <v>55</v>
      </c>
      <c r="F417" s="14" t="s">
        <v>62</v>
      </c>
      <c r="G417" s="1">
        <v>42185</v>
      </c>
      <c r="H417" s="14">
        <v>16</v>
      </c>
      <c r="I417" s="14">
        <v>19</v>
      </c>
      <c r="J417" s="14"/>
      <c r="K417" s="14">
        <v>1</v>
      </c>
    </row>
    <row r="418" spans="1:11" x14ac:dyDescent="0.25">
      <c r="A418" s="14" t="s">
        <v>55</v>
      </c>
      <c r="B418" s="14" t="s">
        <v>55</v>
      </c>
      <c r="C418" s="14" t="s">
        <v>100</v>
      </c>
      <c r="D418" s="14" t="s">
        <v>55</v>
      </c>
      <c r="E418" s="14" t="s">
        <v>55</v>
      </c>
      <c r="F418" s="14" t="s">
        <v>62</v>
      </c>
      <c r="G418" s="1">
        <v>42186</v>
      </c>
      <c r="H418" s="14">
        <v>16</v>
      </c>
      <c r="I418" s="14">
        <v>19</v>
      </c>
      <c r="J418" s="14"/>
      <c r="K418" s="14">
        <v>1</v>
      </c>
    </row>
    <row r="419" spans="1:11" x14ac:dyDescent="0.25">
      <c r="A419" s="14" t="s">
        <v>55</v>
      </c>
      <c r="B419" s="14" t="s">
        <v>55</v>
      </c>
      <c r="C419" s="14" t="s">
        <v>100</v>
      </c>
      <c r="D419" s="14" t="s">
        <v>55</v>
      </c>
      <c r="E419" s="14" t="s">
        <v>55</v>
      </c>
      <c r="F419" s="14" t="s">
        <v>62</v>
      </c>
      <c r="G419" s="1">
        <v>42201</v>
      </c>
      <c r="H419" s="14">
        <v>16</v>
      </c>
      <c r="I419" s="14">
        <v>19</v>
      </c>
      <c r="J419" s="14"/>
      <c r="K419" s="14">
        <v>1</v>
      </c>
    </row>
    <row r="420" spans="1:11" x14ac:dyDescent="0.25">
      <c r="A420" s="14" t="s">
        <v>55</v>
      </c>
      <c r="B420" s="14" t="s">
        <v>55</v>
      </c>
      <c r="C420" s="14" t="s">
        <v>100</v>
      </c>
      <c r="D420" s="14" t="s">
        <v>55</v>
      </c>
      <c r="E420" s="14" t="s">
        <v>55</v>
      </c>
      <c r="F420" s="14" t="s">
        <v>62</v>
      </c>
      <c r="G420" s="1">
        <v>42213</v>
      </c>
      <c r="H420" s="14">
        <v>16</v>
      </c>
      <c r="I420" s="14">
        <v>19</v>
      </c>
      <c r="J420" s="14"/>
      <c r="K420" s="14">
        <v>1</v>
      </c>
    </row>
    <row r="421" spans="1:11" x14ac:dyDescent="0.25">
      <c r="A421" s="14" t="s">
        <v>55</v>
      </c>
      <c r="B421" s="14" t="s">
        <v>55</v>
      </c>
      <c r="C421" s="14" t="s">
        <v>100</v>
      </c>
      <c r="D421" s="14" t="s">
        <v>55</v>
      </c>
      <c r="E421" s="14" t="s">
        <v>55</v>
      </c>
      <c r="F421" s="14" t="s">
        <v>62</v>
      </c>
      <c r="G421" s="1">
        <v>42215</v>
      </c>
      <c r="H421" s="14">
        <v>16</v>
      </c>
      <c r="I421" s="14">
        <v>19</v>
      </c>
      <c r="J421" s="14"/>
      <c r="K421" s="14">
        <v>1</v>
      </c>
    </row>
    <row r="422" spans="1:11" x14ac:dyDescent="0.25">
      <c r="A422" s="14" t="s">
        <v>55</v>
      </c>
      <c r="B422" s="14" t="s">
        <v>55</v>
      </c>
      <c r="C422" s="14" t="s">
        <v>100</v>
      </c>
      <c r="D422" s="14" t="s">
        <v>55</v>
      </c>
      <c r="E422" s="14" t="s">
        <v>55</v>
      </c>
      <c r="F422" s="14" t="s">
        <v>62</v>
      </c>
      <c r="G422" s="1">
        <v>42216</v>
      </c>
      <c r="H422" s="14">
        <v>16</v>
      </c>
      <c r="I422" s="14">
        <v>19</v>
      </c>
      <c r="J422" s="14"/>
      <c r="K422" s="14">
        <v>1</v>
      </c>
    </row>
    <row r="423" spans="1:11" x14ac:dyDescent="0.25">
      <c r="A423" s="14" t="s">
        <v>55</v>
      </c>
      <c r="B423" s="14" t="s">
        <v>55</v>
      </c>
      <c r="C423" s="14" t="s">
        <v>100</v>
      </c>
      <c r="D423" s="14" t="s">
        <v>55</v>
      </c>
      <c r="E423" s="14" t="s">
        <v>55</v>
      </c>
      <c r="F423" s="14" t="s">
        <v>62</v>
      </c>
      <c r="G423" s="1">
        <v>42222</v>
      </c>
      <c r="H423" s="14">
        <v>16</v>
      </c>
      <c r="I423" s="14">
        <v>19</v>
      </c>
      <c r="J423" s="14">
        <v>60</v>
      </c>
      <c r="K423" s="14">
        <v>0</v>
      </c>
    </row>
    <row r="424" spans="1:11" x14ac:dyDescent="0.25">
      <c r="A424" s="14" t="s">
        <v>55</v>
      </c>
      <c r="B424" s="14" t="s">
        <v>55</v>
      </c>
      <c r="C424" s="14" t="s">
        <v>100</v>
      </c>
      <c r="D424" s="14" t="s">
        <v>55</v>
      </c>
      <c r="E424" s="14" t="s">
        <v>55</v>
      </c>
      <c r="F424" s="14" t="s">
        <v>62</v>
      </c>
      <c r="G424" s="1">
        <v>42227</v>
      </c>
      <c r="H424" s="14">
        <v>16</v>
      </c>
      <c r="I424" s="14">
        <v>19</v>
      </c>
      <c r="J424" s="14">
        <v>60</v>
      </c>
      <c r="K424" s="14">
        <v>0</v>
      </c>
    </row>
    <row r="425" spans="1:11" x14ac:dyDescent="0.25">
      <c r="A425" s="14" t="s">
        <v>55</v>
      </c>
      <c r="B425" s="14" t="s">
        <v>55</v>
      </c>
      <c r="C425" s="14" t="s">
        <v>100</v>
      </c>
      <c r="D425" s="14" t="s">
        <v>55</v>
      </c>
      <c r="E425" s="14" t="s">
        <v>55</v>
      </c>
      <c r="F425" s="14" t="s">
        <v>62</v>
      </c>
      <c r="G425" s="1">
        <v>42228</v>
      </c>
      <c r="H425" s="14">
        <v>15</v>
      </c>
      <c r="I425" s="14">
        <v>18</v>
      </c>
      <c r="J425" s="14">
        <v>60</v>
      </c>
      <c r="K425" s="14">
        <v>0</v>
      </c>
    </row>
    <row r="426" spans="1:11" x14ac:dyDescent="0.25">
      <c r="A426" s="14" t="s">
        <v>55</v>
      </c>
      <c r="B426" s="14" t="s">
        <v>55</v>
      </c>
      <c r="C426" s="14" t="s">
        <v>100</v>
      </c>
      <c r="D426" s="14" t="s">
        <v>55</v>
      </c>
      <c r="E426" s="14" t="s">
        <v>55</v>
      </c>
      <c r="F426" s="14" t="s">
        <v>62</v>
      </c>
      <c r="G426" s="1">
        <v>42229</v>
      </c>
      <c r="H426" s="14">
        <v>16</v>
      </c>
      <c r="I426" s="14">
        <v>19</v>
      </c>
      <c r="J426" s="14">
        <v>60</v>
      </c>
      <c r="K426" s="14">
        <v>0</v>
      </c>
    </row>
    <row r="427" spans="1:11" x14ac:dyDescent="0.25">
      <c r="A427" s="14" t="s">
        <v>55</v>
      </c>
      <c r="B427" s="14" t="s">
        <v>55</v>
      </c>
      <c r="C427" s="14" t="s">
        <v>100</v>
      </c>
      <c r="D427" s="14" t="s">
        <v>55</v>
      </c>
      <c r="E427" s="14" t="s">
        <v>55</v>
      </c>
      <c r="F427" s="14" t="s">
        <v>62</v>
      </c>
      <c r="G427" s="1">
        <v>42237</v>
      </c>
      <c r="H427" s="14">
        <v>15</v>
      </c>
      <c r="I427" s="14">
        <v>18</v>
      </c>
      <c r="J427" s="14">
        <v>60</v>
      </c>
      <c r="K427" s="14">
        <v>0</v>
      </c>
    </row>
    <row r="428" spans="1:11" x14ac:dyDescent="0.25">
      <c r="A428" s="14" t="s">
        <v>55</v>
      </c>
      <c r="B428" s="14" t="s">
        <v>55</v>
      </c>
      <c r="C428" s="14" t="s">
        <v>100</v>
      </c>
      <c r="D428" s="14" t="s">
        <v>55</v>
      </c>
      <c r="E428" s="14" t="s">
        <v>55</v>
      </c>
      <c r="F428" s="14" t="s">
        <v>62</v>
      </c>
      <c r="G428" s="1">
        <v>42241</v>
      </c>
      <c r="H428" s="14">
        <v>16</v>
      </c>
      <c r="I428" s="14">
        <v>19</v>
      </c>
      <c r="J428" s="14">
        <v>60</v>
      </c>
      <c r="K428" s="14">
        <v>0</v>
      </c>
    </row>
    <row r="429" spans="1:11" x14ac:dyDescent="0.25">
      <c r="A429" s="14" t="s">
        <v>55</v>
      </c>
      <c r="B429" s="14" t="s">
        <v>55</v>
      </c>
      <c r="C429" s="14" t="s">
        <v>100</v>
      </c>
      <c r="D429" s="14" t="s">
        <v>55</v>
      </c>
      <c r="E429" s="14" t="s">
        <v>55</v>
      </c>
      <c r="F429" s="14" t="s">
        <v>62</v>
      </c>
      <c r="G429" s="1">
        <v>42242</v>
      </c>
      <c r="H429" s="14">
        <v>16</v>
      </c>
      <c r="I429" s="14">
        <v>19</v>
      </c>
      <c r="J429" s="14"/>
      <c r="K429" s="14">
        <v>1</v>
      </c>
    </row>
    <row r="430" spans="1:11" x14ac:dyDescent="0.25">
      <c r="A430" s="14" t="s">
        <v>55</v>
      </c>
      <c r="B430" s="14" t="s">
        <v>55</v>
      </c>
      <c r="C430" s="14" t="s">
        <v>100</v>
      </c>
      <c r="D430" s="14" t="s">
        <v>55</v>
      </c>
      <c r="E430" s="14" t="s">
        <v>55</v>
      </c>
      <c r="F430" s="14" t="s">
        <v>62</v>
      </c>
      <c r="G430" s="1">
        <v>42243</v>
      </c>
      <c r="H430" s="14">
        <v>16</v>
      </c>
      <c r="I430" s="14">
        <v>19</v>
      </c>
      <c r="J430" s="14">
        <v>60</v>
      </c>
      <c r="K430" s="14">
        <v>0</v>
      </c>
    </row>
    <row r="431" spans="1:11" x14ac:dyDescent="0.25">
      <c r="A431" s="14" t="s">
        <v>55</v>
      </c>
      <c r="B431" s="14" t="s">
        <v>55</v>
      </c>
      <c r="C431" s="14" t="s">
        <v>100</v>
      </c>
      <c r="D431" s="14" t="s">
        <v>55</v>
      </c>
      <c r="E431" s="14" t="s">
        <v>55</v>
      </c>
      <c r="F431" s="14" t="s">
        <v>62</v>
      </c>
      <c r="G431" s="1">
        <v>42244</v>
      </c>
      <c r="H431" s="14">
        <v>16</v>
      </c>
      <c r="I431" s="14">
        <v>19</v>
      </c>
      <c r="J431" s="14">
        <v>60</v>
      </c>
      <c r="K431" s="14">
        <v>0</v>
      </c>
    </row>
    <row r="432" spans="1:11" x14ac:dyDescent="0.25">
      <c r="A432" s="14" t="s">
        <v>55</v>
      </c>
      <c r="B432" s="14" t="s">
        <v>55</v>
      </c>
      <c r="C432" s="14" t="s">
        <v>100</v>
      </c>
      <c r="D432" s="14" t="s">
        <v>55</v>
      </c>
      <c r="E432" s="14" t="s">
        <v>55</v>
      </c>
      <c r="F432" s="14" t="s">
        <v>62</v>
      </c>
      <c r="G432" s="1">
        <v>42256</v>
      </c>
      <c r="H432" s="14">
        <v>16</v>
      </c>
      <c r="I432" s="14">
        <v>19</v>
      </c>
      <c r="J432" s="14">
        <v>58</v>
      </c>
      <c r="K432" s="14">
        <v>0</v>
      </c>
    </row>
    <row r="433" spans="1:11" x14ac:dyDescent="0.25">
      <c r="A433" s="14" t="s">
        <v>55</v>
      </c>
      <c r="B433" s="14" t="s">
        <v>55</v>
      </c>
      <c r="C433" s="14" t="s">
        <v>100</v>
      </c>
      <c r="D433" s="14" t="s">
        <v>55</v>
      </c>
      <c r="E433" s="14" t="s">
        <v>55</v>
      </c>
      <c r="F433" s="14" t="s">
        <v>62</v>
      </c>
      <c r="G433" s="1">
        <v>42257</v>
      </c>
      <c r="H433" s="14">
        <v>16</v>
      </c>
      <c r="I433" s="14">
        <v>19</v>
      </c>
      <c r="J433" s="14">
        <v>58</v>
      </c>
      <c r="K433" s="14">
        <v>0</v>
      </c>
    </row>
    <row r="434" spans="1:11" x14ac:dyDescent="0.25">
      <c r="A434" s="14" t="s">
        <v>55</v>
      </c>
      <c r="B434" s="14" t="s">
        <v>55</v>
      </c>
      <c r="C434" s="14" t="s">
        <v>100</v>
      </c>
      <c r="D434" s="14" t="s">
        <v>55</v>
      </c>
      <c r="E434" s="14" t="s">
        <v>55</v>
      </c>
      <c r="F434" s="14" t="s">
        <v>62</v>
      </c>
      <c r="G434" s="1">
        <v>42258</v>
      </c>
      <c r="H434" s="14">
        <v>16</v>
      </c>
      <c r="I434" s="14">
        <v>19</v>
      </c>
      <c r="J434" s="14">
        <v>58</v>
      </c>
      <c r="K434" s="14">
        <v>0</v>
      </c>
    </row>
    <row r="435" spans="1:11" x14ac:dyDescent="0.25">
      <c r="A435" s="14" t="s">
        <v>55</v>
      </c>
      <c r="B435" s="14" t="s">
        <v>55</v>
      </c>
      <c r="C435" s="14" t="s">
        <v>100</v>
      </c>
      <c r="D435" s="14" t="s">
        <v>55</v>
      </c>
      <c r="E435" s="14" t="s">
        <v>55</v>
      </c>
      <c r="F435" s="14" t="s">
        <v>62</v>
      </c>
      <c r="G435" s="1">
        <v>42270</v>
      </c>
      <c r="H435" s="14">
        <v>16</v>
      </c>
      <c r="I435" s="14">
        <v>19</v>
      </c>
      <c r="J435" s="14">
        <v>58</v>
      </c>
      <c r="K435" s="14">
        <v>0</v>
      </c>
    </row>
    <row r="436" spans="1:11" x14ac:dyDescent="0.25">
      <c r="A436" s="14" t="s">
        <v>55</v>
      </c>
      <c r="B436" s="14" t="s">
        <v>55</v>
      </c>
      <c r="C436" s="14" t="s">
        <v>100</v>
      </c>
      <c r="D436" s="14" t="s">
        <v>55</v>
      </c>
      <c r="E436" s="14" t="s">
        <v>55</v>
      </c>
      <c r="F436" s="14" t="s">
        <v>62</v>
      </c>
      <c r="G436" s="1">
        <v>42271</v>
      </c>
      <c r="H436" s="14">
        <v>16</v>
      </c>
      <c r="I436" s="14">
        <v>19</v>
      </c>
      <c r="J436" s="14">
        <v>58</v>
      </c>
      <c r="K436" s="14">
        <v>0</v>
      </c>
    </row>
    <row r="437" spans="1:11" x14ac:dyDescent="0.25">
      <c r="A437" s="14" t="s">
        <v>55</v>
      </c>
      <c r="B437" s="14" t="s">
        <v>55</v>
      </c>
      <c r="C437" s="14" t="s">
        <v>100</v>
      </c>
      <c r="D437" s="14" t="s">
        <v>55</v>
      </c>
      <c r="E437" s="14" t="s">
        <v>55</v>
      </c>
      <c r="F437" s="14" t="s">
        <v>62</v>
      </c>
      <c r="G437" s="1">
        <v>42272</v>
      </c>
      <c r="H437" s="14">
        <v>16</v>
      </c>
      <c r="I437" s="14">
        <v>19</v>
      </c>
      <c r="J437" s="14"/>
      <c r="K437" s="14">
        <v>1</v>
      </c>
    </row>
    <row r="438" spans="1:11" x14ac:dyDescent="0.25">
      <c r="A438" s="14" t="s">
        <v>55</v>
      </c>
      <c r="B438" s="14" t="s">
        <v>55</v>
      </c>
      <c r="C438" s="14" t="s">
        <v>100</v>
      </c>
      <c r="D438" s="14" t="s">
        <v>55</v>
      </c>
      <c r="E438" s="14" t="s">
        <v>55</v>
      </c>
      <c r="F438" s="14" t="s">
        <v>62</v>
      </c>
      <c r="G438" s="1">
        <v>42276</v>
      </c>
      <c r="H438" s="14">
        <v>16</v>
      </c>
      <c r="I438" s="14">
        <v>19</v>
      </c>
      <c r="J438" s="14">
        <v>58</v>
      </c>
      <c r="K438" s="14">
        <v>0</v>
      </c>
    </row>
    <row r="439" spans="1:11" x14ac:dyDescent="0.25">
      <c r="A439" s="14" t="s">
        <v>55</v>
      </c>
      <c r="B439" s="14" t="s">
        <v>55</v>
      </c>
      <c r="C439" s="14" t="s">
        <v>100</v>
      </c>
      <c r="D439" s="14" t="s">
        <v>55</v>
      </c>
      <c r="E439" s="14" t="s">
        <v>55</v>
      </c>
      <c r="F439" s="14" t="s">
        <v>62</v>
      </c>
      <c r="G439" s="1">
        <v>42277</v>
      </c>
      <c r="H439" s="14">
        <v>16</v>
      </c>
      <c r="I439" s="14">
        <v>19</v>
      </c>
      <c r="J439" s="14">
        <v>58</v>
      </c>
      <c r="K439" s="14">
        <v>0</v>
      </c>
    </row>
    <row r="440" spans="1:11" x14ac:dyDescent="0.25">
      <c r="A440" s="14" t="s">
        <v>55</v>
      </c>
      <c r="B440" s="14" t="s">
        <v>55</v>
      </c>
      <c r="C440" s="14" t="s">
        <v>100</v>
      </c>
      <c r="D440" s="14" t="s">
        <v>55</v>
      </c>
      <c r="E440" s="14" t="s">
        <v>55</v>
      </c>
      <c r="F440" s="14" t="s">
        <v>62</v>
      </c>
      <c r="G440" s="1">
        <v>42285</v>
      </c>
      <c r="H440" s="14">
        <v>16</v>
      </c>
      <c r="I440" s="14">
        <v>19</v>
      </c>
      <c r="J440" s="14">
        <v>57</v>
      </c>
      <c r="K440" s="14">
        <v>0</v>
      </c>
    </row>
    <row r="441" spans="1:11" x14ac:dyDescent="0.25">
      <c r="A441" s="14" t="s">
        <v>55</v>
      </c>
      <c r="B441" s="14" t="s">
        <v>55</v>
      </c>
      <c r="C441" s="14" t="s">
        <v>100</v>
      </c>
      <c r="D441" s="14" t="s">
        <v>55</v>
      </c>
      <c r="E441" s="14" t="s">
        <v>55</v>
      </c>
      <c r="F441" s="14" t="s">
        <v>62</v>
      </c>
      <c r="G441" s="1">
        <v>42286</v>
      </c>
      <c r="H441" s="14">
        <v>16</v>
      </c>
      <c r="I441" s="14">
        <v>19</v>
      </c>
      <c r="J441" s="14">
        <v>57</v>
      </c>
      <c r="K441" s="14">
        <v>0</v>
      </c>
    </row>
    <row r="442" spans="1:11" x14ac:dyDescent="0.25">
      <c r="A442" s="14" t="s">
        <v>55</v>
      </c>
      <c r="B442" s="14" t="s">
        <v>55</v>
      </c>
      <c r="C442" s="14" t="s">
        <v>100</v>
      </c>
      <c r="D442" s="14" t="s">
        <v>55</v>
      </c>
      <c r="E442" s="14" t="s">
        <v>55</v>
      </c>
      <c r="F442" s="14" t="s">
        <v>62</v>
      </c>
      <c r="G442" s="1">
        <v>42289</v>
      </c>
      <c r="H442" s="14">
        <v>16</v>
      </c>
      <c r="I442" s="14">
        <v>19</v>
      </c>
      <c r="J442" s="14">
        <v>57</v>
      </c>
      <c r="K442" s="14">
        <v>0</v>
      </c>
    </row>
    <row r="443" spans="1:11" x14ac:dyDescent="0.25">
      <c r="A443" s="14" t="s">
        <v>55</v>
      </c>
      <c r="B443" s="14" t="s">
        <v>55</v>
      </c>
      <c r="C443" s="14" t="s">
        <v>100</v>
      </c>
      <c r="D443" s="14" t="s">
        <v>55</v>
      </c>
      <c r="E443" s="14" t="s">
        <v>55</v>
      </c>
      <c r="F443" s="14" t="s">
        <v>62</v>
      </c>
      <c r="G443" s="1">
        <v>42290</v>
      </c>
      <c r="H443" s="14">
        <v>16</v>
      </c>
      <c r="I443" s="14">
        <v>19</v>
      </c>
      <c r="J443" s="14">
        <v>57</v>
      </c>
      <c r="K443" s="14">
        <v>0</v>
      </c>
    </row>
    <row r="444" spans="1:11" x14ac:dyDescent="0.25">
      <c r="A444" s="14" t="s">
        <v>55</v>
      </c>
      <c r="B444" s="14" t="s">
        <v>55</v>
      </c>
      <c r="C444" s="14" t="s">
        <v>100</v>
      </c>
      <c r="D444" s="14" t="s">
        <v>55</v>
      </c>
      <c r="E444" s="14" t="s">
        <v>55</v>
      </c>
      <c r="F444" s="14" t="s">
        <v>62</v>
      </c>
      <c r="G444" s="1">
        <v>42291</v>
      </c>
      <c r="H444" s="14">
        <v>16</v>
      </c>
      <c r="I444" s="14">
        <v>19</v>
      </c>
      <c r="J444" s="14">
        <v>57</v>
      </c>
      <c r="K444" s="14">
        <v>0</v>
      </c>
    </row>
    <row r="445" spans="1:11" x14ac:dyDescent="0.25">
      <c r="A445" s="14" t="s">
        <v>55</v>
      </c>
      <c r="B445" s="14" t="s">
        <v>55</v>
      </c>
      <c r="C445" s="14" t="s">
        <v>100</v>
      </c>
      <c r="D445" s="14" t="s">
        <v>55</v>
      </c>
      <c r="E445" s="14" t="s">
        <v>55</v>
      </c>
      <c r="F445" s="14" t="s">
        <v>62</v>
      </c>
      <c r="G445" s="1">
        <v>42298</v>
      </c>
      <c r="H445" s="14">
        <v>16</v>
      </c>
      <c r="I445" s="14">
        <v>19</v>
      </c>
      <c r="J445" s="14">
        <v>57</v>
      </c>
      <c r="K445" s="14">
        <v>0</v>
      </c>
    </row>
    <row r="446" spans="1:11" x14ac:dyDescent="0.25">
      <c r="A446" s="14" t="s">
        <v>55</v>
      </c>
      <c r="B446" s="14" t="s">
        <v>55</v>
      </c>
      <c r="C446" s="14" t="s">
        <v>100</v>
      </c>
      <c r="D446" s="14" t="s">
        <v>55</v>
      </c>
      <c r="E446" s="14" t="s">
        <v>55</v>
      </c>
      <c r="F446" s="14" t="s">
        <v>62</v>
      </c>
      <c r="G446" s="1">
        <v>42299</v>
      </c>
      <c r="H446" s="14">
        <v>16</v>
      </c>
      <c r="I446" s="14">
        <v>19</v>
      </c>
      <c r="J446" s="14">
        <v>57</v>
      </c>
      <c r="K446" s="14">
        <v>0</v>
      </c>
    </row>
    <row r="447" spans="1:11" x14ac:dyDescent="0.25">
      <c r="A447" s="14" t="s">
        <v>55</v>
      </c>
      <c r="B447" s="14" t="s">
        <v>55</v>
      </c>
      <c r="C447" s="14" t="s">
        <v>100</v>
      </c>
      <c r="D447" s="14" t="s">
        <v>55</v>
      </c>
      <c r="E447" s="14" t="s">
        <v>55</v>
      </c>
      <c r="F447" s="14" t="s">
        <v>62</v>
      </c>
      <c r="G447" s="1">
        <v>42300</v>
      </c>
      <c r="H447" s="14">
        <v>16</v>
      </c>
      <c r="I447" s="14">
        <v>19</v>
      </c>
      <c r="J447" s="14">
        <v>57</v>
      </c>
      <c r="K447" s="14">
        <v>0</v>
      </c>
    </row>
    <row r="448" spans="1:11" x14ac:dyDescent="0.25">
      <c r="A448" s="14" t="s">
        <v>55</v>
      </c>
      <c r="B448" s="14" t="s">
        <v>55</v>
      </c>
      <c r="C448" s="14" t="s">
        <v>100</v>
      </c>
      <c r="D448" s="14" t="s">
        <v>55</v>
      </c>
      <c r="E448" s="14" t="s">
        <v>55</v>
      </c>
      <c r="F448" s="14" t="s">
        <v>62</v>
      </c>
      <c r="G448" s="1">
        <v>42304</v>
      </c>
      <c r="H448" s="14">
        <v>16</v>
      </c>
      <c r="I448" s="14">
        <v>19</v>
      </c>
      <c r="J448" s="14"/>
      <c r="K448" s="14">
        <v>1</v>
      </c>
    </row>
    <row r="449" spans="1:11" x14ac:dyDescent="0.25">
      <c r="A449" s="14" t="s">
        <v>55</v>
      </c>
      <c r="B449" s="14" t="s">
        <v>55</v>
      </c>
      <c r="C449" s="14" t="s">
        <v>100</v>
      </c>
      <c r="D449" s="14" t="s">
        <v>55</v>
      </c>
      <c r="E449" s="14" t="s">
        <v>55</v>
      </c>
      <c r="F449" s="14" t="s">
        <v>62</v>
      </c>
      <c r="G449" s="1">
        <v>42305</v>
      </c>
      <c r="H449" s="14">
        <v>16</v>
      </c>
      <c r="I449" s="14">
        <v>19</v>
      </c>
      <c r="J449" s="14">
        <v>57</v>
      </c>
      <c r="K449" s="14">
        <v>0</v>
      </c>
    </row>
    <row r="450" spans="1:11" x14ac:dyDescent="0.25">
      <c r="A450" s="14" t="s">
        <v>55</v>
      </c>
      <c r="B450" s="14" t="s">
        <v>55</v>
      </c>
      <c r="C450" s="14" t="s">
        <v>100</v>
      </c>
      <c r="D450" s="14" t="s">
        <v>55</v>
      </c>
      <c r="E450" s="14" t="s">
        <v>55</v>
      </c>
      <c r="F450" s="14" t="s">
        <v>62</v>
      </c>
      <c r="G450" s="1">
        <v>42307</v>
      </c>
      <c r="H450" s="14">
        <v>16</v>
      </c>
      <c r="I450" s="14">
        <v>19</v>
      </c>
      <c r="J450" s="14"/>
      <c r="K450" s="14">
        <v>1</v>
      </c>
    </row>
    <row r="451" spans="1:11" x14ac:dyDescent="0.25">
      <c r="A451" s="14" t="s">
        <v>55</v>
      </c>
      <c r="B451" s="14" t="s">
        <v>55</v>
      </c>
      <c r="C451" s="14" t="s">
        <v>100</v>
      </c>
      <c r="D451" s="14" t="s">
        <v>55</v>
      </c>
      <c r="E451" s="14" t="s">
        <v>55</v>
      </c>
      <c r="F451" s="14" t="s">
        <v>103</v>
      </c>
      <c r="G451" s="1">
        <v>42125</v>
      </c>
      <c r="H451" s="14">
        <v>16</v>
      </c>
      <c r="I451" s="14">
        <v>19</v>
      </c>
      <c r="J451" s="14">
        <v>63</v>
      </c>
      <c r="K451" s="14">
        <v>0</v>
      </c>
    </row>
    <row r="452" spans="1:11" x14ac:dyDescent="0.25">
      <c r="A452" s="14" t="s">
        <v>55</v>
      </c>
      <c r="B452" s="14" t="s">
        <v>55</v>
      </c>
      <c r="C452" s="14" t="s">
        <v>100</v>
      </c>
      <c r="D452" s="14" t="s">
        <v>55</v>
      </c>
      <c r="E452" s="14" t="s">
        <v>55</v>
      </c>
      <c r="F452" s="14" t="s">
        <v>103</v>
      </c>
      <c r="G452" s="1">
        <v>42164</v>
      </c>
      <c r="H452" s="14">
        <v>16</v>
      </c>
      <c r="I452" s="14">
        <v>19</v>
      </c>
      <c r="J452" s="14">
        <v>63</v>
      </c>
      <c r="K452" s="14">
        <v>0</v>
      </c>
    </row>
    <row r="453" spans="1:11" x14ac:dyDescent="0.25">
      <c r="A453" s="14" t="s">
        <v>55</v>
      </c>
      <c r="B453" s="14" t="s">
        <v>55</v>
      </c>
      <c r="C453" s="14" t="s">
        <v>100</v>
      </c>
      <c r="D453" s="14" t="s">
        <v>55</v>
      </c>
      <c r="E453" s="14" t="s">
        <v>55</v>
      </c>
      <c r="F453" s="14" t="s">
        <v>103</v>
      </c>
      <c r="G453" s="1">
        <v>42179</v>
      </c>
      <c r="H453" s="14">
        <v>16</v>
      </c>
      <c r="I453" s="14">
        <v>19</v>
      </c>
      <c r="J453" s="14">
        <v>63</v>
      </c>
      <c r="K453" s="14">
        <v>0</v>
      </c>
    </row>
    <row r="454" spans="1:11" x14ac:dyDescent="0.25">
      <c r="A454" s="14" t="s">
        <v>55</v>
      </c>
      <c r="B454" s="14" t="s">
        <v>55</v>
      </c>
      <c r="C454" s="14" t="s">
        <v>100</v>
      </c>
      <c r="D454" s="14" t="s">
        <v>55</v>
      </c>
      <c r="E454" s="14" t="s">
        <v>55</v>
      </c>
      <c r="F454" s="14" t="s">
        <v>103</v>
      </c>
      <c r="G454" s="1">
        <v>42180</v>
      </c>
      <c r="H454" s="14">
        <v>16</v>
      </c>
      <c r="I454" s="14">
        <v>19</v>
      </c>
      <c r="J454" s="14">
        <v>63</v>
      </c>
      <c r="K454" s="14">
        <v>0</v>
      </c>
    </row>
    <row r="455" spans="1:11" x14ac:dyDescent="0.25">
      <c r="A455" s="14" t="s">
        <v>55</v>
      </c>
      <c r="B455" s="14" t="s">
        <v>55</v>
      </c>
      <c r="C455" s="14" t="s">
        <v>100</v>
      </c>
      <c r="D455" s="14" t="s">
        <v>55</v>
      </c>
      <c r="E455" s="14" t="s">
        <v>55</v>
      </c>
      <c r="F455" s="14" t="s">
        <v>103</v>
      </c>
      <c r="G455" s="1">
        <v>42181</v>
      </c>
      <c r="H455" s="14">
        <v>16</v>
      </c>
      <c r="I455" s="14">
        <v>19</v>
      </c>
      <c r="J455" s="14">
        <v>63</v>
      </c>
      <c r="K455" s="14">
        <v>0</v>
      </c>
    </row>
    <row r="456" spans="1:11" x14ac:dyDescent="0.25">
      <c r="A456" s="14" t="s">
        <v>55</v>
      </c>
      <c r="B456" s="14" t="s">
        <v>55</v>
      </c>
      <c r="C456" s="14" t="s">
        <v>100</v>
      </c>
      <c r="D456" s="14" t="s">
        <v>55</v>
      </c>
      <c r="E456" s="14" t="s">
        <v>55</v>
      </c>
      <c r="F456" s="14" t="s">
        <v>103</v>
      </c>
      <c r="G456" s="1">
        <v>42184</v>
      </c>
      <c r="H456" s="14">
        <v>16</v>
      </c>
      <c r="I456" s="14">
        <v>19</v>
      </c>
      <c r="J456" s="14">
        <v>63</v>
      </c>
      <c r="K456" s="14">
        <v>0</v>
      </c>
    </row>
    <row r="457" spans="1:11" x14ac:dyDescent="0.25">
      <c r="A457" s="14" t="s">
        <v>55</v>
      </c>
      <c r="B457" s="14" t="s">
        <v>55</v>
      </c>
      <c r="C457" s="14" t="s">
        <v>100</v>
      </c>
      <c r="D457" s="14" t="s">
        <v>55</v>
      </c>
      <c r="E457" s="14" t="s">
        <v>55</v>
      </c>
      <c r="F457" s="14" t="s">
        <v>103</v>
      </c>
      <c r="G457" s="1">
        <v>42185</v>
      </c>
      <c r="H457" s="14">
        <v>16</v>
      </c>
      <c r="I457" s="14">
        <v>19</v>
      </c>
      <c r="J457" s="14">
        <v>63</v>
      </c>
      <c r="K457" s="14">
        <v>0</v>
      </c>
    </row>
    <row r="458" spans="1:11" x14ac:dyDescent="0.25">
      <c r="A458" s="14" t="s">
        <v>55</v>
      </c>
      <c r="B458" s="14" t="s">
        <v>55</v>
      </c>
      <c r="C458" s="14" t="s">
        <v>100</v>
      </c>
      <c r="D458" s="14" t="s">
        <v>55</v>
      </c>
      <c r="E458" s="14" t="s">
        <v>55</v>
      </c>
      <c r="F458" s="14" t="s">
        <v>103</v>
      </c>
      <c r="G458" s="1">
        <v>42186</v>
      </c>
      <c r="H458" s="14">
        <v>16</v>
      </c>
      <c r="I458" s="14">
        <v>19</v>
      </c>
      <c r="J458" s="14">
        <v>63</v>
      </c>
      <c r="K458" s="14">
        <v>0</v>
      </c>
    </row>
    <row r="459" spans="1:11" x14ac:dyDescent="0.25">
      <c r="A459" s="14" t="s">
        <v>55</v>
      </c>
      <c r="B459" s="14" t="s">
        <v>55</v>
      </c>
      <c r="C459" s="14" t="s">
        <v>100</v>
      </c>
      <c r="D459" s="14" t="s">
        <v>55</v>
      </c>
      <c r="E459" s="14" t="s">
        <v>55</v>
      </c>
      <c r="F459" s="14" t="s">
        <v>103</v>
      </c>
      <c r="G459" s="1">
        <v>42214</v>
      </c>
      <c r="H459" s="14">
        <v>16</v>
      </c>
      <c r="I459" s="14">
        <v>19</v>
      </c>
      <c r="J459" s="14">
        <v>63</v>
      </c>
      <c r="K459" s="14">
        <v>0</v>
      </c>
    </row>
    <row r="460" spans="1:11" x14ac:dyDescent="0.25">
      <c r="A460" s="14" t="s">
        <v>55</v>
      </c>
      <c r="B460" s="14" t="s">
        <v>55</v>
      </c>
      <c r="C460" s="14" t="s">
        <v>100</v>
      </c>
      <c r="D460" s="14" t="s">
        <v>55</v>
      </c>
      <c r="E460" s="14" t="s">
        <v>55</v>
      </c>
      <c r="F460" s="14" t="s">
        <v>103</v>
      </c>
      <c r="G460" s="1">
        <v>42221</v>
      </c>
      <c r="H460" s="14">
        <v>16</v>
      </c>
      <c r="I460" s="14">
        <v>19</v>
      </c>
      <c r="J460" s="14">
        <v>54</v>
      </c>
      <c r="K460" s="14">
        <v>0</v>
      </c>
    </row>
    <row r="461" spans="1:11" x14ac:dyDescent="0.25">
      <c r="A461" s="14" t="s">
        <v>55</v>
      </c>
      <c r="B461" s="14" t="s">
        <v>55</v>
      </c>
      <c r="C461" s="14" t="s">
        <v>100</v>
      </c>
      <c r="D461" s="14" t="s">
        <v>55</v>
      </c>
      <c r="E461" s="14" t="s">
        <v>55</v>
      </c>
      <c r="F461" s="14" t="s">
        <v>103</v>
      </c>
      <c r="G461" s="1">
        <v>42229</v>
      </c>
      <c r="H461" s="14">
        <v>16</v>
      </c>
      <c r="I461" s="14">
        <v>19</v>
      </c>
      <c r="J461" s="14">
        <v>54</v>
      </c>
      <c r="K461" s="14">
        <v>0</v>
      </c>
    </row>
    <row r="462" spans="1:11" x14ac:dyDescent="0.25">
      <c r="A462" s="14" t="s">
        <v>55</v>
      </c>
      <c r="B462" s="14" t="s">
        <v>55</v>
      </c>
      <c r="C462" s="14" t="s">
        <v>100</v>
      </c>
      <c r="D462" s="14" t="s">
        <v>55</v>
      </c>
      <c r="E462" s="14" t="s">
        <v>55</v>
      </c>
      <c r="F462" s="14" t="s">
        <v>103</v>
      </c>
      <c r="G462" s="1">
        <v>42241</v>
      </c>
      <c r="H462" s="14">
        <v>16</v>
      </c>
      <c r="I462" s="14">
        <v>19</v>
      </c>
      <c r="J462" s="14">
        <v>53</v>
      </c>
      <c r="K462" s="14">
        <v>0</v>
      </c>
    </row>
    <row r="463" spans="1:11" x14ac:dyDescent="0.25">
      <c r="A463" s="14" t="s">
        <v>55</v>
      </c>
      <c r="B463" s="14" t="s">
        <v>55</v>
      </c>
      <c r="C463" s="14" t="s">
        <v>100</v>
      </c>
      <c r="D463" s="14" t="s">
        <v>55</v>
      </c>
      <c r="E463" s="14" t="s">
        <v>55</v>
      </c>
      <c r="F463" s="14" t="s">
        <v>103</v>
      </c>
      <c r="G463" s="1">
        <v>42242</v>
      </c>
      <c r="H463" s="14">
        <v>16</v>
      </c>
      <c r="I463" s="14">
        <v>19</v>
      </c>
      <c r="J463" s="14">
        <v>53</v>
      </c>
      <c r="K463" s="14">
        <v>0</v>
      </c>
    </row>
    <row r="464" spans="1:11" x14ac:dyDescent="0.25">
      <c r="A464" s="14" t="s">
        <v>55</v>
      </c>
      <c r="B464" s="14" t="s">
        <v>55</v>
      </c>
      <c r="C464" s="14" t="s">
        <v>100</v>
      </c>
      <c r="D464" s="14" t="s">
        <v>55</v>
      </c>
      <c r="E464" s="14" t="s">
        <v>55</v>
      </c>
      <c r="F464" s="14" t="s">
        <v>103</v>
      </c>
      <c r="G464" s="1">
        <v>42243</v>
      </c>
      <c r="H464" s="14">
        <v>16</v>
      </c>
      <c r="I464" s="14">
        <v>19</v>
      </c>
      <c r="J464" s="14">
        <v>53</v>
      </c>
      <c r="K464" s="14">
        <v>0</v>
      </c>
    </row>
    <row r="465" spans="1:11" x14ac:dyDescent="0.25">
      <c r="A465" s="14" t="s">
        <v>55</v>
      </c>
      <c r="B465" s="14" t="s">
        <v>55</v>
      </c>
      <c r="C465" s="14" t="s">
        <v>100</v>
      </c>
      <c r="D465" s="14" t="s">
        <v>55</v>
      </c>
      <c r="E465" s="14" t="s">
        <v>55</v>
      </c>
      <c r="F465" s="14" t="s">
        <v>103</v>
      </c>
      <c r="G465" s="1">
        <v>42244</v>
      </c>
      <c r="H465" s="14">
        <v>16</v>
      </c>
      <c r="I465" s="14">
        <v>19</v>
      </c>
      <c r="J465" s="14">
        <v>53</v>
      </c>
      <c r="K465" s="14">
        <v>0</v>
      </c>
    </row>
    <row r="466" spans="1:11" x14ac:dyDescent="0.25">
      <c r="A466" s="14" t="s">
        <v>55</v>
      </c>
      <c r="B466" s="14" t="s">
        <v>55</v>
      </c>
      <c r="C466" s="14" t="s">
        <v>100</v>
      </c>
      <c r="D466" s="14" t="s">
        <v>55</v>
      </c>
      <c r="E466" s="14" t="s">
        <v>55</v>
      </c>
      <c r="F466" s="14" t="s">
        <v>103</v>
      </c>
      <c r="G466" s="1">
        <v>42255</v>
      </c>
      <c r="H466" s="14">
        <v>16</v>
      </c>
      <c r="I466" s="14">
        <v>19</v>
      </c>
      <c r="J466" s="14">
        <v>53</v>
      </c>
      <c r="K466" s="14">
        <v>0</v>
      </c>
    </row>
    <row r="467" spans="1:11" x14ac:dyDescent="0.25">
      <c r="A467" s="14" t="s">
        <v>55</v>
      </c>
      <c r="B467" s="14" t="s">
        <v>55</v>
      </c>
      <c r="C467" s="14" t="s">
        <v>100</v>
      </c>
      <c r="D467" s="14" t="s">
        <v>55</v>
      </c>
      <c r="E467" s="14" t="s">
        <v>55</v>
      </c>
      <c r="F467" s="14" t="s">
        <v>103</v>
      </c>
      <c r="G467" s="1">
        <v>42256</v>
      </c>
      <c r="H467" s="14">
        <v>16</v>
      </c>
      <c r="I467" s="14">
        <v>19</v>
      </c>
      <c r="J467" s="14">
        <v>53</v>
      </c>
      <c r="K467" s="14">
        <v>0</v>
      </c>
    </row>
    <row r="468" spans="1:11" x14ac:dyDescent="0.25">
      <c r="A468" s="14" t="s">
        <v>55</v>
      </c>
      <c r="B468" s="14" t="s">
        <v>55</v>
      </c>
      <c r="C468" s="14" t="s">
        <v>100</v>
      </c>
      <c r="D468" s="14" t="s">
        <v>55</v>
      </c>
      <c r="E468" s="14" t="s">
        <v>55</v>
      </c>
      <c r="F468" s="14" t="s">
        <v>103</v>
      </c>
      <c r="G468" s="1">
        <v>42257</v>
      </c>
      <c r="H468" s="14">
        <v>16</v>
      </c>
      <c r="I468" s="14">
        <v>19</v>
      </c>
      <c r="J468" s="14">
        <v>53</v>
      </c>
      <c r="K468" s="14">
        <v>0</v>
      </c>
    </row>
    <row r="469" spans="1:11" x14ac:dyDescent="0.25">
      <c r="A469" s="14" t="s">
        <v>55</v>
      </c>
      <c r="B469" s="14" t="s">
        <v>55</v>
      </c>
      <c r="C469" s="14" t="s">
        <v>100</v>
      </c>
      <c r="D469" s="14" t="s">
        <v>55</v>
      </c>
      <c r="E469" s="14" t="s">
        <v>55</v>
      </c>
      <c r="F469" s="14" t="s">
        <v>103</v>
      </c>
      <c r="G469" s="1">
        <v>42258</v>
      </c>
      <c r="H469" s="14">
        <v>16</v>
      </c>
      <c r="I469" s="14">
        <v>19</v>
      </c>
      <c r="J469" s="14">
        <v>53</v>
      </c>
      <c r="K469" s="14">
        <v>0</v>
      </c>
    </row>
    <row r="470" spans="1:11" x14ac:dyDescent="0.25">
      <c r="A470" s="14" t="s">
        <v>55</v>
      </c>
      <c r="B470" s="14" t="s">
        <v>55</v>
      </c>
      <c r="C470" s="14" t="s">
        <v>100</v>
      </c>
      <c r="D470" s="14" t="s">
        <v>55</v>
      </c>
      <c r="E470" s="14" t="s">
        <v>55</v>
      </c>
      <c r="F470" s="14" t="s">
        <v>103</v>
      </c>
      <c r="G470" s="1">
        <v>42268</v>
      </c>
      <c r="H470" s="14">
        <v>16</v>
      </c>
      <c r="I470" s="14">
        <v>19</v>
      </c>
      <c r="J470" s="14">
        <v>53</v>
      </c>
      <c r="K470" s="14">
        <v>0</v>
      </c>
    </row>
    <row r="471" spans="1:11" x14ac:dyDescent="0.25">
      <c r="A471" s="14" t="s">
        <v>55</v>
      </c>
      <c r="B471" s="14" t="s">
        <v>55</v>
      </c>
      <c r="C471" s="14" t="s">
        <v>100</v>
      </c>
      <c r="D471" s="14" t="s">
        <v>55</v>
      </c>
      <c r="E471" s="14" t="s">
        <v>55</v>
      </c>
      <c r="F471" s="14" t="s">
        <v>103</v>
      </c>
      <c r="G471" s="1">
        <v>42286</v>
      </c>
      <c r="H471" s="14">
        <v>16</v>
      </c>
      <c r="I471" s="14">
        <v>19</v>
      </c>
      <c r="J471" s="14">
        <v>53</v>
      </c>
      <c r="K471" s="14">
        <v>0</v>
      </c>
    </row>
    <row r="472" spans="1:11" x14ac:dyDescent="0.25">
      <c r="A472" s="14" t="s">
        <v>55</v>
      </c>
      <c r="B472" s="14" t="s">
        <v>55</v>
      </c>
      <c r="C472" s="14" t="s">
        <v>100</v>
      </c>
      <c r="D472" s="14" t="s">
        <v>55</v>
      </c>
      <c r="E472" s="14" t="s">
        <v>55</v>
      </c>
      <c r="F472" s="14" t="s">
        <v>103</v>
      </c>
      <c r="G472" s="1">
        <v>42289</v>
      </c>
      <c r="H472" s="14">
        <v>16</v>
      </c>
      <c r="I472" s="14">
        <v>19</v>
      </c>
      <c r="J472" s="14">
        <v>53</v>
      </c>
      <c r="K472" s="14">
        <v>0</v>
      </c>
    </row>
    <row r="473" spans="1:11" x14ac:dyDescent="0.25">
      <c r="A473" s="14" t="s">
        <v>55</v>
      </c>
      <c r="B473" s="14" t="s">
        <v>55</v>
      </c>
      <c r="C473" s="14" t="s">
        <v>100</v>
      </c>
      <c r="D473" s="14" t="s">
        <v>55</v>
      </c>
      <c r="E473" s="14" t="s">
        <v>55</v>
      </c>
      <c r="F473" s="14" t="s">
        <v>103</v>
      </c>
      <c r="G473" s="1">
        <v>42290</v>
      </c>
      <c r="H473" s="14">
        <v>16</v>
      </c>
      <c r="I473" s="14">
        <v>19</v>
      </c>
      <c r="J473" s="14">
        <v>53</v>
      </c>
      <c r="K473" s="14">
        <v>0</v>
      </c>
    </row>
    <row r="474" spans="1:11" x14ac:dyDescent="0.25">
      <c r="A474" s="14" t="s">
        <v>55</v>
      </c>
      <c r="B474" s="14" t="s">
        <v>55</v>
      </c>
      <c r="C474" s="14" t="s">
        <v>100</v>
      </c>
      <c r="D474" s="14" t="s">
        <v>55</v>
      </c>
      <c r="E474" s="14" t="s">
        <v>55</v>
      </c>
      <c r="F474" s="14" t="s">
        <v>103</v>
      </c>
      <c r="G474" s="1">
        <v>42291</v>
      </c>
      <c r="H474" s="14">
        <v>16</v>
      </c>
      <c r="I474" s="14">
        <v>19</v>
      </c>
      <c r="J474" s="14">
        <v>53</v>
      </c>
      <c r="K474" s="14">
        <v>0</v>
      </c>
    </row>
    <row r="475" spans="1:11" x14ac:dyDescent="0.25">
      <c r="A475" s="14" t="s">
        <v>55</v>
      </c>
      <c r="B475" s="14" t="s">
        <v>55</v>
      </c>
      <c r="C475" s="14" t="s">
        <v>101</v>
      </c>
      <c r="D475" s="14" t="s">
        <v>55</v>
      </c>
      <c r="E475" s="14" t="s">
        <v>55</v>
      </c>
      <c r="F475" s="14" t="s">
        <v>102</v>
      </c>
      <c r="G475" s="1">
        <v>42125</v>
      </c>
      <c r="H475" s="14">
        <v>16</v>
      </c>
      <c r="I475" s="14">
        <v>19</v>
      </c>
      <c r="J475" s="14">
        <v>74</v>
      </c>
      <c r="K475" s="14">
        <v>0</v>
      </c>
    </row>
    <row r="476" spans="1:11" x14ac:dyDescent="0.25">
      <c r="A476" s="14" t="s">
        <v>55</v>
      </c>
      <c r="B476" s="14" t="s">
        <v>55</v>
      </c>
      <c r="C476" s="14" t="s">
        <v>101</v>
      </c>
      <c r="D476" s="14" t="s">
        <v>55</v>
      </c>
      <c r="E476" s="14" t="s">
        <v>55</v>
      </c>
      <c r="F476" s="14" t="s">
        <v>102</v>
      </c>
      <c r="G476" s="1">
        <v>42164</v>
      </c>
      <c r="H476" s="14">
        <v>16</v>
      </c>
      <c r="I476" s="14">
        <v>19</v>
      </c>
      <c r="J476" s="14">
        <v>76</v>
      </c>
      <c r="K476" s="14">
        <v>0</v>
      </c>
    </row>
    <row r="477" spans="1:11" x14ac:dyDescent="0.25">
      <c r="A477" s="14" t="s">
        <v>55</v>
      </c>
      <c r="B477" s="14" t="s">
        <v>55</v>
      </c>
      <c r="C477" s="14" t="s">
        <v>101</v>
      </c>
      <c r="D477" s="14" t="s">
        <v>55</v>
      </c>
      <c r="E477" s="14" t="s">
        <v>55</v>
      </c>
      <c r="F477" s="14" t="s">
        <v>102</v>
      </c>
      <c r="G477" s="1">
        <v>42179</v>
      </c>
      <c r="H477" s="14">
        <v>16</v>
      </c>
      <c r="I477" s="14">
        <v>19</v>
      </c>
      <c r="J477" s="14">
        <v>85</v>
      </c>
      <c r="K477" s="14">
        <v>0</v>
      </c>
    </row>
    <row r="478" spans="1:11" x14ac:dyDescent="0.25">
      <c r="A478" s="14" t="s">
        <v>55</v>
      </c>
      <c r="B478" s="14" t="s">
        <v>55</v>
      </c>
      <c r="C478" s="14" t="s">
        <v>101</v>
      </c>
      <c r="D478" s="14" t="s">
        <v>55</v>
      </c>
      <c r="E478" s="14" t="s">
        <v>55</v>
      </c>
      <c r="F478" s="14" t="s">
        <v>102</v>
      </c>
      <c r="G478" s="1">
        <v>42180</v>
      </c>
      <c r="H478" s="14">
        <v>16</v>
      </c>
      <c r="I478" s="14">
        <v>19</v>
      </c>
      <c r="J478" s="14">
        <v>85</v>
      </c>
      <c r="K478" s="14">
        <v>0</v>
      </c>
    </row>
    <row r="479" spans="1:11" x14ac:dyDescent="0.25">
      <c r="A479" s="14" t="s">
        <v>55</v>
      </c>
      <c r="B479" s="14" t="s">
        <v>55</v>
      </c>
      <c r="C479" s="14" t="s">
        <v>101</v>
      </c>
      <c r="D479" s="14" t="s">
        <v>55</v>
      </c>
      <c r="E479" s="14" t="s">
        <v>55</v>
      </c>
      <c r="F479" s="14" t="s">
        <v>102</v>
      </c>
      <c r="G479" s="1">
        <v>42181</v>
      </c>
      <c r="H479" s="14">
        <v>16</v>
      </c>
      <c r="I479" s="14">
        <v>19</v>
      </c>
      <c r="J479" s="14">
        <v>85</v>
      </c>
      <c r="K479" s="14">
        <v>0</v>
      </c>
    </row>
    <row r="480" spans="1:11" x14ac:dyDescent="0.25">
      <c r="A480" s="14" t="s">
        <v>55</v>
      </c>
      <c r="B480" s="14" t="s">
        <v>55</v>
      </c>
      <c r="C480" s="14" t="s">
        <v>101</v>
      </c>
      <c r="D480" s="14" t="s">
        <v>55</v>
      </c>
      <c r="E480" s="14" t="s">
        <v>55</v>
      </c>
      <c r="F480" s="14" t="s">
        <v>102</v>
      </c>
      <c r="G480" s="1">
        <v>42184</v>
      </c>
      <c r="H480" s="14">
        <v>16</v>
      </c>
      <c r="I480" s="14">
        <v>19</v>
      </c>
      <c r="J480" s="14">
        <v>85</v>
      </c>
      <c r="K480" s="14">
        <v>0</v>
      </c>
    </row>
    <row r="481" spans="1:11" x14ac:dyDescent="0.25">
      <c r="A481" s="14" t="s">
        <v>55</v>
      </c>
      <c r="B481" s="14" t="s">
        <v>55</v>
      </c>
      <c r="C481" s="14" t="s">
        <v>101</v>
      </c>
      <c r="D481" s="14" t="s">
        <v>55</v>
      </c>
      <c r="E481" s="14" t="s">
        <v>55</v>
      </c>
      <c r="F481" s="14" t="s">
        <v>102</v>
      </c>
      <c r="G481" s="1">
        <v>42185</v>
      </c>
      <c r="H481" s="14">
        <v>16</v>
      </c>
      <c r="I481" s="14">
        <v>19</v>
      </c>
      <c r="J481" s="14">
        <v>85</v>
      </c>
      <c r="K481" s="14">
        <v>0</v>
      </c>
    </row>
    <row r="482" spans="1:11" x14ac:dyDescent="0.25">
      <c r="A482" s="14" t="s">
        <v>55</v>
      </c>
      <c r="B482" s="14" t="s">
        <v>55</v>
      </c>
      <c r="C482" s="14" t="s">
        <v>101</v>
      </c>
      <c r="D482" s="14" t="s">
        <v>55</v>
      </c>
      <c r="E482" s="14" t="s">
        <v>55</v>
      </c>
      <c r="F482" s="14" t="s">
        <v>102</v>
      </c>
      <c r="G482" s="1">
        <v>42186</v>
      </c>
      <c r="H482" s="14">
        <v>16</v>
      </c>
      <c r="I482" s="14">
        <v>19</v>
      </c>
      <c r="J482" s="14">
        <v>72</v>
      </c>
      <c r="K482" s="14">
        <v>0</v>
      </c>
    </row>
    <row r="483" spans="1:11" x14ac:dyDescent="0.25">
      <c r="A483" s="14" t="s">
        <v>55</v>
      </c>
      <c r="B483" s="14" t="s">
        <v>55</v>
      </c>
      <c r="C483" s="14" t="s">
        <v>101</v>
      </c>
      <c r="D483" s="14" t="s">
        <v>55</v>
      </c>
      <c r="E483" s="14" t="s">
        <v>55</v>
      </c>
      <c r="F483" s="14" t="s">
        <v>102</v>
      </c>
      <c r="G483" s="1">
        <v>42214</v>
      </c>
      <c r="H483" s="14">
        <v>16</v>
      </c>
      <c r="I483" s="14">
        <v>19</v>
      </c>
      <c r="J483" s="14">
        <v>72</v>
      </c>
      <c r="K483" s="14">
        <v>0</v>
      </c>
    </row>
    <row r="484" spans="1:11" x14ac:dyDescent="0.25">
      <c r="A484" s="14" t="s">
        <v>55</v>
      </c>
      <c r="B484" s="14" t="s">
        <v>55</v>
      </c>
      <c r="C484" s="14" t="s">
        <v>101</v>
      </c>
      <c r="D484" s="14" t="s">
        <v>55</v>
      </c>
      <c r="E484" s="14" t="s">
        <v>55</v>
      </c>
      <c r="F484" s="14" t="s">
        <v>102</v>
      </c>
      <c r="G484" s="1">
        <v>42221</v>
      </c>
      <c r="H484" s="14">
        <v>16</v>
      </c>
      <c r="I484" s="14">
        <v>19</v>
      </c>
      <c r="J484" s="14">
        <v>61</v>
      </c>
      <c r="K484" s="14">
        <v>0</v>
      </c>
    </row>
    <row r="485" spans="1:11" x14ac:dyDescent="0.25">
      <c r="A485" s="14" t="s">
        <v>55</v>
      </c>
      <c r="B485" s="14" t="s">
        <v>55</v>
      </c>
      <c r="C485" s="14" t="s">
        <v>101</v>
      </c>
      <c r="D485" s="14" t="s">
        <v>55</v>
      </c>
      <c r="E485" s="14" t="s">
        <v>55</v>
      </c>
      <c r="F485" s="14" t="s">
        <v>102</v>
      </c>
      <c r="G485" s="1">
        <v>42229</v>
      </c>
      <c r="H485" s="14">
        <v>16</v>
      </c>
      <c r="I485" s="14">
        <v>19</v>
      </c>
      <c r="J485" s="14">
        <v>61</v>
      </c>
      <c r="K485" s="14">
        <v>0</v>
      </c>
    </row>
    <row r="486" spans="1:11" x14ac:dyDescent="0.25">
      <c r="A486" s="14" t="s">
        <v>55</v>
      </c>
      <c r="B486" s="14" t="s">
        <v>55</v>
      </c>
      <c r="C486" s="14" t="s">
        <v>101</v>
      </c>
      <c r="D486" s="14" t="s">
        <v>55</v>
      </c>
      <c r="E486" s="14" t="s">
        <v>55</v>
      </c>
      <c r="F486" s="14" t="s">
        <v>102</v>
      </c>
      <c r="G486" s="1">
        <v>42241</v>
      </c>
      <c r="H486" s="14">
        <v>16</v>
      </c>
      <c r="I486" s="14">
        <v>19</v>
      </c>
      <c r="J486" s="14"/>
      <c r="K486" s="14">
        <v>1</v>
      </c>
    </row>
    <row r="487" spans="1:11" x14ac:dyDescent="0.25">
      <c r="A487" s="14" t="s">
        <v>55</v>
      </c>
      <c r="B487" s="14" t="s">
        <v>55</v>
      </c>
      <c r="C487" s="14" t="s">
        <v>101</v>
      </c>
      <c r="D487" s="14" t="s">
        <v>55</v>
      </c>
      <c r="E487" s="14" t="s">
        <v>55</v>
      </c>
      <c r="F487" s="14" t="s">
        <v>102</v>
      </c>
      <c r="G487" s="1">
        <v>42242</v>
      </c>
      <c r="H487" s="14">
        <v>16</v>
      </c>
      <c r="I487" s="14">
        <v>19</v>
      </c>
      <c r="J487" s="14"/>
      <c r="K487" s="14">
        <v>1</v>
      </c>
    </row>
    <row r="488" spans="1:11" x14ac:dyDescent="0.25">
      <c r="A488" s="14" t="s">
        <v>55</v>
      </c>
      <c r="B488" s="14" t="s">
        <v>55</v>
      </c>
      <c r="C488" s="14" t="s">
        <v>101</v>
      </c>
      <c r="D488" s="14" t="s">
        <v>55</v>
      </c>
      <c r="E488" s="14" t="s">
        <v>55</v>
      </c>
      <c r="F488" s="14" t="s">
        <v>102</v>
      </c>
      <c r="G488" s="1">
        <v>42243</v>
      </c>
      <c r="H488" s="14">
        <v>16</v>
      </c>
      <c r="I488" s="14">
        <v>19</v>
      </c>
      <c r="J488" s="14"/>
      <c r="K488" s="14">
        <v>1</v>
      </c>
    </row>
    <row r="489" spans="1:11" x14ac:dyDescent="0.25">
      <c r="A489" s="14" t="s">
        <v>55</v>
      </c>
      <c r="B489" s="14" t="s">
        <v>55</v>
      </c>
      <c r="C489" s="14" t="s">
        <v>101</v>
      </c>
      <c r="D489" s="14" t="s">
        <v>55</v>
      </c>
      <c r="E489" s="14" t="s">
        <v>55</v>
      </c>
      <c r="F489" s="14" t="s">
        <v>102</v>
      </c>
      <c r="G489" s="1">
        <v>42244</v>
      </c>
      <c r="H489" s="14">
        <v>16</v>
      </c>
      <c r="I489" s="14">
        <v>19</v>
      </c>
      <c r="J489" s="14">
        <v>61</v>
      </c>
      <c r="K489" s="14">
        <v>0</v>
      </c>
    </row>
    <row r="490" spans="1:11" x14ac:dyDescent="0.25">
      <c r="A490" s="14" t="s">
        <v>55</v>
      </c>
      <c r="B490" s="14" t="s">
        <v>55</v>
      </c>
      <c r="C490" s="14" t="s">
        <v>101</v>
      </c>
      <c r="D490" s="14" t="s">
        <v>55</v>
      </c>
      <c r="E490" s="14" t="s">
        <v>55</v>
      </c>
      <c r="F490" s="14" t="s">
        <v>102</v>
      </c>
      <c r="G490" s="1">
        <v>42255</v>
      </c>
      <c r="H490" s="14">
        <v>16</v>
      </c>
      <c r="I490" s="14">
        <v>19</v>
      </c>
      <c r="J490" s="14">
        <v>62</v>
      </c>
      <c r="K490" s="14">
        <v>0</v>
      </c>
    </row>
    <row r="491" spans="1:11" x14ac:dyDescent="0.25">
      <c r="A491" s="14" t="s">
        <v>55</v>
      </c>
      <c r="B491" s="14" t="s">
        <v>55</v>
      </c>
      <c r="C491" s="14" t="s">
        <v>101</v>
      </c>
      <c r="D491" s="14" t="s">
        <v>55</v>
      </c>
      <c r="E491" s="14" t="s">
        <v>55</v>
      </c>
      <c r="F491" s="14" t="s">
        <v>102</v>
      </c>
      <c r="G491" s="1">
        <v>42256</v>
      </c>
      <c r="H491" s="14">
        <v>16</v>
      </c>
      <c r="I491" s="14">
        <v>19</v>
      </c>
      <c r="J491" s="14">
        <v>62</v>
      </c>
      <c r="K491" s="14">
        <v>0</v>
      </c>
    </row>
    <row r="492" spans="1:11" x14ac:dyDescent="0.25">
      <c r="A492" s="14" t="s">
        <v>55</v>
      </c>
      <c r="B492" s="14" t="s">
        <v>55</v>
      </c>
      <c r="C492" s="14" t="s">
        <v>101</v>
      </c>
      <c r="D492" s="14" t="s">
        <v>55</v>
      </c>
      <c r="E492" s="14" t="s">
        <v>55</v>
      </c>
      <c r="F492" s="14" t="s">
        <v>102</v>
      </c>
      <c r="G492" s="1">
        <v>42257</v>
      </c>
      <c r="H492" s="14">
        <v>16</v>
      </c>
      <c r="I492" s="14">
        <v>19</v>
      </c>
      <c r="J492" s="14">
        <v>62</v>
      </c>
      <c r="K492" s="14">
        <v>0</v>
      </c>
    </row>
    <row r="493" spans="1:11" x14ac:dyDescent="0.25">
      <c r="A493" s="14" t="s">
        <v>55</v>
      </c>
      <c r="B493" s="14" t="s">
        <v>55</v>
      </c>
      <c r="C493" s="14" t="s">
        <v>101</v>
      </c>
      <c r="D493" s="14" t="s">
        <v>55</v>
      </c>
      <c r="E493" s="14" t="s">
        <v>55</v>
      </c>
      <c r="F493" s="14" t="s">
        <v>102</v>
      </c>
      <c r="G493" s="1">
        <v>42258</v>
      </c>
      <c r="H493" s="14">
        <v>16</v>
      </c>
      <c r="I493" s="14">
        <v>19</v>
      </c>
      <c r="J493" s="14">
        <v>62</v>
      </c>
      <c r="K493" s="14">
        <v>0</v>
      </c>
    </row>
    <row r="494" spans="1:11" x14ac:dyDescent="0.25">
      <c r="A494" s="14" t="s">
        <v>55</v>
      </c>
      <c r="B494" s="14" t="s">
        <v>55</v>
      </c>
      <c r="C494" s="14" t="s">
        <v>101</v>
      </c>
      <c r="D494" s="14" t="s">
        <v>55</v>
      </c>
      <c r="E494" s="14" t="s">
        <v>55</v>
      </c>
      <c r="F494" s="14" t="s">
        <v>102</v>
      </c>
      <c r="G494" s="1">
        <v>42268</v>
      </c>
      <c r="H494" s="14">
        <v>16</v>
      </c>
      <c r="I494" s="14">
        <v>19</v>
      </c>
      <c r="J494" s="14"/>
      <c r="K494" s="14">
        <v>1</v>
      </c>
    </row>
    <row r="495" spans="1:11" x14ac:dyDescent="0.25">
      <c r="A495" s="14" t="s">
        <v>55</v>
      </c>
      <c r="B495" s="14" t="s">
        <v>55</v>
      </c>
      <c r="C495" s="14" t="s">
        <v>101</v>
      </c>
      <c r="D495" s="14" t="s">
        <v>55</v>
      </c>
      <c r="E495" s="14" t="s">
        <v>55</v>
      </c>
      <c r="F495" s="14" t="s">
        <v>102</v>
      </c>
      <c r="G495" s="1">
        <v>42286</v>
      </c>
      <c r="H495" s="14">
        <v>16</v>
      </c>
      <c r="I495" s="14">
        <v>19</v>
      </c>
      <c r="J495" s="14">
        <v>69</v>
      </c>
      <c r="K495" s="14">
        <v>0</v>
      </c>
    </row>
    <row r="496" spans="1:11" x14ac:dyDescent="0.25">
      <c r="A496" s="14" t="s">
        <v>55</v>
      </c>
      <c r="B496" s="14" t="s">
        <v>55</v>
      </c>
      <c r="C496" s="14" t="s">
        <v>101</v>
      </c>
      <c r="D496" s="14" t="s">
        <v>55</v>
      </c>
      <c r="E496" s="14" t="s">
        <v>55</v>
      </c>
      <c r="F496" s="14" t="s">
        <v>102</v>
      </c>
      <c r="G496" s="1">
        <v>42289</v>
      </c>
      <c r="H496" s="14">
        <v>16</v>
      </c>
      <c r="I496" s="14">
        <v>19</v>
      </c>
      <c r="J496" s="14"/>
      <c r="K496" s="14">
        <v>1</v>
      </c>
    </row>
    <row r="497" spans="1:11" x14ac:dyDescent="0.25">
      <c r="A497" s="14" t="s">
        <v>55</v>
      </c>
      <c r="B497" s="14" t="s">
        <v>55</v>
      </c>
      <c r="C497" s="14" t="s">
        <v>101</v>
      </c>
      <c r="D497" s="14" t="s">
        <v>55</v>
      </c>
      <c r="E497" s="14" t="s">
        <v>55</v>
      </c>
      <c r="F497" s="14" t="s">
        <v>102</v>
      </c>
      <c r="G497" s="1">
        <v>42290</v>
      </c>
      <c r="H497" s="14">
        <v>16</v>
      </c>
      <c r="I497" s="14">
        <v>19</v>
      </c>
      <c r="J497" s="14">
        <v>81</v>
      </c>
      <c r="K497" s="14">
        <v>0</v>
      </c>
    </row>
    <row r="498" spans="1:11" x14ac:dyDescent="0.25">
      <c r="A498" s="14" t="s">
        <v>55</v>
      </c>
      <c r="B498" s="14" t="s">
        <v>55</v>
      </c>
      <c r="C498" s="14" t="s">
        <v>101</v>
      </c>
      <c r="D498" s="14" t="s">
        <v>55</v>
      </c>
      <c r="E498" s="14" t="s">
        <v>55</v>
      </c>
      <c r="F498" s="14" t="s">
        <v>102</v>
      </c>
      <c r="G498" s="1">
        <v>42291</v>
      </c>
      <c r="H498" s="14">
        <v>16</v>
      </c>
      <c r="I498" s="14">
        <v>19</v>
      </c>
      <c r="J498" s="14">
        <v>81</v>
      </c>
      <c r="K498" s="14">
        <v>0</v>
      </c>
    </row>
    <row r="499" spans="1:11" x14ac:dyDescent="0.25">
      <c r="A499" s="14" t="s">
        <v>55</v>
      </c>
      <c r="B499" s="14" t="s">
        <v>55</v>
      </c>
      <c r="C499" s="14" t="s">
        <v>101</v>
      </c>
      <c r="D499" s="14" t="s">
        <v>55</v>
      </c>
      <c r="E499" s="14" t="s">
        <v>55</v>
      </c>
      <c r="F499" s="14" t="s">
        <v>62</v>
      </c>
      <c r="G499" s="1">
        <v>42125</v>
      </c>
      <c r="H499" s="14">
        <v>16</v>
      </c>
      <c r="I499" s="14">
        <v>19</v>
      </c>
      <c r="J499" s="14"/>
      <c r="K499" s="14">
        <v>1</v>
      </c>
    </row>
    <row r="500" spans="1:11" x14ac:dyDescent="0.25">
      <c r="A500" s="14" t="s">
        <v>55</v>
      </c>
      <c r="B500" s="14" t="s">
        <v>55</v>
      </c>
      <c r="C500" s="14" t="s">
        <v>101</v>
      </c>
      <c r="D500" s="14" t="s">
        <v>55</v>
      </c>
      <c r="E500" s="14" t="s">
        <v>55</v>
      </c>
      <c r="F500" s="14" t="s">
        <v>62</v>
      </c>
      <c r="G500" s="1">
        <v>42164</v>
      </c>
      <c r="H500" s="14">
        <v>16</v>
      </c>
      <c r="I500" s="14">
        <v>19</v>
      </c>
      <c r="J500" s="14"/>
      <c r="K500" s="14">
        <v>1</v>
      </c>
    </row>
    <row r="501" spans="1:11" x14ac:dyDescent="0.25">
      <c r="A501" s="14" t="s">
        <v>55</v>
      </c>
      <c r="B501" s="14" t="s">
        <v>55</v>
      </c>
      <c r="C501" s="14" t="s">
        <v>101</v>
      </c>
      <c r="D501" s="14" t="s">
        <v>55</v>
      </c>
      <c r="E501" s="14" t="s">
        <v>55</v>
      </c>
      <c r="F501" s="14" t="s">
        <v>62</v>
      </c>
      <c r="G501" s="1">
        <v>42171</v>
      </c>
      <c r="H501" s="14">
        <v>16</v>
      </c>
      <c r="I501" s="14">
        <v>19</v>
      </c>
      <c r="J501" s="14"/>
      <c r="K501" s="14">
        <v>1</v>
      </c>
    </row>
    <row r="502" spans="1:11" x14ac:dyDescent="0.25">
      <c r="A502" s="14" t="s">
        <v>55</v>
      </c>
      <c r="B502" s="14" t="s">
        <v>55</v>
      </c>
      <c r="C502" s="14" t="s">
        <v>101</v>
      </c>
      <c r="D502" s="14" t="s">
        <v>55</v>
      </c>
      <c r="E502" s="14" t="s">
        <v>55</v>
      </c>
      <c r="F502" s="14" t="s">
        <v>62</v>
      </c>
      <c r="G502" s="1">
        <v>42172</v>
      </c>
      <c r="H502" s="14">
        <v>16</v>
      </c>
      <c r="I502" s="14">
        <v>19</v>
      </c>
      <c r="J502" s="14"/>
      <c r="K502" s="14">
        <v>1</v>
      </c>
    </row>
    <row r="503" spans="1:11" x14ac:dyDescent="0.25">
      <c r="A503" s="14" t="s">
        <v>55</v>
      </c>
      <c r="B503" s="14" t="s">
        <v>55</v>
      </c>
      <c r="C503" s="14" t="s">
        <v>101</v>
      </c>
      <c r="D503" s="14" t="s">
        <v>55</v>
      </c>
      <c r="E503" s="14" t="s">
        <v>55</v>
      </c>
      <c r="F503" s="14" t="s">
        <v>62</v>
      </c>
      <c r="G503" s="1">
        <v>42177</v>
      </c>
      <c r="H503" s="14">
        <v>16</v>
      </c>
      <c r="I503" s="14">
        <v>19</v>
      </c>
      <c r="J503" s="14"/>
      <c r="K503" s="14">
        <v>1</v>
      </c>
    </row>
    <row r="504" spans="1:11" x14ac:dyDescent="0.25">
      <c r="A504" s="14" t="s">
        <v>55</v>
      </c>
      <c r="B504" s="14" t="s">
        <v>55</v>
      </c>
      <c r="C504" s="14" t="s">
        <v>101</v>
      </c>
      <c r="D504" s="14" t="s">
        <v>55</v>
      </c>
      <c r="E504" s="14" t="s">
        <v>55</v>
      </c>
      <c r="F504" s="14" t="s">
        <v>62</v>
      </c>
      <c r="G504" s="1">
        <v>42179</v>
      </c>
      <c r="H504" s="14">
        <v>16</v>
      </c>
      <c r="I504" s="14">
        <v>19</v>
      </c>
      <c r="J504" s="14"/>
      <c r="K504" s="14">
        <v>1</v>
      </c>
    </row>
    <row r="505" spans="1:11" x14ac:dyDescent="0.25">
      <c r="A505" s="14" t="s">
        <v>55</v>
      </c>
      <c r="B505" s="14" t="s">
        <v>55</v>
      </c>
      <c r="C505" s="14" t="s">
        <v>101</v>
      </c>
      <c r="D505" s="14" t="s">
        <v>55</v>
      </c>
      <c r="E505" s="14" t="s">
        <v>55</v>
      </c>
      <c r="F505" s="14" t="s">
        <v>62</v>
      </c>
      <c r="G505" s="1">
        <v>42180</v>
      </c>
      <c r="H505" s="14">
        <v>16</v>
      </c>
      <c r="I505" s="14">
        <v>19</v>
      </c>
      <c r="J505" s="14"/>
      <c r="K505" s="14">
        <v>1</v>
      </c>
    </row>
    <row r="506" spans="1:11" x14ac:dyDescent="0.25">
      <c r="A506" s="14" t="s">
        <v>55</v>
      </c>
      <c r="B506" s="14" t="s">
        <v>55</v>
      </c>
      <c r="C506" s="14" t="s">
        <v>101</v>
      </c>
      <c r="D506" s="14" t="s">
        <v>55</v>
      </c>
      <c r="E506" s="14" t="s">
        <v>55</v>
      </c>
      <c r="F506" s="14" t="s">
        <v>62</v>
      </c>
      <c r="G506" s="1">
        <v>42181</v>
      </c>
      <c r="H506" s="14">
        <v>16</v>
      </c>
      <c r="I506" s="14">
        <v>19</v>
      </c>
      <c r="J506" s="14"/>
      <c r="K506" s="14">
        <v>1</v>
      </c>
    </row>
    <row r="507" spans="1:11" x14ac:dyDescent="0.25">
      <c r="A507" s="14" t="s">
        <v>55</v>
      </c>
      <c r="B507" s="14" t="s">
        <v>55</v>
      </c>
      <c r="C507" s="14" t="s">
        <v>101</v>
      </c>
      <c r="D507" s="14" t="s">
        <v>55</v>
      </c>
      <c r="E507" s="14" t="s">
        <v>55</v>
      </c>
      <c r="F507" s="14" t="s">
        <v>62</v>
      </c>
      <c r="G507" s="1">
        <v>42185</v>
      </c>
      <c r="H507" s="14">
        <v>16</v>
      </c>
      <c r="I507" s="14">
        <v>19</v>
      </c>
      <c r="J507" s="14"/>
      <c r="K507" s="14">
        <v>1</v>
      </c>
    </row>
    <row r="508" spans="1:11" x14ac:dyDescent="0.25">
      <c r="A508" s="14" t="s">
        <v>55</v>
      </c>
      <c r="B508" s="14" t="s">
        <v>55</v>
      </c>
      <c r="C508" s="14" t="s">
        <v>101</v>
      </c>
      <c r="D508" s="14" t="s">
        <v>55</v>
      </c>
      <c r="E508" s="14" t="s">
        <v>55</v>
      </c>
      <c r="F508" s="14" t="s">
        <v>62</v>
      </c>
      <c r="G508" s="1">
        <v>42186</v>
      </c>
      <c r="H508" s="14">
        <v>16</v>
      </c>
      <c r="I508" s="14">
        <v>19</v>
      </c>
      <c r="J508" s="14"/>
      <c r="K508" s="14">
        <v>1</v>
      </c>
    </row>
    <row r="509" spans="1:11" x14ac:dyDescent="0.25">
      <c r="A509" s="14" t="s">
        <v>55</v>
      </c>
      <c r="B509" s="14" t="s">
        <v>55</v>
      </c>
      <c r="C509" s="14" t="s">
        <v>101</v>
      </c>
      <c r="D509" s="14" t="s">
        <v>55</v>
      </c>
      <c r="E509" s="14" t="s">
        <v>55</v>
      </c>
      <c r="F509" s="14" t="s">
        <v>62</v>
      </c>
      <c r="G509" s="1">
        <v>42201</v>
      </c>
      <c r="H509" s="14">
        <v>16</v>
      </c>
      <c r="I509" s="14">
        <v>19</v>
      </c>
      <c r="J509" s="14"/>
      <c r="K509" s="14">
        <v>1</v>
      </c>
    </row>
    <row r="510" spans="1:11" x14ac:dyDescent="0.25">
      <c r="A510" s="14" t="s">
        <v>55</v>
      </c>
      <c r="B510" s="14" t="s">
        <v>55</v>
      </c>
      <c r="C510" s="14" t="s">
        <v>101</v>
      </c>
      <c r="D510" s="14" t="s">
        <v>55</v>
      </c>
      <c r="E510" s="14" t="s">
        <v>55</v>
      </c>
      <c r="F510" s="14" t="s">
        <v>62</v>
      </c>
      <c r="G510" s="1">
        <v>42213</v>
      </c>
      <c r="H510" s="14">
        <v>16</v>
      </c>
      <c r="I510" s="14">
        <v>19</v>
      </c>
      <c r="J510" s="14"/>
      <c r="K510" s="14">
        <v>1</v>
      </c>
    </row>
    <row r="511" spans="1:11" x14ac:dyDescent="0.25">
      <c r="A511" s="14" t="s">
        <v>55</v>
      </c>
      <c r="B511" s="14" t="s">
        <v>55</v>
      </c>
      <c r="C511" s="14" t="s">
        <v>101</v>
      </c>
      <c r="D511" s="14" t="s">
        <v>55</v>
      </c>
      <c r="E511" s="14" t="s">
        <v>55</v>
      </c>
      <c r="F511" s="14" t="s">
        <v>62</v>
      </c>
      <c r="G511" s="1">
        <v>42215</v>
      </c>
      <c r="H511" s="14">
        <v>16</v>
      </c>
      <c r="I511" s="14">
        <v>19</v>
      </c>
      <c r="J511" s="14"/>
      <c r="K511" s="14">
        <v>1</v>
      </c>
    </row>
    <row r="512" spans="1:11" x14ac:dyDescent="0.25">
      <c r="A512" s="14" t="s">
        <v>55</v>
      </c>
      <c r="B512" s="14" t="s">
        <v>55</v>
      </c>
      <c r="C512" s="14" t="s">
        <v>101</v>
      </c>
      <c r="D512" s="14" t="s">
        <v>55</v>
      </c>
      <c r="E512" s="14" t="s">
        <v>55</v>
      </c>
      <c r="F512" s="14" t="s">
        <v>62</v>
      </c>
      <c r="G512" s="1">
        <v>42216</v>
      </c>
      <c r="H512" s="14">
        <v>16</v>
      </c>
      <c r="I512" s="14">
        <v>19</v>
      </c>
      <c r="J512" s="14"/>
      <c r="K512" s="14">
        <v>1</v>
      </c>
    </row>
    <row r="513" spans="1:11" x14ac:dyDescent="0.25">
      <c r="A513" s="14" t="s">
        <v>55</v>
      </c>
      <c r="B513" s="14" t="s">
        <v>55</v>
      </c>
      <c r="C513" s="14" t="s">
        <v>101</v>
      </c>
      <c r="D513" s="14" t="s">
        <v>55</v>
      </c>
      <c r="E513" s="14" t="s">
        <v>55</v>
      </c>
      <c r="F513" s="14" t="s">
        <v>62</v>
      </c>
      <c r="G513" s="1">
        <v>42222</v>
      </c>
      <c r="H513" s="14">
        <v>16</v>
      </c>
      <c r="I513" s="14">
        <v>19</v>
      </c>
      <c r="J513" s="14"/>
      <c r="K513" s="14">
        <v>1</v>
      </c>
    </row>
    <row r="514" spans="1:11" x14ac:dyDescent="0.25">
      <c r="A514" s="14" t="s">
        <v>55</v>
      </c>
      <c r="B514" s="14" t="s">
        <v>55</v>
      </c>
      <c r="C514" s="14" t="s">
        <v>101</v>
      </c>
      <c r="D514" s="14" t="s">
        <v>55</v>
      </c>
      <c r="E514" s="14" t="s">
        <v>55</v>
      </c>
      <c r="F514" s="14" t="s">
        <v>62</v>
      </c>
      <c r="G514" s="1">
        <v>42227</v>
      </c>
      <c r="H514" s="14">
        <v>16</v>
      </c>
      <c r="I514" s="14">
        <v>19</v>
      </c>
      <c r="J514" s="14"/>
      <c r="K514" s="14">
        <v>1</v>
      </c>
    </row>
    <row r="515" spans="1:11" x14ac:dyDescent="0.25">
      <c r="A515" s="14" t="s">
        <v>55</v>
      </c>
      <c r="B515" s="14" t="s">
        <v>55</v>
      </c>
      <c r="C515" s="14" t="s">
        <v>101</v>
      </c>
      <c r="D515" s="14" t="s">
        <v>55</v>
      </c>
      <c r="E515" s="14" t="s">
        <v>55</v>
      </c>
      <c r="F515" s="14" t="s">
        <v>62</v>
      </c>
      <c r="G515" s="1">
        <v>42228</v>
      </c>
      <c r="H515" s="14">
        <v>15</v>
      </c>
      <c r="I515" s="14">
        <v>18</v>
      </c>
      <c r="J515" s="14"/>
      <c r="K515" s="14">
        <v>1</v>
      </c>
    </row>
    <row r="516" spans="1:11" x14ac:dyDescent="0.25">
      <c r="A516" s="14" t="s">
        <v>55</v>
      </c>
      <c r="B516" s="14" t="s">
        <v>55</v>
      </c>
      <c r="C516" s="14" t="s">
        <v>101</v>
      </c>
      <c r="D516" s="14" t="s">
        <v>55</v>
      </c>
      <c r="E516" s="14" t="s">
        <v>55</v>
      </c>
      <c r="F516" s="14" t="s">
        <v>62</v>
      </c>
      <c r="G516" s="1">
        <v>42229</v>
      </c>
      <c r="H516" s="14">
        <v>16</v>
      </c>
      <c r="I516" s="14">
        <v>19</v>
      </c>
      <c r="J516" s="14"/>
      <c r="K516" s="14">
        <v>1</v>
      </c>
    </row>
    <row r="517" spans="1:11" x14ac:dyDescent="0.25">
      <c r="A517" s="14" t="s">
        <v>55</v>
      </c>
      <c r="B517" s="14" t="s">
        <v>55</v>
      </c>
      <c r="C517" s="14" t="s">
        <v>101</v>
      </c>
      <c r="D517" s="14" t="s">
        <v>55</v>
      </c>
      <c r="E517" s="14" t="s">
        <v>55</v>
      </c>
      <c r="F517" s="14" t="s">
        <v>62</v>
      </c>
      <c r="G517" s="1">
        <v>42237</v>
      </c>
      <c r="H517" s="14">
        <v>15</v>
      </c>
      <c r="I517" s="14">
        <v>18</v>
      </c>
      <c r="J517" s="14"/>
      <c r="K517" s="14">
        <v>1</v>
      </c>
    </row>
    <row r="518" spans="1:11" x14ac:dyDescent="0.25">
      <c r="A518" s="14" t="s">
        <v>55</v>
      </c>
      <c r="B518" s="14" t="s">
        <v>55</v>
      </c>
      <c r="C518" s="14" t="s">
        <v>101</v>
      </c>
      <c r="D518" s="14" t="s">
        <v>55</v>
      </c>
      <c r="E518" s="14" t="s">
        <v>55</v>
      </c>
      <c r="F518" s="14" t="s">
        <v>62</v>
      </c>
      <c r="G518" s="1">
        <v>42241</v>
      </c>
      <c r="H518" s="14">
        <v>16</v>
      </c>
      <c r="I518" s="14">
        <v>19</v>
      </c>
      <c r="J518" s="14"/>
      <c r="K518" s="14">
        <v>1</v>
      </c>
    </row>
    <row r="519" spans="1:11" x14ac:dyDescent="0.25">
      <c r="A519" s="14" t="s">
        <v>55</v>
      </c>
      <c r="B519" s="14" t="s">
        <v>55</v>
      </c>
      <c r="C519" s="14" t="s">
        <v>101</v>
      </c>
      <c r="D519" s="14" t="s">
        <v>55</v>
      </c>
      <c r="E519" s="14" t="s">
        <v>55</v>
      </c>
      <c r="F519" s="14" t="s">
        <v>62</v>
      </c>
      <c r="G519" s="1">
        <v>42242</v>
      </c>
      <c r="H519" s="14">
        <v>16</v>
      </c>
      <c r="I519" s="14">
        <v>19</v>
      </c>
      <c r="J519" s="14"/>
      <c r="K519" s="14">
        <v>1</v>
      </c>
    </row>
    <row r="520" spans="1:11" x14ac:dyDescent="0.25">
      <c r="A520" s="14" t="s">
        <v>55</v>
      </c>
      <c r="B520" s="14" t="s">
        <v>55</v>
      </c>
      <c r="C520" s="14" t="s">
        <v>101</v>
      </c>
      <c r="D520" s="14" t="s">
        <v>55</v>
      </c>
      <c r="E520" s="14" t="s">
        <v>55</v>
      </c>
      <c r="F520" s="14" t="s">
        <v>62</v>
      </c>
      <c r="G520" s="1">
        <v>42243</v>
      </c>
      <c r="H520" s="14">
        <v>16</v>
      </c>
      <c r="I520" s="14">
        <v>19</v>
      </c>
      <c r="J520" s="14"/>
      <c r="K520" s="14">
        <v>1</v>
      </c>
    </row>
    <row r="521" spans="1:11" x14ac:dyDescent="0.25">
      <c r="A521" s="14" t="s">
        <v>55</v>
      </c>
      <c r="B521" s="14" t="s">
        <v>55</v>
      </c>
      <c r="C521" s="14" t="s">
        <v>101</v>
      </c>
      <c r="D521" s="14" t="s">
        <v>55</v>
      </c>
      <c r="E521" s="14" t="s">
        <v>55</v>
      </c>
      <c r="F521" s="14" t="s">
        <v>62</v>
      </c>
      <c r="G521" s="1">
        <v>42244</v>
      </c>
      <c r="H521" s="14">
        <v>16</v>
      </c>
      <c r="I521" s="14">
        <v>19</v>
      </c>
      <c r="J521" s="14"/>
      <c r="K521" s="14">
        <v>1</v>
      </c>
    </row>
    <row r="522" spans="1:11" x14ac:dyDescent="0.25">
      <c r="A522" s="14" t="s">
        <v>55</v>
      </c>
      <c r="B522" s="14" t="s">
        <v>55</v>
      </c>
      <c r="C522" s="14" t="s">
        <v>101</v>
      </c>
      <c r="D522" s="14" t="s">
        <v>55</v>
      </c>
      <c r="E522" s="14" t="s">
        <v>55</v>
      </c>
      <c r="F522" s="14" t="s">
        <v>62</v>
      </c>
      <c r="G522" s="1">
        <v>42256</v>
      </c>
      <c r="H522" s="14">
        <v>16</v>
      </c>
      <c r="I522" s="14">
        <v>19</v>
      </c>
      <c r="J522" s="14"/>
      <c r="K522" s="14">
        <v>1</v>
      </c>
    </row>
    <row r="523" spans="1:11" x14ac:dyDescent="0.25">
      <c r="A523" s="14" t="s">
        <v>55</v>
      </c>
      <c r="B523" s="14" t="s">
        <v>55</v>
      </c>
      <c r="C523" s="14" t="s">
        <v>101</v>
      </c>
      <c r="D523" s="14" t="s">
        <v>55</v>
      </c>
      <c r="E523" s="14" t="s">
        <v>55</v>
      </c>
      <c r="F523" s="14" t="s">
        <v>62</v>
      </c>
      <c r="G523" s="1">
        <v>42257</v>
      </c>
      <c r="H523" s="14">
        <v>16</v>
      </c>
      <c r="I523" s="14">
        <v>19</v>
      </c>
      <c r="J523" s="14"/>
      <c r="K523" s="14">
        <v>1</v>
      </c>
    </row>
    <row r="524" spans="1:11" x14ac:dyDescent="0.25">
      <c r="A524" s="14" t="s">
        <v>55</v>
      </c>
      <c r="B524" s="14" t="s">
        <v>55</v>
      </c>
      <c r="C524" s="14" t="s">
        <v>101</v>
      </c>
      <c r="D524" s="14" t="s">
        <v>55</v>
      </c>
      <c r="E524" s="14" t="s">
        <v>55</v>
      </c>
      <c r="F524" s="14" t="s">
        <v>62</v>
      </c>
      <c r="G524" s="1">
        <v>42258</v>
      </c>
      <c r="H524" s="14">
        <v>16</v>
      </c>
      <c r="I524" s="14">
        <v>19</v>
      </c>
      <c r="J524" s="14"/>
      <c r="K524" s="14">
        <v>1</v>
      </c>
    </row>
    <row r="525" spans="1:11" x14ac:dyDescent="0.25">
      <c r="A525" s="14" t="s">
        <v>55</v>
      </c>
      <c r="B525" s="14" t="s">
        <v>55</v>
      </c>
      <c r="C525" s="14" t="s">
        <v>101</v>
      </c>
      <c r="D525" s="14" t="s">
        <v>55</v>
      </c>
      <c r="E525" s="14" t="s">
        <v>55</v>
      </c>
      <c r="F525" s="14" t="s">
        <v>62</v>
      </c>
      <c r="G525" s="1">
        <v>42270</v>
      </c>
      <c r="H525" s="14">
        <v>16</v>
      </c>
      <c r="I525" s="14">
        <v>19</v>
      </c>
      <c r="J525" s="14"/>
      <c r="K525" s="14">
        <v>1</v>
      </c>
    </row>
    <row r="526" spans="1:11" x14ac:dyDescent="0.25">
      <c r="A526" s="14" t="s">
        <v>55</v>
      </c>
      <c r="B526" s="14" t="s">
        <v>55</v>
      </c>
      <c r="C526" s="14" t="s">
        <v>101</v>
      </c>
      <c r="D526" s="14" t="s">
        <v>55</v>
      </c>
      <c r="E526" s="14" t="s">
        <v>55</v>
      </c>
      <c r="F526" s="14" t="s">
        <v>62</v>
      </c>
      <c r="G526" s="1">
        <v>42271</v>
      </c>
      <c r="H526" s="14">
        <v>16</v>
      </c>
      <c r="I526" s="14">
        <v>19</v>
      </c>
      <c r="J526" s="14"/>
      <c r="K526" s="14">
        <v>1</v>
      </c>
    </row>
    <row r="527" spans="1:11" x14ac:dyDescent="0.25">
      <c r="A527" s="14" t="s">
        <v>55</v>
      </c>
      <c r="B527" s="14" t="s">
        <v>55</v>
      </c>
      <c r="C527" s="14" t="s">
        <v>101</v>
      </c>
      <c r="D527" s="14" t="s">
        <v>55</v>
      </c>
      <c r="E527" s="14" t="s">
        <v>55</v>
      </c>
      <c r="F527" s="14" t="s">
        <v>62</v>
      </c>
      <c r="G527" s="1">
        <v>42272</v>
      </c>
      <c r="H527" s="14">
        <v>16</v>
      </c>
      <c r="I527" s="14">
        <v>19</v>
      </c>
      <c r="J527" s="14"/>
      <c r="K527" s="14">
        <v>1</v>
      </c>
    </row>
    <row r="528" spans="1:11" x14ac:dyDescent="0.25">
      <c r="A528" s="14" t="s">
        <v>55</v>
      </c>
      <c r="B528" s="14" t="s">
        <v>55</v>
      </c>
      <c r="C528" s="14" t="s">
        <v>101</v>
      </c>
      <c r="D528" s="14" t="s">
        <v>55</v>
      </c>
      <c r="E528" s="14" t="s">
        <v>55</v>
      </c>
      <c r="F528" s="14" t="s">
        <v>62</v>
      </c>
      <c r="G528" s="1">
        <v>42276</v>
      </c>
      <c r="H528" s="14">
        <v>16</v>
      </c>
      <c r="I528" s="14">
        <v>19</v>
      </c>
      <c r="J528" s="14"/>
      <c r="K528" s="14">
        <v>1</v>
      </c>
    </row>
    <row r="529" spans="1:11" x14ac:dyDescent="0.25">
      <c r="A529" s="14" t="s">
        <v>55</v>
      </c>
      <c r="B529" s="14" t="s">
        <v>55</v>
      </c>
      <c r="C529" s="14" t="s">
        <v>101</v>
      </c>
      <c r="D529" s="14" t="s">
        <v>55</v>
      </c>
      <c r="E529" s="14" t="s">
        <v>55</v>
      </c>
      <c r="F529" s="14" t="s">
        <v>62</v>
      </c>
      <c r="G529" s="1">
        <v>42277</v>
      </c>
      <c r="H529" s="14">
        <v>16</v>
      </c>
      <c r="I529" s="14">
        <v>19</v>
      </c>
      <c r="J529" s="14"/>
      <c r="K529" s="14">
        <v>1</v>
      </c>
    </row>
    <row r="530" spans="1:11" x14ac:dyDescent="0.25">
      <c r="A530" s="14" t="s">
        <v>55</v>
      </c>
      <c r="B530" s="14" t="s">
        <v>55</v>
      </c>
      <c r="C530" s="14" t="s">
        <v>101</v>
      </c>
      <c r="D530" s="14" t="s">
        <v>55</v>
      </c>
      <c r="E530" s="14" t="s">
        <v>55</v>
      </c>
      <c r="F530" s="14" t="s">
        <v>62</v>
      </c>
      <c r="G530" s="1">
        <v>42285</v>
      </c>
      <c r="H530" s="14">
        <v>16</v>
      </c>
      <c r="I530" s="14">
        <v>19</v>
      </c>
      <c r="J530" s="14"/>
      <c r="K530" s="14">
        <v>1</v>
      </c>
    </row>
    <row r="531" spans="1:11" x14ac:dyDescent="0.25">
      <c r="A531" s="14" t="s">
        <v>55</v>
      </c>
      <c r="B531" s="14" t="s">
        <v>55</v>
      </c>
      <c r="C531" s="14" t="s">
        <v>101</v>
      </c>
      <c r="D531" s="14" t="s">
        <v>55</v>
      </c>
      <c r="E531" s="14" t="s">
        <v>55</v>
      </c>
      <c r="F531" s="14" t="s">
        <v>62</v>
      </c>
      <c r="G531" s="1">
        <v>42286</v>
      </c>
      <c r="H531" s="14">
        <v>16</v>
      </c>
      <c r="I531" s="14">
        <v>19</v>
      </c>
      <c r="J531" s="14"/>
      <c r="K531" s="14">
        <v>1</v>
      </c>
    </row>
    <row r="532" spans="1:11" x14ac:dyDescent="0.25">
      <c r="A532" s="14" t="s">
        <v>55</v>
      </c>
      <c r="B532" s="14" t="s">
        <v>55</v>
      </c>
      <c r="C532" s="14" t="s">
        <v>101</v>
      </c>
      <c r="D532" s="14" t="s">
        <v>55</v>
      </c>
      <c r="E532" s="14" t="s">
        <v>55</v>
      </c>
      <c r="F532" s="14" t="s">
        <v>62</v>
      </c>
      <c r="G532" s="1">
        <v>42289</v>
      </c>
      <c r="H532" s="14">
        <v>16</v>
      </c>
      <c r="I532" s="14">
        <v>19</v>
      </c>
      <c r="J532" s="14"/>
      <c r="K532" s="14">
        <v>1</v>
      </c>
    </row>
    <row r="533" spans="1:11" x14ac:dyDescent="0.25">
      <c r="A533" s="14" t="s">
        <v>55</v>
      </c>
      <c r="B533" s="14" t="s">
        <v>55</v>
      </c>
      <c r="C533" s="14" t="s">
        <v>101</v>
      </c>
      <c r="D533" s="14" t="s">
        <v>55</v>
      </c>
      <c r="E533" s="14" t="s">
        <v>55</v>
      </c>
      <c r="F533" s="14" t="s">
        <v>62</v>
      </c>
      <c r="G533" s="1">
        <v>42290</v>
      </c>
      <c r="H533" s="14">
        <v>16</v>
      </c>
      <c r="I533" s="14">
        <v>19</v>
      </c>
      <c r="J533" s="14"/>
      <c r="K533" s="14">
        <v>1</v>
      </c>
    </row>
    <row r="534" spans="1:11" x14ac:dyDescent="0.25">
      <c r="A534" s="14" t="s">
        <v>55</v>
      </c>
      <c r="B534" s="14" t="s">
        <v>55</v>
      </c>
      <c r="C534" s="14" t="s">
        <v>101</v>
      </c>
      <c r="D534" s="14" t="s">
        <v>55</v>
      </c>
      <c r="E534" s="14" t="s">
        <v>55</v>
      </c>
      <c r="F534" s="14" t="s">
        <v>62</v>
      </c>
      <c r="G534" s="1">
        <v>42291</v>
      </c>
      <c r="H534" s="14">
        <v>16</v>
      </c>
      <c r="I534" s="14">
        <v>19</v>
      </c>
      <c r="J534" s="14"/>
      <c r="K534" s="14">
        <v>1</v>
      </c>
    </row>
    <row r="535" spans="1:11" x14ac:dyDescent="0.25">
      <c r="A535" s="14" t="s">
        <v>55</v>
      </c>
      <c r="B535" s="14" t="s">
        <v>55</v>
      </c>
      <c r="C535" s="14" t="s">
        <v>101</v>
      </c>
      <c r="D535" s="14" t="s">
        <v>55</v>
      </c>
      <c r="E535" s="14" t="s">
        <v>55</v>
      </c>
      <c r="F535" s="14" t="s">
        <v>62</v>
      </c>
      <c r="G535" s="1">
        <v>42298</v>
      </c>
      <c r="H535" s="14">
        <v>16</v>
      </c>
      <c r="I535" s="14">
        <v>19</v>
      </c>
      <c r="J535" s="14"/>
      <c r="K535" s="14">
        <v>1</v>
      </c>
    </row>
    <row r="536" spans="1:11" x14ac:dyDescent="0.25">
      <c r="A536" s="14" t="s">
        <v>55</v>
      </c>
      <c r="B536" s="14" t="s">
        <v>55</v>
      </c>
      <c r="C536" s="14" t="s">
        <v>101</v>
      </c>
      <c r="D536" s="14" t="s">
        <v>55</v>
      </c>
      <c r="E536" s="14" t="s">
        <v>55</v>
      </c>
      <c r="F536" s="14" t="s">
        <v>62</v>
      </c>
      <c r="G536" s="1">
        <v>42299</v>
      </c>
      <c r="H536" s="14">
        <v>16</v>
      </c>
      <c r="I536" s="14">
        <v>19</v>
      </c>
      <c r="J536" s="14"/>
      <c r="K536" s="14">
        <v>1</v>
      </c>
    </row>
    <row r="537" spans="1:11" x14ac:dyDescent="0.25">
      <c r="A537" s="14" t="s">
        <v>55</v>
      </c>
      <c r="B537" s="14" t="s">
        <v>55</v>
      </c>
      <c r="C537" s="14" t="s">
        <v>101</v>
      </c>
      <c r="D537" s="14" t="s">
        <v>55</v>
      </c>
      <c r="E537" s="14" t="s">
        <v>55</v>
      </c>
      <c r="F537" s="14" t="s">
        <v>62</v>
      </c>
      <c r="G537" s="1">
        <v>42300</v>
      </c>
      <c r="H537" s="14">
        <v>16</v>
      </c>
      <c r="I537" s="14">
        <v>19</v>
      </c>
      <c r="J537" s="14"/>
      <c r="K537" s="14">
        <v>1</v>
      </c>
    </row>
    <row r="538" spans="1:11" x14ac:dyDescent="0.25">
      <c r="A538" s="14" t="s">
        <v>55</v>
      </c>
      <c r="B538" s="14" t="s">
        <v>55</v>
      </c>
      <c r="C538" s="14" t="s">
        <v>101</v>
      </c>
      <c r="D538" s="14" t="s">
        <v>55</v>
      </c>
      <c r="E538" s="14" t="s">
        <v>55</v>
      </c>
      <c r="F538" s="14" t="s">
        <v>62</v>
      </c>
      <c r="G538" s="1">
        <v>42304</v>
      </c>
      <c r="H538" s="14">
        <v>16</v>
      </c>
      <c r="I538" s="14">
        <v>19</v>
      </c>
      <c r="J538" s="14"/>
      <c r="K538" s="14">
        <v>1</v>
      </c>
    </row>
    <row r="539" spans="1:11" x14ac:dyDescent="0.25">
      <c r="A539" s="14" t="s">
        <v>55</v>
      </c>
      <c r="B539" s="14" t="s">
        <v>55</v>
      </c>
      <c r="C539" s="14" t="s">
        <v>101</v>
      </c>
      <c r="D539" s="14" t="s">
        <v>55</v>
      </c>
      <c r="E539" s="14" t="s">
        <v>55</v>
      </c>
      <c r="F539" s="14" t="s">
        <v>62</v>
      </c>
      <c r="G539" s="1">
        <v>42305</v>
      </c>
      <c r="H539" s="14">
        <v>16</v>
      </c>
      <c r="I539" s="14">
        <v>19</v>
      </c>
      <c r="J539" s="14"/>
      <c r="K539" s="14">
        <v>1</v>
      </c>
    </row>
    <row r="540" spans="1:11" x14ac:dyDescent="0.25">
      <c r="A540" s="14" t="s">
        <v>55</v>
      </c>
      <c r="B540" s="14" t="s">
        <v>55</v>
      </c>
      <c r="C540" s="14" t="s">
        <v>101</v>
      </c>
      <c r="D540" s="14" t="s">
        <v>55</v>
      </c>
      <c r="E540" s="14" t="s">
        <v>55</v>
      </c>
      <c r="F540" s="14" t="s">
        <v>62</v>
      </c>
      <c r="G540" s="1">
        <v>42307</v>
      </c>
      <c r="H540" s="14">
        <v>16</v>
      </c>
      <c r="I540" s="14">
        <v>19</v>
      </c>
      <c r="J540" s="14"/>
      <c r="K540" s="14">
        <v>1</v>
      </c>
    </row>
    <row r="541" spans="1:11" x14ac:dyDescent="0.25">
      <c r="A541" s="14" t="s">
        <v>55</v>
      </c>
      <c r="B541" s="14" t="s">
        <v>55</v>
      </c>
      <c r="C541" s="14" t="s">
        <v>101</v>
      </c>
      <c r="D541" s="14" t="s">
        <v>55</v>
      </c>
      <c r="E541" s="14" t="s">
        <v>55</v>
      </c>
      <c r="F541" s="14" t="s">
        <v>103</v>
      </c>
      <c r="G541" s="1">
        <v>42125</v>
      </c>
      <c r="H541" s="14">
        <v>16</v>
      </c>
      <c r="I541" s="14">
        <v>19</v>
      </c>
      <c r="J541" s="14"/>
      <c r="K541" s="14">
        <v>1</v>
      </c>
    </row>
    <row r="542" spans="1:11" x14ac:dyDescent="0.25">
      <c r="A542" s="14" t="s">
        <v>55</v>
      </c>
      <c r="B542" s="14" t="s">
        <v>55</v>
      </c>
      <c r="C542" s="14" t="s">
        <v>101</v>
      </c>
      <c r="D542" s="14" t="s">
        <v>55</v>
      </c>
      <c r="E542" s="14" t="s">
        <v>55</v>
      </c>
      <c r="F542" s="14" t="s">
        <v>103</v>
      </c>
      <c r="G542" s="1">
        <v>42164</v>
      </c>
      <c r="H542" s="14">
        <v>16</v>
      </c>
      <c r="I542" s="14">
        <v>19</v>
      </c>
      <c r="J542" s="14"/>
      <c r="K542" s="14">
        <v>1</v>
      </c>
    </row>
    <row r="543" spans="1:11" x14ac:dyDescent="0.25">
      <c r="A543" s="14" t="s">
        <v>55</v>
      </c>
      <c r="B543" s="14" t="s">
        <v>55</v>
      </c>
      <c r="C543" s="14" t="s">
        <v>101</v>
      </c>
      <c r="D543" s="14" t="s">
        <v>55</v>
      </c>
      <c r="E543" s="14" t="s">
        <v>55</v>
      </c>
      <c r="F543" s="14" t="s">
        <v>103</v>
      </c>
      <c r="G543" s="1">
        <v>42179</v>
      </c>
      <c r="H543" s="14">
        <v>16</v>
      </c>
      <c r="I543" s="14">
        <v>19</v>
      </c>
      <c r="J543" s="14"/>
      <c r="K543" s="14">
        <v>1</v>
      </c>
    </row>
    <row r="544" spans="1:11" x14ac:dyDescent="0.25">
      <c r="A544" s="14" t="s">
        <v>55</v>
      </c>
      <c r="B544" s="14" t="s">
        <v>55</v>
      </c>
      <c r="C544" s="14" t="s">
        <v>101</v>
      </c>
      <c r="D544" s="14" t="s">
        <v>55</v>
      </c>
      <c r="E544" s="14" t="s">
        <v>55</v>
      </c>
      <c r="F544" s="14" t="s">
        <v>103</v>
      </c>
      <c r="G544" s="1">
        <v>42180</v>
      </c>
      <c r="H544" s="14">
        <v>16</v>
      </c>
      <c r="I544" s="14">
        <v>19</v>
      </c>
      <c r="J544" s="14"/>
      <c r="K544" s="14">
        <v>1</v>
      </c>
    </row>
    <row r="545" spans="1:11" x14ac:dyDescent="0.25">
      <c r="A545" s="14" t="s">
        <v>55</v>
      </c>
      <c r="B545" s="14" t="s">
        <v>55</v>
      </c>
      <c r="C545" s="14" t="s">
        <v>101</v>
      </c>
      <c r="D545" s="14" t="s">
        <v>55</v>
      </c>
      <c r="E545" s="14" t="s">
        <v>55</v>
      </c>
      <c r="F545" s="14" t="s">
        <v>103</v>
      </c>
      <c r="G545" s="1">
        <v>42181</v>
      </c>
      <c r="H545" s="14">
        <v>16</v>
      </c>
      <c r="I545" s="14">
        <v>19</v>
      </c>
      <c r="J545" s="14"/>
      <c r="K545" s="14">
        <v>1</v>
      </c>
    </row>
    <row r="546" spans="1:11" x14ac:dyDescent="0.25">
      <c r="A546" s="14" t="s">
        <v>55</v>
      </c>
      <c r="B546" s="14" t="s">
        <v>55</v>
      </c>
      <c r="C546" s="14" t="s">
        <v>101</v>
      </c>
      <c r="D546" s="14" t="s">
        <v>55</v>
      </c>
      <c r="E546" s="14" t="s">
        <v>55</v>
      </c>
      <c r="F546" s="14" t="s">
        <v>103</v>
      </c>
      <c r="G546" s="1">
        <v>42184</v>
      </c>
      <c r="H546" s="14">
        <v>16</v>
      </c>
      <c r="I546" s="14">
        <v>19</v>
      </c>
      <c r="J546" s="14"/>
      <c r="K546" s="14">
        <v>1</v>
      </c>
    </row>
    <row r="547" spans="1:11" x14ac:dyDescent="0.25">
      <c r="A547" s="14" t="s">
        <v>55</v>
      </c>
      <c r="B547" s="14" t="s">
        <v>55</v>
      </c>
      <c r="C547" s="14" t="s">
        <v>101</v>
      </c>
      <c r="D547" s="14" t="s">
        <v>55</v>
      </c>
      <c r="E547" s="14" t="s">
        <v>55</v>
      </c>
      <c r="F547" s="14" t="s">
        <v>103</v>
      </c>
      <c r="G547" s="1">
        <v>42185</v>
      </c>
      <c r="H547" s="14">
        <v>16</v>
      </c>
      <c r="I547" s="14">
        <v>19</v>
      </c>
      <c r="J547" s="14"/>
      <c r="K547" s="14">
        <v>1</v>
      </c>
    </row>
    <row r="548" spans="1:11" x14ac:dyDescent="0.25">
      <c r="A548" s="14" t="s">
        <v>55</v>
      </c>
      <c r="B548" s="14" t="s">
        <v>55</v>
      </c>
      <c r="C548" s="14" t="s">
        <v>101</v>
      </c>
      <c r="D548" s="14" t="s">
        <v>55</v>
      </c>
      <c r="E548" s="14" t="s">
        <v>55</v>
      </c>
      <c r="F548" s="14" t="s">
        <v>103</v>
      </c>
      <c r="G548" s="1">
        <v>42186</v>
      </c>
      <c r="H548" s="14">
        <v>16</v>
      </c>
      <c r="I548" s="14">
        <v>19</v>
      </c>
      <c r="J548" s="14"/>
      <c r="K548" s="14">
        <v>1</v>
      </c>
    </row>
    <row r="549" spans="1:11" x14ac:dyDescent="0.25">
      <c r="A549" s="14" t="s">
        <v>55</v>
      </c>
      <c r="B549" s="14" t="s">
        <v>55</v>
      </c>
      <c r="C549" s="14" t="s">
        <v>101</v>
      </c>
      <c r="D549" s="14" t="s">
        <v>55</v>
      </c>
      <c r="E549" s="14" t="s">
        <v>55</v>
      </c>
      <c r="F549" s="14" t="s">
        <v>103</v>
      </c>
      <c r="G549" s="1">
        <v>42214</v>
      </c>
      <c r="H549" s="14">
        <v>16</v>
      </c>
      <c r="I549" s="14">
        <v>19</v>
      </c>
      <c r="J549" s="14"/>
      <c r="K549" s="14">
        <v>1</v>
      </c>
    </row>
    <row r="550" spans="1:11" x14ac:dyDescent="0.25">
      <c r="A550" s="14" t="s">
        <v>55</v>
      </c>
      <c r="B550" s="14" t="s">
        <v>55</v>
      </c>
      <c r="C550" s="14" t="s">
        <v>101</v>
      </c>
      <c r="D550" s="14" t="s">
        <v>55</v>
      </c>
      <c r="E550" s="14" t="s">
        <v>55</v>
      </c>
      <c r="F550" s="14" t="s">
        <v>103</v>
      </c>
      <c r="G550" s="1">
        <v>42221</v>
      </c>
      <c r="H550" s="14">
        <v>16</v>
      </c>
      <c r="I550" s="14">
        <v>19</v>
      </c>
      <c r="J550" s="14"/>
      <c r="K550" s="14">
        <v>1</v>
      </c>
    </row>
    <row r="551" spans="1:11" x14ac:dyDescent="0.25">
      <c r="A551" s="14" t="s">
        <v>55</v>
      </c>
      <c r="B551" s="14" t="s">
        <v>55</v>
      </c>
      <c r="C551" s="14" t="s">
        <v>101</v>
      </c>
      <c r="D551" s="14" t="s">
        <v>55</v>
      </c>
      <c r="E551" s="14" t="s">
        <v>55</v>
      </c>
      <c r="F551" s="14" t="s">
        <v>103</v>
      </c>
      <c r="G551" s="1">
        <v>42229</v>
      </c>
      <c r="H551" s="14">
        <v>16</v>
      </c>
      <c r="I551" s="14">
        <v>19</v>
      </c>
      <c r="J551" s="14"/>
      <c r="K551" s="14">
        <v>1</v>
      </c>
    </row>
    <row r="552" spans="1:11" x14ac:dyDescent="0.25">
      <c r="A552" s="14" t="s">
        <v>55</v>
      </c>
      <c r="B552" s="14" t="s">
        <v>55</v>
      </c>
      <c r="C552" s="14" t="s">
        <v>101</v>
      </c>
      <c r="D552" s="14" t="s">
        <v>55</v>
      </c>
      <c r="E552" s="14" t="s">
        <v>55</v>
      </c>
      <c r="F552" s="14" t="s">
        <v>103</v>
      </c>
      <c r="G552" s="1">
        <v>42241</v>
      </c>
      <c r="H552" s="14">
        <v>16</v>
      </c>
      <c r="I552" s="14">
        <v>19</v>
      </c>
      <c r="J552" s="14"/>
      <c r="K552" s="14">
        <v>1</v>
      </c>
    </row>
    <row r="553" spans="1:11" x14ac:dyDescent="0.25">
      <c r="A553" s="14" t="s">
        <v>55</v>
      </c>
      <c r="B553" s="14" t="s">
        <v>55</v>
      </c>
      <c r="C553" s="14" t="s">
        <v>101</v>
      </c>
      <c r="D553" s="14" t="s">
        <v>55</v>
      </c>
      <c r="E553" s="14" t="s">
        <v>55</v>
      </c>
      <c r="F553" s="14" t="s">
        <v>103</v>
      </c>
      <c r="G553" s="1">
        <v>42242</v>
      </c>
      <c r="H553" s="14">
        <v>16</v>
      </c>
      <c r="I553" s="14">
        <v>19</v>
      </c>
      <c r="J553" s="14"/>
      <c r="K553" s="14">
        <v>1</v>
      </c>
    </row>
    <row r="554" spans="1:11" x14ac:dyDescent="0.25">
      <c r="A554" s="14" t="s">
        <v>55</v>
      </c>
      <c r="B554" s="14" t="s">
        <v>55</v>
      </c>
      <c r="C554" s="14" t="s">
        <v>101</v>
      </c>
      <c r="D554" s="14" t="s">
        <v>55</v>
      </c>
      <c r="E554" s="14" t="s">
        <v>55</v>
      </c>
      <c r="F554" s="14" t="s">
        <v>103</v>
      </c>
      <c r="G554" s="1">
        <v>42243</v>
      </c>
      <c r="H554" s="14">
        <v>16</v>
      </c>
      <c r="I554" s="14">
        <v>19</v>
      </c>
      <c r="J554" s="14"/>
      <c r="K554" s="14">
        <v>1</v>
      </c>
    </row>
    <row r="555" spans="1:11" x14ac:dyDescent="0.25">
      <c r="A555" s="14" t="s">
        <v>55</v>
      </c>
      <c r="B555" s="14" t="s">
        <v>55</v>
      </c>
      <c r="C555" s="14" t="s">
        <v>101</v>
      </c>
      <c r="D555" s="14" t="s">
        <v>55</v>
      </c>
      <c r="E555" s="14" t="s">
        <v>55</v>
      </c>
      <c r="F555" s="14" t="s">
        <v>103</v>
      </c>
      <c r="G555" s="1">
        <v>42244</v>
      </c>
      <c r="H555" s="14">
        <v>16</v>
      </c>
      <c r="I555" s="14">
        <v>19</v>
      </c>
      <c r="J555" s="14"/>
      <c r="K555" s="14">
        <v>1</v>
      </c>
    </row>
    <row r="556" spans="1:11" x14ac:dyDescent="0.25">
      <c r="A556" s="14" t="s">
        <v>55</v>
      </c>
      <c r="B556" s="14" t="s">
        <v>55</v>
      </c>
      <c r="C556" s="14" t="s">
        <v>101</v>
      </c>
      <c r="D556" s="14" t="s">
        <v>55</v>
      </c>
      <c r="E556" s="14" t="s">
        <v>55</v>
      </c>
      <c r="F556" s="14" t="s">
        <v>103</v>
      </c>
      <c r="G556" s="1">
        <v>42255</v>
      </c>
      <c r="H556" s="14">
        <v>16</v>
      </c>
      <c r="I556" s="14">
        <v>19</v>
      </c>
      <c r="J556" s="14"/>
      <c r="K556" s="14">
        <v>1</v>
      </c>
    </row>
    <row r="557" spans="1:11" x14ac:dyDescent="0.25">
      <c r="A557" s="14" t="s">
        <v>55</v>
      </c>
      <c r="B557" s="14" t="s">
        <v>55</v>
      </c>
      <c r="C557" s="14" t="s">
        <v>101</v>
      </c>
      <c r="D557" s="14" t="s">
        <v>55</v>
      </c>
      <c r="E557" s="14" t="s">
        <v>55</v>
      </c>
      <c r="F557" s="14" t="s">
        <v>103</v>
      </c>
      <c r="G557" s="1">
        <v>42256</v>
      </c>
      <c r="H557" s="14">
        <v>16</v>
      </c>
      <c r="I557" s="14">
        <v>19</v>
      </c>
      <c r="J557" s="14"/>
      <c r="K557" s="14">
        <v>1</v>
      </c>
    </row>
    <row r="558" spans="1:11" x14ac:dyDescent="0.25">
      <c r="A558" s="14" t="s">
        <v>55</v>
      </c>
      <c r="B558" s="14" t="s">
        <v>55</v>
      </c>
      <c r="C558" s="14" t="s">
        <v>101</v>
      </c>
      <c r="D558" s="14" t="s">
        <v>55</v>
      </c>
      <c r="E558" s="14" t="s">
        <v>55</v>
      </c>
      <c r="F558" s="14" t="s">
        <v>103</v>
      </c>
      <c r="G558" s="1">
        <v>42257</v>
      </c>
      <c r="H558" s="14">
        <v>16</v>
      </c>
      <c r="I558" s="14">
        <v>19</v>
      </c>
      <c r="J558" s="14"/>
      <c r="K558" s="14">
        <v>1</v>
      </c>
    </row>
    <row r="559" spans="1:11" x14ac:dyDescent="0.25">
      <c r="A559" s="14" t="s">
        <v>55</v>
      </c>
      <c r="B559" s="14" t="s">
        <v>55</v>
      </c>
      <c r="C559" s="14" t="s">
        <v>101</v>
      </c>
      <c r="D559" s="14" t="s">
        <v>55</v>
      </c>
      <c r="E559" s="14" t="s">
        <v>55</v>
      </c>
      <c r="F559" s="14" t="s">
        <v>103</v>
      </c>
      <c r="G559" s="1">
        <v>42258</v>
      </c>
      <c r="H559" s="14">
        <v>16</v>
      </c>
      <c r="I559" s="14">
        <v>19</v>
      </c>
      <c r="J559" s="14"/>
      <c r="K559" s="14">
        <v>1</v>
      </c>
    </row>
    <row r="560" spans="1:11" x14ac:dyDescent="0.25">
      <c r="A560" s="14" t="s">
        <v>55</v>
      </c>
      <c r="B560" s="14" t="s">
        <v>55</v>
      </c>
      <c r="C560" s="14" t="s">
        <v>101</v>
      </c>
      <c r="D560" s="14" t="s">
        <v>55</v>
      </c>
      <c r="E560" s="14" t="s">
        <v>55</v>
      </c>
      <c r="F560" s="14" t="s">
        <v>103</v>
      </c>
      <c r="G560" s="1">
        <v>42268</v>
      </c>
      <c r="H560" s="14">
        <v>16</v>
      </c>
      <c r="I560" s="14">
        <v>19</v>
      </c>
      <c r="J560" s="14"/>
      <c r="K560" s="14">
        <v>1</v>
      </c>
    </row>
    <row r="561" spans="1:11" x14ac:dyDescent="0.25">
      <c r="A561" s="14" t="s">
        <v>55</v>
      </c>
      <c r="B561" s="14" t="s">
        <v>55</v>
      </c>
      <c r="C561" s="14" t="s">
        <v>101</v>
      </c>
      <c r="D561" s="14" t="s">
        <v>55</v>
      </c>
      <c r="E561" s="14" t="s">
        <v>55</v>
      </c>
      <c r="F561" s="14" t="s">
        <v>103</v>
      </c>
      <c r="G561" s="1">
        <v>42286</v>
      </c>
      <c r="H561" s="14">
        <v>16</v>
      </c>
      <c r="I561" s="14">
        <v>19</v>
      </c>
      <c r="J561" s="14"/>
      <c r="K561" s="14">
        <v>1</v>
      </c>
    </row>
    <row r="562" spans="1:11" x14ac:dyDescent="0.25">
      <c r="A562" s="14" t="s">
        <v>55</v>
      </c>
      <c r="B562" s="14" t="s">
        <v>55</v>
      </c>
      <c r="C562" s="14" t="s">
        <v>101</v>
      </c>
      <c r="D562" s="14" t="s">
        <v>55</v>
      </c>
      <c r="E562" s="14" t="s">
        <v>55</v>
      </c>
      <c r="F562" s="14" t="s">
        <v>103</v>
      </c>
      <c r="G562" s="1">
        <v>42289</v>
      </c>
      <c r="H562" s="14">
        <v>16</v>
      </c>
      <c r="I562" s="14">
        <v>19</v>
      </c>
      <c r="J562" s="14"/>
      <c r="K562" s="14">
        <v>1</v>
      </c>
    </row>
    <row r="563" spans="1:11" x14ac:dyDescent="0.25">
      <c r="A563" s="14" t="s">
        <v>55</v>
      </c>
      <c r="B563" s="14" t="s">
        <v>55</v>
      </c>
      <c r="C563" s="14" t="s">
        <v>101</v>
      </c>
      <c r="D563" s="14" t="s">
        <v>55</v>
      </c>
      <c r="E563" s="14" t="s">
        <v>55</v>
      </c>
      <c r="F563" s="14" t="s">
        <v>103</v>
      </c>
      <c r="G563" s="1">
        <v>42290</v>
      </c>
      <c r="H563" s="14">
        <v>16</v>
      </c>
      <c r="I563" s="14">
        <v>19</v>
      </c>
      <c r="J563" s="14"/>
      <c r="K563" s="14">
        <v>1</v>
      </c>
    </row>
    <row r="564" spans="1:11" x14ac:dyDescent="0.25">
      <c r="A564" s="14" t="s">
        <v>55</v>
      </c>
      <c r="B564" s="14" t="s">
        <v>55</v>
      </c>
      <c r="C564" s="14" t="s">
        <v>101</v>
      </c>
      <c r="D564" s="14" t="s">
        <v>55</v>
      </c>
      <c r="E564" s="14" t="s">
        <v>55</v>
      </c>
      <c r="F564" s="14" t="s">
        <v>103</v>
      </c>
      <c r="G564" s="1">
        <v>42291</v>
      </c>
      <c r="H564" s="14">
        <v>16</v>
      </c>
      <c r="I564" s="14">
        <v>19</v>
      </c>
      <c r="J564" s="14"/>
      <c r="K564" s="14">
        <v>1</v>
      </c>
    </row>
    <row r="565" spans="1:11" x14ac:dyDescent="0.25">
      <c r="A565" s="14" t="s">
        <v>55</v>
      </c>
      <c r="B565" s="14" t="s">
        <v>28</v>
      </c>
      <c r="C565" s="14" t="s">
        <v>55</v>
      </c>
      <c r="D565" s="14" t="s">
        <v>55</v>
      </c>
      <c r="E565" s="14" t="s">
        <v>55</v>
      </c>
      <c r="F565" s="14" t="s">
        <v>102</v>
      </c>
      <c r="G565" s="1">
        <v>42125</v>
      </c>
      <c r="H565" s="14">
        <v>16</v>
      </c>
      <c r="I565" s="14">
        <v>19</v>
      </c>
      <c r="J565" s="14"/>
      <c r="K565" s="14">
        <v>1</v>
      </c>
    </row>
    <row r="566" spans="1:11" x14ac:dyDescent="0.25">
      <c r="A566" s="14" t="s">
        <v>55</v>
      </c>
      <c r="B566" s="14" t="s">
        <v>28</v>
      </c>
      <c r="C566" s="14" t="s">
        <v>55</v>
      </c>
      <c r="D566" s="14" t="s">
        <v>55</v>
      </c>
      <c r="E566" s="14" t="s">
        <v>55</v>
      </c>
      <c r="F566" s="14" t="s">
        <v>102</v>
      </c>
      <c r="G566" s="1">
        <v>42164</v>
      </c>
      <c r="H566" s="14">
        <v>16</v>
      </c>
      <c r="I566" s="14">
        <v>19</v>
      </c>
      <c r="J566" s="14"/>
      <c r="K566" s="14">
        <v>1</v>
      </c>
    </row>
    <row r="567" spans="1:11" x14ac:dyDescent="0.25">
      <c r="A567" s="14" t="s">
        <v>55</v>
      </c>
      <c r="B567" s="14" t="s">
        <v>28</v>
      </c>
      <c r="C567" s="14" t="s">
        <v>55</v>
      </c>
      <c r="D567" s="14" t="s">
        <v>55</v>
      </c>
      <c r="E567" s="14" t="s">
        <v>55</v>
      </c>
      <c r="F567" s="14" t="s">
        <v>102</v>
      </c>
      <c r="G567" s="1">
        <v>42179</v>
      </c>
      <c r="H567" s="14">
        <v>16</v>
      </c>
      <c r="I567" s="14">
        <v>19</v>
      </c>
      <c r="J567" s="14"/>
      <c r="K567" s="14">
        <v>1</v>
      </c>
    </row>
    <row r="568" spans="1:11" x14ac:dyDescent="0.25">
      <c r="A568" s="14" t="s">
        <v>55</v>
      </c>
      <c r="B568" s="14" t="s">
        <v>28</v>
      </c>
      <c r="C568" s="14" t="s">
        <v>55</v>
      </c>
      <c r="D568" s="14" t="s">
        <v>55</v>
      </c>
      <c r="E568" s="14" t="s">
        <v>55</v>
      </c>
      <c r="F568" s="14" t="s">
        <v>102</v>
      </c>
      <c r="G568" s="1">
        <v>42180</v>
      </c>
      <c r="H568" s="14">
        <v>16</v>
      </c>
      <c r="I568" s="14">
        <v>19</v>
      </c>
      <c r="J568" s="14"/>
      <c r="K568" s="14">
        <v>1</v>
      </c>
    </row>
    <row r="569" spans="1:11" x14ac:dyDescent="0.25">
      <c r="A569" s="14" t="s">
        <v>55</v>
      </c>
      <c r="B569" s="14" t="s">
        <v>28</v>
      </c>
      <c r="C569" s="14" t="s">
        <v>55</v>
      </c>
      <c r="D569" s="14" t="s">
        <v>55</v>
      </c>
      <c r="E569" s="14" t="s">
        <v>55</v>
      </c>
      <c r="F569" s="14" t="s">
        <v>102</v>
      </c>
      <c r="G569" s="1">
        <v>42181</v>
      </c>
      <c r="H569" s="14">
        <v>16</v>
      </c>
      <c r="I569" s="14">
        <v>19</v>
      </c>
      <c r="J569" s="14"/>
      <c r="K569" s="14">
        <v>1</v>
      </c>
    </row>
    <row r="570" spans="1:11" x14ac:dyDescent="0.25">
      <c r="A570" s="14" t="s">
        <v>55</v>
      </c>
      <c r="B570" s="14" t="s">
        <v>28</v>
      </c>
      <c r="C570" s="14" t="s">
        <v>55</v>
      </c>
      <c r="D570" s="14" t="s">
        <v>55</v>
      </c>
      <c r="E570" s="14" t="s">
        <v>55</v>
      </c>
      <c r="F570" s="14" t="s">
        <v>102</v>
      </c>
      <c r="G570" s="1">
        <v>42184</v>
      </c>
      <c r="H570" s="14">
        <v>16</v>
      </c>
      <c r="I570" s="14">
        <v>19</v>
      </c>
      <c r="J570" s="14"/>
      <c r="K570" s="14">
        <v>1</v>
      </c>
    </row>
    <row r="571" spans="1:11" x14ac:dyDescent="0.25">
      <c r="A571" s="14" t="s">
        <v>55</v>
      </c>
      <c r="B571" s="14" t="s">
        <v>28</v>
      </c>
      <c r="C571" s="14" t="s">
        <v>55</v>
      </c>
      <c r="D571" s="14" t="s">
        <v>55</v>
      </c>
      <c r="E571" s="14" t="s">
        <v>55</v>
      </c>
      <c r="F571" s="14" t="s">
        <v>102</v>
      </c>
      <c r="G571" s="1">
        <v>42185</v>
      </c>
      <c r="H571" s="14">
        <v>16</v>
      </c>
      <c r="I571" s="14">
        <v>19</v>
      </c>
      <c r="J571" s="14"/>
      <c r="K571" s="14">
        <v>1</v>
      </c>
    </row>
    <row r="572" spans="1:11" x14ac:dyDescent="0.25">
      <c r="A572" s="14" t="s">
        <v>55</v>
      </c>
      <c r="B572" s="14" t="s">
        <v>28</v>
      </c>
      <c r="C572" s="14" t="s">
        <v>55</v>
      </c>
      <c r="D572" s="14" t="s">
        <v>55</v>
      </c>
      <c r="E572" s="14" t="s">
        <v>55</v>
      </c>
      <c r="F572" s="14" t="s">
        <v>102</v>
      </c>
      <c r="G572" s="1">
        <v>42186</v>
      </c>
      <c r="H572" s="14">
        <v>16</v>
      </c>
      <c r="I572" s="14">
        <v>19</v>
      </c>
      <c r="J572" s="14"/>
      <c r="K572" s="14">
        <v>1</v>
      </c>
    </row>
    <row r="573" spans="1:11" x14ac:dyDescent="0.25">
      <c r="A573" s="14" t="s">
        <v>55</v>
      </c>
      <c r="B573" s="14" t="s">
        <v>28</v>
      </c>
      <c r="C573" s="14" t="s">
        <v>55</v>
      </c>
      <c r="D573" s="14" t="s">
        <v>55</v>
      </c>
      <c r="E573" s="14" t="s">
        <v>55</v>
      </c>
      <c r="F573" s="14" t="s">
        <v>102</v>
      </c>
      <c r="G573" s="1">
        <v>42214</v>
      </c>
      <c r="H573" s="14">
        <v>16</v>
      </c>
      <c r="I573" s="14">
        <v>19</v>
      </c>
      <c r="J573" s="14"/>
      <c r="K573" s="14">
        <v>1</v>
      </c>
    </row>
    <row r="574" spans="1:11" x14ac:dyDescent="0.25">
      <c r="A574" s="14" t="s">
        <v>55</v>
      </c>
      <c r="B574" s="14" t="s">
        <v>28</v>
      </c>
      <c r="C574" s="14" t="s">
        <v>55</v>
      </c>
      <c r="D574" s="14" t="s">
        <v>55</v>
      </c>
      <c r="E574" s="14" t="s">
        <v>55</v>
      </c>
      <c r="F574" s="14" t="s">
        <v>102</v>
      </c>
      <c r="G574" s="1">
        <v>42221</v>
      </c>
      <c r="H574" s="14">
        <v>16</v>
      </c>
      <c r="I574" s="14">
        <v>19</v>
      </c>
      <c r="J574" s="14"/>
      <c r="K574" s="14">
        <v>1</v>
      </c>
    </row>
    <row r="575" spans="1:11" x14ac:dyDescent="0.25">
      <c r="A575" s="14" t="s">
        <v>55</v>
      </c>
      <c r="B575" s="14" t="s">
        <v>28</v>
      </c>
      <c r="C575" s="14" t="s">
        <v>55</v>
      </c>
      <c r="D575" s="14" t="s">
        <v>55</v>
      </c>
      <c r="E575" s="14" t="s">
        <v>55</v>
      </c>
      <c r="F575" s="14" t="s">
        <v>102</v>
      </c>
      <c r="G575" s="1">
        <v>42229</v>
      </c>
      <c r="H575" s="14">
        <v>16</v>
      </c>
      <c r="I575" s="14">
        <v>19</v>
      </c>
      <c r="J575" s="14"/>
      <c r="K575" s="14">
        <v>1</v>
      </c>
    </row>
    <row r="576" spans="1:11" x14ac:dyDescent="0.25">
      <c r="A576" s="14" t="s">
        <v>55</v>
      </c>
      <c r="B576" s="14" t="s">
        <v>28</v>
      </c>
      <c r="C576" s="14" t="s">
        <v>55</v>
      </c>
      <c r="D576" s="14" t="s">
        <v>55</v>
      </c>
      <c r="E576" s="14" t="s">
        <v>55</v>
      </c>
      <c r="F576" s="14" t="s">
        <v>102</v>
      </c>
      <c r="G576" s="1">
        <v>42241</v>
      </c>
      <c r="H576" s="14">
        <v>16</v>
      </c>
      <c r="I576" s="14">
        <v>19</v>
      </c>
      <c r="J576" s="14"/>
      <c r="K576" s="14">
        <v>1</v>
      </c>
    </row>
    <row r="577" spans="1:11" x14ac:dyDescent="0.25">
      <c r="A577" s="14" t="s">
        <v>55</v>
      </c>
      <c r="B577" s="14" t="s">
        <v>28</v>
      </c>
      <c r="C577" s="14" t="s">
        <v>55</v>
      </c>
      <c r="D577" s="14" t="s">
        <v>55</v>
      </c>
      <c r="E577" s="14" t="s">
        <v>55</v>
      </c>
      <c r="F577" s="14" t="s">
        <v>102</v>
      </c>
      <c r="G577" s="1">
        <v>42242</v>
      </c>
      <c r="H577" s="14">
        <v>16</v>
      </c>
      <c r="I577" s="14">
        <v>19</v>
      </c>
      <c r="J577" s="14"/>
      <c r="K577" s="14">
        <v>1</v>
      </c>
    </row>
    <row r="578" spans="1:11" x14ac:dyDescent="0.25">
      <c r="A578" s="14" t="s">
        <v>55</v>
      </c>
      <c r="B578" s="14" t="s">
        <v>28</v>
      </c>
      <c r="C578" s="14" t="s">
        <v>55</v>
      </c>
      <c r="D578" s="14" t="s">
        <v>55</v>
      </c>
      <c r="E578" s="14" t="s">
        <v>55</v>
      </c>
      <c r="F578" s="14" t="s">
        <v>102</v>
      </c>
      <c r="G578" s="1">
        <v>42243</v>
      </c>
      <c r="H578" s="14">
        <v>16</v>
      </c>
      <c r="I578" s="14">
        <v>19</v>
      </c>
      <c r="J578" s="14"/>
      <c r="K578" s="14">
        <v>1</v>
      </c>
    </row>
    <row r="579" spans="1:11" x14ac:dyDescent="0.25">
      <c r="A579" s="14" t="s">
        <v>55</v>
      </c>
      <c r="B579" s="14" t="s">
        <v>28</v>
      </c>
      <c r="C579" s="14" t="s">
        <v>55</v>
      </c>
      <c r="D579" s="14" t="s">
        <v>55</v>
      </c>
      <c r="E579" s="14" t="s">
        <v>55</v>
      </c>
      <c r="F579" s="14" t="s">
        <v>102</v>
      </c>
      <c r="G579" s="1">
        <v>42244</v>
      </c>
      <c r="H579" s="14">
        <v>16</v>
      </c>
      <c r="I579" s="14">
        <v>19</v>
      </c>
      <c r="J579" s="14"/>
      <c r="K579" s="14">
        <v>1</v>
      </c>
    </row>
    <row r="580" spans="1:11" x14ac:dyDescent="0.25">
      <c r="A580" s="14" t="s">
        <v>55</v>
      </c>
      <c r="B580" s="14" t="s">
        <v>28</v>
      </c>
      <c r="C580" s="14" t="s">
        <v>55</v>
      </c>
      <c r="D580" s="14" t="s">
        <v>55</v>
      </c>
      <c r="E580" s="14" t="s">
        <v>55</v>
      </c>
      <c r="F580" s="14" t="s">
        <v>102</v>
      </c>
      <c r="G580" s="1">
        <v>42255</v>
      </c>
      <c r="H580" s="14">
        <v>16</v>
      </c>
      <c r="I580" s="14">
        <v>19</v>
      </c>
      <c r="J580" s="14"/>
      <c r="K580" s="14">
        <v>1</v>
      </c>
    </row>
    <row r="581" spans="1:11" x14ac:dyDescent="0.25">
      <c r="A581" s="14" t="s">
        <v>55</v>
      </c>
      <c r="B581" s="14" t="s">
        <v>28</v>
      </c>
      <c r="C581" s="14" t="s">
        <v>55</v>
      </c>
      <c r="D581" s="14" t="s">
        <v>55</v>
      </c>
      <c r="E581" s="14" t="s">
        <v>55</v>
      </c>
      <c r="F581" s="14" t="s">
        <v>102</v>
      </c>
      <c r="G581" s="1">
        <v>42256</v>
      </c>
      <c r="H581" s="14">
        <v>16</v>
      </c>
      <c r="I581" s="14">
        <v>19</v>
      </c>
      <c r="J581" s="14"/>
      <c r="K581" s="14">
        <v>1</v>
      </c>
    </row>
    <row r="582" spans="1:11" x14ac:dyDescent="0.25">
      <c r="A582" s="14" t="s">
        <v>55</v>
      </c>
      <c r="B582" s="14" t="s">
        <v>28</v>
      </c>
      <c r="C582" s="14" t="s">
        <v>55</v>
      </c>
      <c r="D582" s="14" t="s">
        <v>55</v>
      </c>
      <c r="E582" s="14" t="s">
        <v>55</v>
      </c>
      <c r="F582" s="14" t="s">
        <v>102</v>
      </c>
      <c r="G582" s="1">
        <v>42257</v>
      </c>
      <c r="H582" s="14">
        <v>16</v>
      </c>
      <c r="I582" s="14">
        <v>19</v>
      </c>
      <c r="J582" s="14"/>
      <c r="K582" s="14">
        <v>1</v>
      </c>
    </row>
    <row r="583" spans="1:11" x14ac:dyDescent="0.25">
      <c r="A583" s="14" t="s">
        <v>55</v>
      </c>
      <c r="B583" s="14" t="s">
        <v>28</v>
      </c>
      <c r="C583" s="14" t="s">
        <v>55</v>
      </c>
      <c r="D583" s="14" t="s">
        <v>55</v>
      </c>
      <c r="E583" s="14" t="s">
        <v>55</v>
      </c>
      <c r="F583" s="14" t="s">
        <v>102</v>
      </c>
      <c r="G583" s="1">
        <v>42258</v>
      </c>
      <c r="H583" s="14">
        <v>16</v>
      </c>
      <c r="I583" s="14">
        <v>19</v>
      </c>
      <c r="J583" s="14"/>
      <c r="K583" s="14">
        <v>1</v>
      </c>
    </row>
    <row r="584" spans="1:11" x14ac:dyDescent="0.25">
      <c r="A584" s="14" t="s">
        <v>55</v>
      </c>
      <c r="B584" s="14" t="s">
        <v>28</v>
      </c>
      <c r="C584" s="14" t="s">
        <v>55</v>
      </c>
      <c r="D584" s="14" t="s">
        <v>55</v>
      </c>
      <c r="E584" s="14" t="s">
        <v>55</v>
      </c>
      <c r="F584" s="14" t="s">
        <v>102</v>
      </c>
      <c r="G584" s="1">
        <v>42268</v>
      </c>
      <c r="H584" s="14">
        <v>16</v>
      </c>
      <c r="I584" s="14">
        <v>19</v>
      </c>
      <c r="J584" s="14"/>
      <c r="K584" s="14">
        <v>1</v>
      </c>
    </row>
    <row r="585" spans="1:11" x14ac:dyDescent="0.25">
      <c r="A585" s="14" t="s">
        <v>55</v>
      </c>
      <c r="B585" s="14" t="s">
        <v>28</v>
      </c>
      <c r="C585" s="14" t="s">
        <v>55</v>
      </c>
      <c r="D585" s="14" t="s">
        <v>55</v>
      </c>
      <c r="E585" s="14" t="s">
        <v>55</v>
      </c>
      <c r="F585" s="14" t="s">
        <v>102</v>
      </c>
      <c r="G585" s="1">
        <v>42286</v>
      </c>
      <c r="H585" s="14">
        <v>16</v>
      </c>
      <c r="I585" s="14">
        <v>19</v>
      </c>
      <c r="J585" s="14"/>
      <c r="K585" s="14">
        <v>1</v>
      </c>
    </row>
    <row r="586" spans="1:11" x14ac:dyDescent="0.25">
      <c r="A586" s="14" t="s">
        <v>55</v>
      </c>
      <c r="B586" s="14" t="s">
        <v>28</v>
      </c>
      <c r="C586" s="14" t="s">
        <v>55</v>
      </c>
      <c r="D586" s="14" t="s">
        <v>55</v>
      </c>
      <c r="E586" s="14" t="s">
        <v>55</v>
      </c>
      <c r="F586" s="14" t="s">
        <v>102</v>
      </c>
      <c r="G586" s="1">
        <v>42289</v>
      </c>
      <c r="H586" s="14">
        <v>16</v>
      </c>
      <c r="I586" s="14">
        <v>19</v>
      </c>
      <c r="J586" s="14"/>
      <c r="K586" s="14">
        <v>1</v>
      </c>
    </row>
    <row r="587" spans="1:11" x14ac:dyDescent="0.25">
      <c r="A587" s="14" t="s">
        <v>55</v>
      </c>
      <c r="B587" s="14" t="s">
        <v>28</v>
      </c>
      <c r="C587" s="14" t="s">
        <v>55</v>
      </c>
      <c r="D587" s="14" t="s">
        <v>55</v>
      </c>
      <c r="E587" s="14" t="s">
        <v>55</v>
      </c>
      <c r="F587" s="14" t="s">
        <v>102</v>
      </c>
      <c r="G587" s="1">
        <v>42290</v>
      </c>
      <c r="H587" s="14">
        <v>16</v>
      </c>
      <c r="I587" s="14">
        <v>19</v>
      </c>
      <c r="J587" s="14"/>
      <c r="K587" s="14">
        <v>1</v>
      </c>
    </row>
    <row r="588" spans="1:11" x14ac:dyDescent="0.25">
      <c r="A588" s="14" t="s">
        <v>55</v>
      </c>
      <c r="B588" s="14" t="s">
        <v>28</v>
      </c>
      <c r="C588" s="14" t="s">
        <v>55</v>
      </c>
      <c r="D588" s="14" t="s">
        <v>55</v>
      </c>
      <c r="E588" s="14" t="s">
        <v>55</v>
      </c>
      <c r="F588" s="14" t="s">
        <v>102</v>
      </c>
      <c r="G588" s="1">
        <v>42291</v>
      </c>
      <c r="H588" s="14">
        <v>16</v>
      </c>
      <c r="I588" s="14">
        <v>19</v>
      </c>
      <c r="J588" s="14"/>
      <c r="K588" s="14">
        <v>1</v>
      </c>
    </row>
    <row r="589" spans="1:11" x14ac:dyDescent="0.25">
      <c r="A589" s="14" t="s">
        <v>55</v>
      </c>
      <c r="B589" s="14" t="s">
        <v>33</v>
      </c>
      <c r="C589" s="14" t="s">
        <v>55</v>
      </c>
      <c r="D589" s="14" t="s">
        <v>55</v>
      </c>
      <c r="E589" s="14" t="s">
        <v>55</v>
      </c>
      <c r="F589" s="14" t="s">
        <v>102</v>
      </c>
      <c r="G589" s="1">
        <v>42125</v>
      </c>
      <c r="H589" s="14">
        <v>16</v>
      </c>
      <c r="I589" s="14">
        <v>19</v>
      </c>
      <c r="J589" s="14"/>
      <c r="K589" s="14">
        <v>1</v>
      </c>
    </row>
    <row r="590" spans="1:11" x14ac:dyDescent="0.25">
      <c r="A590" s="14" t="s">
        <v>55</v>
      </c>
      <c r="B590" s="14" t="s">
        <v>33</v>
      </c>
      <c r="C590" s="14" t="s">
        <v>55</v>
      </c>
      <c r="D590" s="14" t="s">
        <v>55</v>
      </c>
      <c r="E590" s="14" t="s">
        <v>55</v>
      </c>
      <c r="F590" s="14" t="s">
        <v>102</v>
      </c>
      <c r="G590" s="1">
        <v>42164</v>
      </c>
      <c r="H590" s="14">
        <v>16</v>
      </c>
      <c r="I590" s="14">
        <v>19</v>
      </c>
      <c r="J590" s="14"/>
      <c r="K590" s="14">
        <v>1</v>
      </c>
    </row>
    <row r="591" spans="1:11" x14ac:dyDescent="0.25">
      <c r="A591" s="14" t="s">
        <v>55</v>
      </c>
      <c r="B591" s="14" t="s">
        <v>33</v>
      </c>
      <c r="C591" s="14" t="s">
        <v>55</v>
      </c>
      <c r="D591" s="14" t="s">
        <v>55</v>
      </c>
      <c r="E591" s="14" t="s">
        <v>55</v>
      </c>
      <c r="F591" s="14" t="s">
        <v>102</v>
      </c>
      <c r="G591" s="1">
        <v>42179</v>
      </c>
      <c r="H591" s="14">
        <v>16</v>
      </c>
      <c r="I591" s="14">
        <v>19</v>
      </c>
      <c r="J591" s="14"/>
      <c r="K591" s="14">
        <v>1</v>
      </c>
    </row>
    <row r="592" spans="1:11" x14ac:dyDescent="0.25">
      <c r="A592" s="14" t="s">
        <v>55</v>
      </c>
      <c r="B592" s="14" t="s">
        <v>33</v>
      </c>
      <c r="C592" s="14" t="s">
        <v>55</v>
      </c>
      <c r="D592" s="14" t="s">
        <v>55</v>
      </c>
      <c r="E592" s="14" t="s">
        <v>55</v>
      </c>
      <c r="F592" s="14" t="s">
        <v>102</v>
      </c>
      <c r="G592" s="1">
        <v>42180</v>
      </c>
      <c r="H592" s="14">
        <v>16</v>
      </c>
      <c r="I592" s="14">
        <v>19</v>
      </c>
      <c r="J592" s="14"/>
      <c r="K592" s="14">
        <v>1</v>
      </c>
    </row>
    <row r="593" spans="1:11" x14ac:dyDescent="0.25">
      <c r="A593" s="14" t="s">
        <v>55</v>
      </c>
      <c r="B593" s="14" t="s">
        <v>33</v>
      </c>
      <c r="C593" s="14" t="s">
        <v>55</v>
      </c>
      <c r="D593" s="14" t="s">
        <v>55</v>
      </c>
      <c r="E593" s="14" t="s">
        <v>55</v>
      </c>
      <c r="F593" s="14" t="s">
        <v>102</v>
      </c>
      <c r="G593" s="1">
        <v>42181</v>
      </c>
      <c r="H593" s="14">
        <v>16</v>
      </c>
      <c r="I593" s="14">
        <v>19</v>
      </c>
      <c r="J593" s="14"/>
      <c r="K593" s="14">
        <v>1</v>
      </c>
    </row>
    <row r="594" spans="1:11" x14ac:dyDescent="0.25">
      <c r="A594" s="14" t="s">
        <v>55</v>
      </c>
      <c r="B594" s="14" t="s">
        <v>33</v>
      </c>
      <c r="C594" s="14" t="s">
        <v>55</v>
      </c>
      <c r="D594" s="14" t="s">
        <v>55</v>
      </c>
      <c r="E594" s="14" t="s">
        <v>55</v>
      </c>
      <c r="F594" s="14" t="s">
        <v>102</v>
      </c>
      <c r="G594" s="1">
        <v>42184</v>
      </c>
      <c r="H594" s="14">
        <v>16</v>
      </c>
      <c r="I594" s="14">
        <v>19</v>
      </c>
      <c r="J594" s="14"/>
      <c r="K594" s="14">
        <v>1</v>
      </c>
    </row>
    <row r="595" spans="1:11" x14ac:dyDescent="0.25">
      <c r="A595" s="14" t="s">
        <v>55</v>
      </c>
      <c r="B595" s="14" t="s">
        <v>33</v>
      </c>
      <c r="C595" s="14" t="s">
        <v>55</v>
      </c>
      <c r="D595" s="14" t="s">
        <v>55</v>
      </c>
      <c r="E595" s="14" t="s">
        <v>55</v>
      </c>
      <c r="F595" s="14" t="s">
        <v>102</v>
      </c>
      <c r="G595" s="1">
        <v>42185</v>
      </c>
      <c r="H595" s="14">
        <v>16</v>
      </c>
      <c r="I595" s="14">
        <v>19</v>
      </c>
      <c r="J595" s="14"/>
      <c r="K595" s="14">
        <v>1</v>
      </c>
    </row>
    <row r="596" spans="1:11" x14ac:dyDescent="0.25">
      <c r="A596" s="14" t="s">
        <v>55</v>
      </c>
      <c r="B596" s="14" t="s">
        <v>33</v>
      </c>
      <c r="C596" s="14" t="s">
        <v>55</v>
      </c>
      <c r="D596" s="14" t="s">
        <v>55</v>
      </c>
      <c r="E596" s="14" t="s">
        <v>55</v>
      </c>
      <c r="F596" s="14" t="s">
        <v>102</v>
      </c>
      <c r="G596" s="1">
        <v>42186</v>
      </c>
      <c r="H596" s="14">
        <v>16</v>
      </c>
      <c r="I596" s="14">
        <v>19</v>
      </c>
      <c r="J596" s="14"/>
      <c r="K596" s="14">
        <v>1</v>
      </c>
    </row>
    <row r="597" spans="1:11" x14ac:dyDescent="0.25">
      <c r="A597" s="14" t="s">
        <v>55</v>
      </c>
      <c r="B597" s="14" t="s">
        <v>33</v>
      </c>
      <c r="C597" s="14" t="s">
        <v>55</v>
      </c>
      <c r="D597" s="14" t="s">
        <v>55</v>
      </c>
      <c r="E597" s="14" t="s">
        <v>55</v>
      </c>
      <c r="F597" s="14" t="s">
        <v>102</v>
      </c>
      <c r="G597" s="1">
        <v>42214</v>
      </c>
      <c r="H597" s="14">
        <v>16</v>
      </c>
      <c r="I597" s="14">
        <v>19</v>
      </c>
      <c r="J597" s="14"/>
      <c r="K597" s="14">
        <v>1</v>
      </c>
    </row>
    <row r="598" spans="1:11" x14ac:dyDescent="0.25">
      <c r="A598" s="14" t="s">
        <v>55</v>
      </c>
      <c r="B598" s="14" t="s">
        <v>33</v>
      </c>
      <c r="C598" s="14" t="s">
        <v>55</v>
      </c>
      <c r="D598" s="14" t="s">
        <v>55</v>
      </c>
      <c r="E598" s="14" t="s">
        <v>55</v>
      </c>
      <c r="F598" s="14" t="s">
        <v>102</v>
      </c>
      <c r="G598" s="1">
        <v>42221</v>
      </c>
      <c r="H598" s="14">
        <v>16</v>
      </c>
      <c r="I598" s="14">
        <v>19</v>
      </c>
      <c r="J598" s="14"/>
      <c r="K598" s="14">
        <v>1</v>
      </c>
    </row>
    <row r="599" spans="1:11" x14ac:dyDescent="0.25">
      <c r="A599" s="14" t="s">
        <v>55</v>
      </c>
      <c r="B599" s="14" t="s">
        <v>33</v>
      </c>
      <c r="C599" s="14" t="s">
        <v>55</v>
      </c>
      <c r="D599" s="14" t="s">
        <v>55</v>
      </c>
      <c r="E599" s="14" t="s">
        <v>55</v>
      </c>
      <c r="F599" s="14" t="s">
        <v>102</v>
      </c>
      <c r="G599" s="1">
        <v>42229</v>
      </c>
      <c r="H599" s="14">
        <v>16</v>
      </c>
      <c r="I599" s="14">
        <v>19</v>
      </c>
      <c r="J599" s="14"/>
      <c r="K599" s="14">
        <v>1</v>
      </c>
    </row>
    <row r="600" spans="1:11" x14ac:dyDescent="0.25">
      <c r="A600" s="14" t="s">
        <v>55</v>
      </c>
      <c r="B600" s="14" t="s">
        <v>33</v>
      </c>
      <c r="C600" s="14" t="s">
        <v>55</v>
      </c>
      <c r="D600" s="14" t="s">
        <v>55</v>
      </c>
      <c r="E600" s="14" t="s">
        <v>55</v>
      </c>
      <c r="F600" s="14" t="s">
        <v>102</v>
      </c>
      <c r="G600" s="1">
        <v>42241</v>
      </c>
      <c r="H600" s="14">
        <v>16</v>
      </c>
      <c r="I600" s="14">
        <v>19</v>
      </c>
      <c r="J600" s="14"/>
      <c r="K600" s="14">
        <v>1</v>
      </c>
    </row>
    <row r="601" spans="1:11" x14ac:dyDescent="0.25">
      <c r="A601" s="14" t="s">
        <v>55</v>
      </c>
      <c r="B601" s="14" t="s">
        <v>33</v>
      </c>
      <c r="C601" s="14" t="s">
        <v>55</v>
      </c>
      <c r="D601" s="14" t="s">
        <v>55</v>
      </c>
      <c r="E601" s="14" t="s">
        <v>55</v>
      </c>
      <c r="F601" s="14" t="s">
        <v>102</v>
      </c>
      <c r="G601" s="1">
        <v>42242</v>
      </c>
      <c r="H601" s="14">
        <v>16</v>
      </c>
      <c r="I601" s="14">
        <v>19</v>
      </c>
      <c r="J601" s="14"/>
      <c r="K601" s="14">
        <v>1</v>
      </c>
    </row>
    <row r="602" spans="1:11" x14ac:dyDescent="0.25">
      <c r="A602" s="14" t="s">
        <v>55</v>
      </c>
      <c r="B602" s="14" t="s">
        <v>33</v>
      </c>
      <c r="C602" s="14" t="s">
        <v>55</v>
      </c>
      <c r="D602" s="14" t="s">
        <v>55</v>
      </c>
      <c r="E602" s="14" t="s">
        <v>55</v>
      </c>
      <c r="F602" s="14" t="s">
        <v>102</v>
      </c>
      <c r="G602" s="1">
        <v>42243</v>
      </c>
      <c r="H602" s="14">
        <v>16</v>
      </c>
      <c r="I602" s="14">
        <v>19</v>
      </c>
      <c r="J602" s="14"/>
      <c r="K602" s="14">
        <v>1</v>
      </c>
    </row>
    <row r="603" spans="1:11" x14ac:dyDescent="0.25">
      <c r="A603" s="14" t="s">
        <v>55</v>
      </c>
      <c r="B603" s="14" t="s">
        <v>33</v>
      </c>
      <c r="C603" s="14" t="s">
        <v>55</v>
      </c>
      <c r="D603" s="14" t="s">
        <v>55</v>
      </c>
      <c r="E603" s="14" t="s">
        <v>55</v>
      </c>
      <c r="F603" s="14" t="s">
        <v>102</v>
      </c>
      <c r="G603" s="1">
        <v>42244</v>
      </c>
      <c r="H603" s="14">
        <v>16</v>
      </c>
      <c r="I603" s="14">
        <v>19</v>
      </c>
      <c r="J603" s="14"/>
      <c r="K603" s="14">
        <v>1</v>
      </c>
    </row>
    <row r="604" spans="1:11" x14ac:dyDescent="0.25">
      <c r="A604" s="14" t="s">
        <v>55</v>
      </c>
      <c r="B604" s="14" t="s">
        <v>33</v>
      </c>
      <c r="C604" s="14" t="s">
        <v>55</v>
      </c>
      <c r="D604" s="14" t="s">
        <v>55</v>
      </c>
      <c r="E604" s="14" t="s">
        <v>55</v>
      </c>
      <c r="F604" s="14" t="s">
        <v>102</v>
      </c>
      <c r="G604" s="1">
        <v>42255</v>
      </c>
      <c r="H604" s="14">
        <v>16</v>
      </c>
      <c r="I604" s="14">
        <v>19</v>
      </c>
      <c r="J604" s="14"/>
      <c r="K604" s="14">
        <v>1</v>
      </c>
    </row>
    <row r="605" spans="1:11" x14ac:dyDescent="0.25">
      <c r="A605" s="14" t="s">
        <v>55</v>
      </c>
      <c r="B605" s="14" t="s">
        <v>33</v>
      </c>
      <c r="C605" s="14" t="s">
        <v>55</v>
      </c>
      <c r="D605" s="14" t="s">
        <v>55</v>
      </c>
      <c r="E605" s="14" t="s">
        <v>55</v>
      </c>
      <c r="F605" s="14" t="s">
        <v>102</v>
      </c>
      <c r="G605" s="1">
        <v>42256</v>
      </c>
      <c r="H605" s="14">
        <v>16</v>
      </c>
      <c r="I605" s="14">
        <v>19</v>
      </c>
      <c r="J605" s="14"/>
      <c r="K605" s="14">
        <v>1</v>
      </c>
    </row>
    <row r="606" spans="1:11" x14ac:dyDescent="0.25">
      <c r="A606" s="14" t="s">
        <v>55</v>
      </c>
      <c r="B606" s="14" t="s">
        <v>33</v>
      </c>
      <c r="C606" s="14" t="s">
        <v>55</v>
      </c>
      <c r="D606" s="14" t="s">
        <v>55</v>
      </c>
      <c r="E606" s="14" t="s">
        <v>55</v>
      </c>
      <c r="F606" s="14" t="s">
        <v>102</v>
      </c>
      <c r="G606" s="1">
        <v>42257</v>
      </c>
      <c r="H606" s="14">
        <v>16</v>
      </c>
      <c r="I606" s="14">
        <v>19</v>
      </c>
      <c r="J606" s="14"/>
      <c r="K606" s="14">
        <v>1</v>
      </c>
    </row>
    <row r="607" spans="1:11" x14ac:dyDescent="0.25">
      <c r="A607" s="14" t="s">
        <v>55</v>
      </c>
      <c r="B607" s="14" t="s">
        <v>33</v>
      </c>
      <c r="C607" s="14" t="s">
        <v>55</v>
      </c>
      <c r="D607" s="14" t="s">
        <v>55</v>
      </c>
      <c r="E607" s="14" t="s">
        <v>55</v>
      </c>
      <c r="F607" s="14" t="s">
        <v>102</v>
      </c>
      <c r="G607" s="1">
        <v>42258</v>
      </c>
      <c r="H607" s="14">
        <v>16</v>
      </c>
      <c r="I607" s="14">
        <v>19</v>
      </c>
      <c r="J607" s="14"/>
      <c r="K607" s="14">
        <v>1</v>
      </c>
    </row>
    <row r="608" spans="1:11" x14ac:dyDescent="0.25">
      <c r="A608" s="14" t="s">
        <v>55</v>
      </c>
      <c r="B608" s="14" t="s">
        <v>33</v>
      </c>
      <c r="C608" s="14" t="s">
        <v>55</v>
      </c>
      <c r="D608" s="14" t="s">
        <v>55</v>
      </c>
      <c r="E608" s="14" t="s">
        <v>55</v>
      </c>
      <c r="F608" s="14" t="s">
        <v>102</v>
      </c>
      <c r="G608" s="1">
        <v>42268</v>
      </c>
      <c r="H608" s="14">
        <v>16</v>
      </c>
      <c r="I608" s="14">
        <v>19</v>
      </c>
      <c r="J608" s="14"/>
      <c r="K608" s="14">
        <v>1</v>
      </c>
    </row>
    <row r="609" spans="1:11" x14ac:dyDescent="0.25">
      <c r="A609" s="14" t="s">
        <v>55</v>
      </c>
      <c r="B609" s="14" t="s">
        <v>33</v>
      </c>
      <c r="C609" s="14" t="s">
        <v>55</v>
      </c>
      <c r="D609" s="14" t="s">
        <v>55</v>
      </c>
      <c r="E609" s="14" t="s">
        <v>55</v>
      </c>
      <c r="F609" s="14" t="s">
        <v>102</v>
      </c>
      <c r="G609" s="1">
        <v>42286</v>
      </c>
      <c r="H609" s="14">
        <v>16</v>
      </c>
      <c r="I609" s="14">
        <v>19</v>
      </c>
      <c r="J609" s="14"/>
      <c r="K609" s="14">
        <v>1</v>
      </c>
    </row>
    <row r="610" spans="1:11" x14ac:dyDescent="0.25">
      <c r="A610" s="14" t="s">
        <v>55</v>
      </c>
      <c r="B610" s="14" t="s">
        <v>33</v>
      </c>
      <c r="C610" s="14" t="s">
        <v>55</v>
      </c>
      <c r="D610" s="14" t="s">
        <v>55</v>
      </c>
      <c r="E610" s="14" t="s">
        <v>55</v>
      </c>
      <c r="F610" s="14" t="s">
        <v>102</v>
      </c>
      <c r="G610" s="1">
        <v>42289</v>
      </c>
      <c r="H610" s="14">
        <v>16</v>
      </c>
      <c r="I610" s="14">
        <v>19</v>
      </c>
      <c r="J610" s="14"/>
      <c r="K610" s="14">
        <v>1</v>
      </c>
    </row>
    <row r="611" spans="1:11" x14ac:dyDescent="0.25">
      <c r="A611" s="14" t="s">
        <v>55</v>
      </c>
      <c r="B611" s="14" t="s">
        <v>33</v>
      </c>
      <c r="C611" s="14" t="s">
        <v>55</v>
      </c>
      <c r="D611" s="14" t="s">
        <v>55</v>
      </c>
      <c r="E611" s="14" t="s">
        <v>55</v>
      </c>
      <c r="F611" s="14" t="s">
        <v>102</v>
      </c>
      <c r="G611" s="1">
        <v>42290</v>
      </c>
      <c r="H611" s="14">
        <v>16</v>
      </c>
      <c r="I611" s="14">
        <v>19</v>
      </c>
      <c r="J611" s="14"/>
      <c r="K611" s="14">
        <v>1</v>
      </c>
    </row>
    <row r="612" spans="1:11" x14ac:dyDescent="0.25">
      <c r="A612" s="14" t="s">
        <v>55</v>
      </c>
      <c r="B612" s="14" t="s">
        <v>33</v>
      </c>
      <c r="C612" s="14" t="s">
        <v>55</v>
      </c>
      <c r="D612" s="14" t="s">
        <v>55</v>
      </c>
      <c r="E612" s="14" t="s">
        <v>55</v>
      </c>
      <c r="F612" s="14" t="s">
        <v>102</v>
      </c>
      <c r="G612" s="1">
        <v>42291</v>
      </c>
      <c r="H612" s="14">
        <v>16</v>
      </c>
      <c r="I612" s="14">
        <v>19</v>
      </c>
      <c r="J612" s="14"/>
      <c r="K612" s="14">
        <v>1</v>
      </c>
    </row>
    <row r="613" spans="1:11" x14ac:dyDescent="0.25">
      <c r="A613" s="14" t="s">
        <v>55</v>
      </c>
      <c r="B613" s="14" t="s">
        <v>33</v>
      </c>
      <c r="C613" s="14" t="s">
        <v>55</v>
      </c>
      <c r="D613" s="14" t="s">
        <v>55</v>
      </c>
      <c r="E613" s="14" t="s">
        <v>55</v>
      </c>
      <c r="F613" s="14" t="s">
        <v>62</v>
      </c>
      <c r="G613" s="1">
        <v>42125</v>
      </c>
      <c r="H613" s="14">
        <v>16</v>
      </c>
      <c r="I613" s="14">
        <v>19</v>
      </c>
      <c r="J613" s="14"/>
      <c r="K613" s="14">
        <v>1</v>
      </c>
    </row>
    <row r="614" spans="1:11" x14ac:dyDescent="0.25">
      <c r="A614" s="14" t="s">
        <v>55</v>
      </c>
      <c r="B614" s="14" t="s">
        <v>33</v>
      </c>
      <c r="C614" s="14" t="s">
        <v>55</v>
      </c>
      <c r="D614" s="14" t="s">
        <v>55</v>
      </c>
      <c r="E614" s="14" t="s">
        <v>55</v>
      </c>
      <c r="F614" s="14" t="s">
        <v>62</v>
      </c>
      <c r="G614" s="1">
        <v>42164</v>
      </c>
      <c r="H614" s="14">
        <v>16</v>
      </c>
      <c r="I614" s="14">
        <v>19</v>
      </c>
      <c r="J614" s="14"/>
      <c r="K614" s="14">
        <v>1</v>
      </c>
    </row>
    <row r="615" spans="1:11" x14ac:dyDescent="0.25">
      <c r="A615" s="14" t="s">
        <v>55</v>
      </c>
      <c r="B615" s="14" t="s">
        <v>33</v>
      </c>
      <c r="C615" s="14" t="s">
        <v>55</v>
      </c>
      <c r="D615" s="14" t="s">
        <v>55</v>
      </c>
      <c r="E615" s="14" t="s">
        <v>55</v>
      </c>
      <c r="F615" s="14" t="s">
        <v>62</v>
      </c>
      <c r="G615" s="1">
        <v>42171</v>
      </c>
      <c r="H615" s="14">
        <v>16</v>
      </c>
      <c r="I615" s="14">
        <v>19</v>
      </c>
      <c r="J615" s="14"/>
      <c r="K615" s="14">
        <v>1</v>
      </c>
    </row>
    <row r="616" spans="1:11" x14ac:dyDescent="0.25">
      <c r="A616" s="14" t="s">
        <v>55</v>
      </c>
      <c r="B616" s="14" t="s">
        <v>33</v>
      </c>
      <c r="C616" s="14" t="s">
        <v>55</v>
      </c>
      <c r="D616" s="14" t="s">
        <v>55</v>
      </c>
      <c r="E616" s="14" t="s">
        <v>55</v>
      </c>
      <c r="F616" s="14" t="s">
        <v>62</v>
      </c>
      <c r="G616" s="1">
        <v>42172</v>
      </c>
      <c r="H616" s="14">
        <v>16</v>
      </c>
      <c r="I616" s="14">
        <v>19</v>
      </c>
      <c r="J616" s="14"/>
      <c r="K616" s="14">
        <v>1</v>
      </c>
    </row>
    <row r="617" spans="1:11" x14ac:dyDescent="0.25">
      <c r="A617" s="14" t="s">
        <v>55</v>
      </c>
      <c r="B617" s="14" t="s">
        <v>33</v>
      </c>
      <c r="C617" s="14" t="s">
        <v>55</v>
      </c>
      <c r="D617" s="14" t="s">
        <v>55</v>
      </c>
      <c r="E617" s="14" t="s">
        <v>55</v>
      </c>
      <c r="F617" s="14" t="s">
        <v>62</v>
      </c>
      <c r="G617" s="1">
        <v>42177</v>
      </c>
      <c r="H617" s="14">
        <v>16</v>
      </c>
      <c r="I617" s="14">
        <v>19</v>
      </c>
      <c r="J617" s="14"/>
      <c r="K617" s="14">
        <v>1</v>
      </c>
    </row>
    <row r="618" spans="1:11" x14ac:dyDescent="0.25">
      <c r="A618" s="14" t="s">
        <v>55</v>
      </c>
      <c r="B618" s="14" t="s">
        <v>33</v>
      </c>
      <c r="C618" s="14" t="s">
        <v>55</v>
      </c>
      <c r="D618" s="14" t="s">
        <v>55</v>
      </c>
      <c r="E618" s="14" t="s">
        <v>55</v>
      </c>
      <c r="F618" s="14" t="s">
        <v>62</v>
      </c>
      <c r="G618" s="1">
        <v>42179</v>
      </c>
      <c r="H618" s="14">
        <v>16</v>
      </c>
      <c r="I618" s="14">
        <v>19</v>
      </c>
      <c r="J618" s="14"/>
      <c r="K618" s="14">
        <v>1</v>
      </c>
    </row>
    <row r="619" spans="1:11" x14ac:dyDescent="0.25">
      <c r="A619" s="14" t="s">
        <v>55</v>
      </c>
      <c r="B619" s="14" t="s">
        <v>33</v>
      </c>
      <c r="C619" s="14" t="s">
        <v>55</v>
      </c>
      <c r="D619" s="14" t="s">
        <v>55</v>
      </c>
      <c r="E619" s="14" t="s">
        <v>55</v>
      </c>
      <c r="F619" s="14" t="s">
        <v>62</v>
      </c>
      <c r="G619" s="1">
        <v>42180</v>
      </c>
      <c r="H619" s="14">
        <v>16</v>
      </c>
      <c r="I619" s="14">
        <v>19</v>
      </c>
      <c r="J619" s="14"/>
      <c r="K619" s="14">
        <v>1</v>
      </c>
    </row>
    <row r="620" spans="1:11" x14ac:dyDescent="0.25">
      <c r="A620" s="14" t="s">
        <v>55</v>
      </c>
      <c r="B620" s="14" t="s">
        <v>33</v>
      </c>
      <c r="C620" s="14" t="s">
        <v>55</v>
      </c>
      <c r="D620" s="14" t="s">
        <v>55</v>
      </c>
      <c r="E620" s="14" t="s">
        <v>55</v>
      </c>
      <c r="F620" s="14" t="s">
        <v>62</v>
      </c>
      <c r="G620" s="1">
        <v>42181</v>
      </c>
      <c r="H620" s="14">
        <v>16</v>
      </c>
      <c r="I620" s="14">
        <v>19</v>
      </c>
      <c r="J620" s="14"/>
      <c r="K620" s="14">
        <v>1</v>
      </c>
    </row>
    <row r="621" spans="1:11" x14ac:dyDescent="0.25">
      <c r="A621" s="14" t="s">
        <v>55</v>
      </c>
      <c r="B621" s="14" t="s">
        <v>33</v>
      </c>
      <c r="C621" s="14" t="s">
        <v>55</v>
      </c>
      <c r="D621" s="14" t="s">
        <v>55</v>
      </c>
      <c r="E621" s="14" t="s">
        <v>55</v>
      </c>
      <c r="F621" s="14" t="s">
        <v>62</v>
      </c>
      <c r="G621" s="1">
        <v>42185</v>
      </c>
      <c r="H621" s="14">
        <v>16</v>
      </c>
      <c r="I621" s="14">
        <v>19</v>
      </c>
      <c r="J621" s="14"/>
      <c r="K621" s="14">
        <v>1</v>
      </c>
    </row>
    <row r="622" spans="1:11" x14ac:dyDescent="0.25">
      <c r="A622" s="14" t="s">
        <v>55</v>
      </c>
      <c r="B622" s="14" t="s">
        <v>33</v>
      </c>
      <c r="C622" s="14" t="s">
        <v>55</v>
      </c>
      <c r="D622" s="14" t="s">
        <v>55</v>
      </c>
      <c r="E622" s="14" t="s">
        <v>55</v>
      </c>
      <c r="F622" s="14" t="s">
        <v>62</v>
      </c>
      <c r="G622" s="1">
        <v>42186</v>
      </c>
      <c r="H622" s="14">
        <v>16</v>
      </c>
      <c r="I622" s="14">
        <v>19</v>
      </c>
      <c r="J622" s="14"/>
      <c r="K622" s="14">
        <v>1</v>
      </c>
    </row>
    <row r="623" spans="1:11" x14ac:dyDescent="0.25">
      <c r="A623" s="14" t="s">
        <v>55</v>
      </c>
      <c r="B623" s="14" t="s">
        <v>33</v>
      </c>
      <c r="C623" s="14" t="s">
        <v>55</v>
      </c>
      <c r="D623" s="14" t="s">
        <v>55</v>
      </c>
      <c r="E623" s="14" t="s">
        <v>55</v>
      </c>
      <c r="F623" s="14" t="s">
        <v>62</v>
      </c>
      <c r="G623" s="1">
        <v>42201</v>
      </c>
      <c r="H623" s="14">
        <v>16</v>
      </c>
      <c r="I623" s="14">
        <v>19</v>
      </c>
      <c r="J623" s="14"/>
      <c r="K623" s="14">
        <v>1</v>
      </c>
    </row>
    <row r="624" spans="1:11" x14ac:dyDescent="0.25">
      <c r="A624" s="14" t="s">
        <v>55</v>
      </c>
      <c r="B624" s="14" t="s">
        <v>33</v>
      </c>
      <c r="C624" s="14" t="s">
        <v>55</v>
      </c>
      <c r="D624" s="14" t="s">
        <v>55</v>
      </c>
      <c r="E624" s="14" t="s">
        <v>55</v>
      </c>
      <c r="F624" s="14" t="s">
        <v>62</v>
      </c>
      <c r="G624" s="1">
        <v>42213</v>
      </c>
      <c r="H624" s="14">
        <v>16</v>
      </c>
      <c r="I624" s="14">
        <v>19</v>
      </c>
      <c r="J624" s="14"/>
      <c r="K624" s="14">
        <v>1</v>
      </c>
    </row>
    <row r="625" spans="1:11" x14ac:dyDescent="0.25">
      <c r="A625" s="14" t="s">
        <v>55</v>
      </c>
      <c r="B625" s="14" t="s">
        <v>33</v>
      </c>
      <c r="C625" s="14" t="s">
        <v>55</v>
      </c>
      <c r="D625" s="14" t="s">
        <v>55</v>
      </c>
      <c r="E625" s="14" t="s">
        <v>55</v>
      </c>
      <c r="F625" s="14" t="s">
        <v>62</v>
      </c>
      <c r="G625" s="1">
        <v>42215</v>
      </c>
      <c r="H625" s="14">
        <v>16</v>
      </c>
      <c r="I625" s="14">
        <v>19</v>
      </c>
      <c r="J625" s="14"/>
      <c r="K625" s="14">
        <v>1</v>
      </c>
    </row>
    <row r="626" spans="1:11" x14ac:dyDescent="0.25">
      <c r="A626" s="14" t="s">
        <v>55</v>
      </c>
      <c r="B626" s="14" t="s">
        <v>33</v>
      </c>
      <c r="C626" s="14" t="s">
        <v>55</v>
      </c>
      <c r="D626" s="14" t="s">
        <v>55</v>
      </c>
      <c r="E626" s="14" t="s">
        <v>55</v>
      </c>
      <c r="F626" s="14" t="s">
        <v>62</v>
      </c>
      <c r="G626" s="1">
        <v>42216</v>
      </c>
      <c r="H626" s="14">
        <v>16</v>
      </c>
      <c r="I626" s="14">
        <v>19</v>
      </c>
      <c r="J626" s="14"/>
      <c r="K626" s="14">
        <v>1</v>
      </c>
    </row>
    <row r="627" spans="1:11" x14ac:dyDescent="0.25">
      <c r="A627" s="14" t="s">
        <v>55</v>
      </c>
      <c r="B627" s="14" t="s">
        <v>33</v>
      </c>
      <c r="C627" s="14" t="s">
        <v>55</v>
      </c>
      <c r="D627" s="14" t="s">
        <v>55</v>
      </c>
      <c r="E627" s="14" t="s">
        <v>55</v>
      </c>
      <c r="F627" s="14" t="s">
        <v>62</v>
      </c>
      <c r="G627" s="1">
        <v>42222</v>
      </c>
      <c r="H627" s="14">
        <v>16</v>
      </c>
      <c r="I627" s="14">
        <v>19</v>
      </c>
      <c r="J627" s="14"/>
      <c r="K627" s="14">
        <v>1</v>
      </c>
    </row>
    <row r="628" spans="1:11" x14ac:dyDescent="0.25">
      <c r="A628" s="14" t="s">
        <v>55</v>
      </c>
      <c r="B628" s="14" t="s">
        <v>33</v>
      </c>
      <c r="C628" s="14" t="s">
        <v>55</v>
      </c>
      <c r="D628" s="14" t="s">
        <v>55</v>
      </c>
      <c r="E628" s="14" t="s">
        <v>55</v>
      </c>
      <c r="F628" s="14" t="s">
        <v>62</v>
      </c>
      <c r="G628" s="1">
        <v>42227</v>
      </c>
      <c r="H628" s="14">
        <v>16</v>
      </c>
      <c r="I628" s="14">
        <v>19</v>
      </c>
      <c r="J628" s="14"/>
      <c r="K628" s="14">
        <v>1</v>
      </c>
    </row>
    <row r="629" spans="1:11" x14ac:dyDescent="0.25">
      <c r="A629" s="14" t="s">
        <v>55</v>
      </c>
      <c r="B629" s="14" t="s">
        <v>33</v>
      </c>
      <c r="C629" s="14" t="s">
        <v>55</v>
      </c>
      <c r="D629" s="14" t="s">
        <v>55</v>
      </c>
      <c r="E629" s="14" t="s">
        <v>55</v>
      </c>
      <c r="F629" s="14" t="s">
        <v>62</v>
      </c>
      <c r="G629" s="1">
        <v>42228</v>
      </c>
      <c r="H629" s="14">
        <v>15</v>
      </c>
      <c r="I629" s="14">
        <v>18</v>
      </c>
      <c r="J629" s="14"/>
      <c r="K629" s="14">
        <v>1</v>
      </c>
    </row>
    <row r="630" spans="1:11" x14ac:dyDescent="0.25">
      <c r="A630" s="14" t="s">
        <v>55</v>
      </c>
      <c r="B630" s="14" t="s">
        <v>33</v>
      </c>
      <c r="C630" s="14" t="s">
        <v>55</v>
      </c>
      <c r="D630" s="14" t="s">
        <v>55</v>
      </c>
      <c r="E630" s="14" t="s">
        <v>55</v>
      </c>
      <c r="F630" s="14" t="s">
        <v>62</v>
      </c>
      <c r="G630" s="1">
        <v>42229</v>
      </c>
      <c r="H630" s="14">
        <v>16</v>
      </c>
      <c r="I630" s="14">
        <v>19</v>
      </c>
      <c r="J630" s="14"/>
      <c r="K630" s="14">
        <v>1</v>
      </c>
    </row>
    <row r="631" spans="1:11" x14ac:dyDescent="0.25">
      <c r="A631" s="14" t="s">
        <v>55</v>
      </c>
      <c r="B631" s="14" t="s">
        <v>33</v>
      </c>
      <c r="C631" s="14" t="s">
        <v>55</v>
      </c>
      <c r="D631" s="14" t="s">
        <v>55</v>
      </c>
      <c r="E631" s="14" t="s">
        <v>55</v>
      </c>
      <c r="F631" s="14" t="s">
        <v>62</v>
      </c>
      <c r="G631" s="1">
        <v>42237</v>
      </c>
      <c r="H631" s="14">
        <v>15</v>
      </c>
      <c r="I631" s="14">
        <v>18</v>
      </c>
      <c r="J631" s="14"/>
      <c r="K631" s="14">
        <v>1</v>
      </c>
    </row>
    <row r="632" spans="1:11" x14ac:dyDescent="0.25">
      <c r="A632" s="14" t="s">
        <v>55</v>
      </c>
      <c r="B632" s="14" t="s">
        <v>33</v>
      </c>
      <c r="C632" s="14" t="s">
        <v>55</v>
      </c>
      <c r="D632" s="14" t="s">
        <v>55</v>
      </c>
      <c r="E632" s="14" t="s">
        <v>55</v>
      </c>
      <c r="F632" s="14" t="s">
        <v>62</v>
      </c>
      <c r="G632" s="1">
        <v>42241</v>
      </c>
      <c r="H632" s="14">
        <v>16</v>
      </c>
      <c r="I632" s="14">
        <v>19</v>
      </c>
      <c r="J632" s="14"/>
      <c r="K632" s="14">
        <v>1</v>
      </c>
    </row>
    <row r="633" spans="1:11" x14ac:dyDescent="0.25">
      <c r="A633" s="14" t="s">
        <v>55</v>
      </c>
      <c r="B633" s="14" t="s">
        <v>33</v>
      </c>
      <c r="C633" s="14" t="s">
        <v>55</v>
      </c>
      <c r="D633" s="14" t="s">
        <v>55</v>
      </c>
      <c r="E633" s="14" t="s">
        <v>55</v>
      </c>
      <c r="F633" s="14" t="s">
        <v>62</v>
      </c>
      <c r="G633" s="1">
        <v>42242</v>
      </c>
      <c r="H633" s="14">
        <v>16</v>
      </c>
      <c r="I633" s="14">
        <v>19</v>
      </c>
      <c r="J633" s="14"/>
      <c r="K633" s="14">
        <v>1</v>
      </c>
    </row>
    <row r="634" spans="1:11" x14ac:dyDescent="0.25">
      <c r="A634" s="14" t="s">
        <v>55</v>
      </c>
      <c r="B634" s="14" t="s">
        <v>33</v>
      </c>
      <c r="C634" s="14" t="s">
        <v>55</v>
      </c>
      <c r="D634" s="14" t="s">
        <v>55</v>
      </c>
      <c r="E634" s="14" t="s">
        <v>55</v>
      </c>
      <c r="F634" s="14" t="s">
        <v>62</v>
      </c>
      <c r="G634" s="1">
        <v>42243</v>
      </c>
      <c r="H634" s="14">
        <v>16</v>
      </c>
      <c r="I634" s="14">
        <v>19</v>
      </c>
      <c r="J634" s="14"/>
      <c r="K634" s="14">
        <v>1</v>
      </c>
    </row>
    <row r="635" spans="1:11" x14ac:dyDescent="0.25">
      <c r="A635" s="14" t="s">
        <v>55</v>
      </c>
      <c r="B635" s="14" t="s">
        <v>33</v>
      </c>
      <c r="C635" s="14" t="s">
        <v>55</v>
      </c>
      <c r="D635" s="14" t="s">
        <v>55</v>
      </c>
      <c r="E635" s="14" t="s">
        <v>55</v>
      </c>
      <c r="F635" s="14" t="s">
        <v>62</v>
      </c>
      <c r="G635" s="1">
        <v>42244</v>
      </c>
      <c r="H635" s="14">
        <v>16</v>
      </c>
      <c r="I635" s="14">
        <v>19</v>
      </c>
      <c r="J635" s="14"/>
      <c r="K635" s="14">
        <v>1</v>
      </c>
    </row>
    <row r="636" spans="1:11" x14ac:dyDescent="0.25">
      <c r="A636" s="14" t="s">
        <v>55</v>
      </c>
      <c r="B636" s="14" t="s">
        <v>33</v>
      </c>
      <c r="C636" s="14" t="s">
        <v>55</v>
      </c>
      <c r="D636" s="14" t="s">
        <v>55</v>
      </c>
      <c r="E636" s="14" t="s">
        <v>55</v>
      </c>
      <c r="F636" s="14" t="s">
        <v>62</v>
      </c>
      <c r="G636" s="1">
        <v>42256</v>
      </c>
      <c r="H636" s="14">
        <v>16</v>
      </c>
      <c r="I636" s="14">
        <v>19</v>
      </c>
      <c r="J636" s="14"/>
      <c r="K636" s="14">
        <v>1</v>
      </c>
    </row>
    <row r="637" spans="1:11" x14ac:dyDescent="0.25">
      <c r="A637" s="14" t="s">
        <v>55</v>
      </c>
      <c r="B637" s="14" t="s">
        <v>33</v>
      </c>
      <c r="C637" s="14" t="s">
        <v>55</v>
      </c>
      <c r="D637" s="14" t="s">
        <v>55</v>
      </c>
      <c r="E637" s="14" t="s">
        <v>55</v>
      </c>
      <c r="F637" s="14" t="s">
        <v>62</v>
      </c>
      <c r="G637" s="1">
        <v>42257</v>
      </c>
      <c r="H637" s="14">
        <v>16</v>
      </c>
      <c r="I637" s="14">
        <v>19</v>
      </c>
      <c r="J637" s="14"/>
      <c r="K637" s="14">
        <v>1</v>
      </c>
    </row>
    <row r="638" spans="1:11" x14ac:dyDescent="0.25">
      <c r="A638" s="14" t="s">
        <v>55</v>
      </c>
      <c r="B638" s="14" t="s">
        <v>33</v>
      </c>
      <c r="C638" s="14" t="s">
        <v>55</v>
      </c>
      <c r="D638" s="14" t="s">
        <v>55</v>
      </c>
      <c r="E638" s="14" t="s">
        <v>55</v>
      </c>
      <c r="F638" s="14" t="s">
        <v>62</v>
      </c>
      <c r="G638" s="1">
        <v>42258</v>
      </c>
      <c r="H638" s="14">
        <v>16</v>
      </c>
      <c r="I638" s="14">
        <v>19</v>
      </c>
      <c r="J638" s="14"/>
      <c r="K638" s="14">
        <v>1</v>
      </c>
    </row>
    <row r="639" spans="1:11" x14ac:dyDescent="0.25">
      <c r="A639" s="14" t="s">
        <v>55</v>
      </c>
      <c r="B639" s="14" t="s">
        <v>33</v>
      </c>
      <c r="C639" s="14" t="s">
        <v>55</v>
      </c>
      <c r="D639" s="14" t="s">
        <v>55</v>
      </c>
      <c r="E639" s="14" t="s">
        <v>55</v>
      </c>
      <c r="F639" s="14" t="s">
        <v>62</v>
      </c>
      <c r="G639" s="1">
        <v>42270</v>
      </c>
      <c r="H639" s="14">
        <v>16</v>
      </c>
      <c r="I639" s="14">
        <v>19</v>
      </c>
      <c r="J639" s="14"/>
      <c r="K639" s="14">
        <v>1</v>
      </c>
    </row>
    <row r="640" spans="1:11" x14ac:dyDescent="0.25">
      <c r="A640" s="14" t="s">
        <v>55</v>
      </c>
      <c r="B640" s="14" t="s">
        <v>33</v>
      </c>
      <c r="C640" s="14" t="s">
        <v>55</v>
      </c>
      <c r="D640" s="14" t="s">
        <v>55</v>
      </c>
      <c r="E640" s="14" t="s">
        <v>55</v>
      </c>
      <c r="F640" s="14" t="s">
        <v>62</v>
      </c>
      <c r="G640" s="1">
        <v>42271</v>
      </c>
      <c r="H640" s="14">
        <v>16</v>
      </c>
      <c r="I640" s="14">
        <v>19</v>
      </c>
      <c r="J640" s="14"/>
      <c r="K640" s="14">
        <v>1</v>
      </c>
    </row>
    <row r="641" spans="1:11" x14ac:dyDescent="0.25">
      <c r="A641" s="14" t="s">
        <v>55</v>
      </c>
      <c r="B641" s="14" t="s">
        <v>33</v>
      </c>
      <c r="C641" s="14" t="s">
        <v>55</v>
      </c>
      <c r="D641" s="14" t="s">
        <v>55</v>
      </c>
      <c r="E641" s="14" t="s">
        <v>55</v>
      </c>
      <c r="F641" s="14" t="s">
        <v>62</v>
      </c>
      <c r="G641" s="1">
        <v>42272</v>
      </c>
      <c r="H641" s="14">
        <v>16</v>
      </c>
      <c r="I641" s="14">
        <v>19</v>
      </c>
      <c r="J641" s="14"/>
      <c r="K641" s="14">
        <v>1</v>
      </c>
    </row>
    <row r="642" spans="1:11" x14ac:dyDescent="0.25">
      <c r="A642" s="14" t="s">
        <v>55</v>
      </c>
      <c r="B642" s="14" t="s">
        <v>33</v>
      </c>
      <c r="C642" s="14" t="s">
        <v>55</v>
      </c>
      <c r="D642" s="14" t="s">
        <v>55</v>
      </c>
      <c r="E642" s="14" t="s">
        <v>55</v>
      </c>
      <c r="F642" s="14" t="s">
        <v>62</v>
      </c>
      <c r="G642" s="1">
        <v>42276</v>
      </c>
      <c r="H642" s="14">
        <v>16</v>
      </c>
      <c r="I642" s="14">
        <v>19</v>
      </c>
      <c r="J642" s="14"/>
      <c r="K642" s="14">
        <v>1</v>
      </c>
    </row>
    <row r="643" spans="1:11" x14ac:dyDescent="0.25">
      <c r="A643" s="14" t="s">
        <v>55</v>
      </c>
      <c r="B643" s="14" t="s">
        <v>33</v>
      </c>
      <c r="C643" s="14" t="s">
        <v>55</v>
      </c>
      <c r="D643" s="14" t="s">
        <v>55</v>
      </c>
      <c r="E643" s="14" t="s">
        <v>55</v>
      </c>
      <c r="F643" s="14" t="s">
        <v>62</v>
      </c>
      <c r="G643" s="1">
        <v>42277</v>
      </c>
      <c r="H643" s="14">
        <v>16</v>
      </c>
      <c r="I643" s="14">
        <v>19</v>
      </c>
      <c r="J643" s="14"/>
      <c r="K643" s="14">
        <v>1</v>
      </c>
    </row>
    <row r="644" spans="1:11" x14ac:dyDescent="0.25">
      <c r="A644" s="14" t="s">
        <v>55</v>
      </c>
      <c r="B644" s="14" t="s">
        <v>33</v>
      </c>
      <c r="C644" s="14" t="s">
        <v>55</v>
      </c>
      <c r="D644" s="14" t="s">
        <v>55</v>
      </c>
      <c r="E644" s="14" t="s">
        <v>55</v>
      </c>
      <c r="F644" s="14" t="s">
        <v>62</v>
      </c>
      <c r="G644" s="1">
        <v>42285</v>
      </c>
      <c r="H644" s="14">
        <v>16</v>
      </c>
      <c r="I644" s="14">
        <v>19</v>
      </c>
      <c r="J644" s="14"/>
      <c r="K644" s="14">
        <v>1</v>
      </c>
    </row>
    <row r="645" spans="1:11" x14ac:dyDescent="0.25">
      <c r="A645" s="14" t="s">
        <v>55</v>
      </c>
      <c r="B645" s="14" t="s">
        <v>33</v>
      </c>
      <c r="C645" s="14" t="s">
        <v>55</v>
      </c>
      <c r="D645" s="14" t="s">
        <v>55</v>
      </c>
      <c r="E645" s="14" t="s">
        <v>55</v>
      </c>
      <c r="F645" s="14" t="s">
        <v>62</v>
      </c>
      <c r="G645" s="1">
        <v>42286</v>
      </c>
      <c r="H645" s="14">
        <v>16</v>
      </c>
      <c r="I645" s="14">
        <v>19</v>
      </c>
      <c r="J645" s="14"/>
      <c r="K645" s="14">
        <v>1</v>
      </c>
    </row>
    <row r="646" spans="1:11" x14ac:dyDescent="0.25">
      <c r="A646" s="14" t="s">
        <v>55</v>
      </c>
      <c r="B646" s="14" t="s">
        <v>33</v>
      </c>
      <c r="C646" s="14" t="s">
        <v>55</v>
      </c>
      <c r="D646" s="14" t="s">
        <v>55</v>
      </c>
      <c r="E646" s="14" t="s">
        <v>55</v>
      </c>
      <c r="F646" s="14" t="s">
        <v>62</v>
      </c>
      <c r="G646" s="1">
        <v>42289</v>
      </c>
      <c r="H646" s="14">
        <v>16</v>
      </c>
      <c r="I646" s="14">
        <v>19</v>
      </c>
      <c r="J646" s="14"/>
      <c r="K646" s="14">
        <v>1</v>
      </c>
    </row>
    <row r="647" spans="1:11" x14ac:dyDescent="0.25">
      <c r="A647" s="14" t="s">
        <v>55</v>
      </c>
      <c r="B647" s="14" t="s">
        <v>33</v>
      </c>
      <c r="C647" s="14" t="s">
        <v>55</v>
      </c>
      <c r="D647" s="14" t="s">
        <v>55</v>
      </c>
      <c r="E647" s="14" t="s">
        <v>55</v>
      </c>
      <c r="F647" s="14" t="s">
        <v>62</v>
      </c>
      <c r="G647" s="1">
        <v>42290</v>
      </c>
      <c r="H647" s="14">
        <v>16</v>
      </c>
      <c r="I647" s="14">
        <v>19</v>
      </c>
      <c r="J647" s="14"/>
      <c r="K647" s="14">
        <v>1</v>
      </c>
    </row>
    <row r="648" spans="1:11" x14ac:dyDescent="0.25">
      <c r="A648" s="14" t="s">
        <v>55</v>
      </c>
      <c r="B648" s="14" t="s">
        <v>33</v>
      </c>
      <c r="C648" s="14" t="s">
        <v>55</v>
      </c>
      <c r="D648" s="14" t="s">
        <v>55</v>
      </c>
      <c r="E648" s="14" t="s">
        <v>55</v>
      </c>
      <c r="F648" s="14" t="s">
        <v>62</v>
      </c>
      <c r="G648" s="1">
        <v>42291</v>
      </c>
      <c r="H648" s="14">
        <v>16</v>
      </c>
      <c r="I648" s="14">
        <v>19</v>
      </c>
      <c r="J648" s="14"/>
      <c r="K648" s="14">
        <v>1</v>
      </c>
    </row>
    <row r="649" spans="1:11" x14ac:dyDescent="0.25">
      <c r="A649" s="14" t="s">
        <v>55</v>
      </c>
      <c r="B649" s="14" t="s">
        <v>33</v>
      </c>
      <c r="C649" s="14" t="s">
        <v>55</v>
      </c>
      <c r="D649" s="14" t="s">
        <v>55</v>
      </c>
      <c r="E649" s="14" t="s">
        <v>55</v>
      </c>
      <c r="F649" s="14" t="s">
        <v>62</v>
      </c>
      <c r="G649" s="1">
        <v>42298</v>
      </c>
      <c r="H649" s="14">
        <v>16</v>
      </c>
      <c r="I649" s="14">
        <v>19</v>
      </c>
      <c r="J649" s="14"/>
      <c r="K649" s="14">
        <v>1</v>
      </c>
    </row>
    <row r="650" spans="1:11" x14ac:dyDescent="0.25">
      <c r="A650" s="14" t="s">
        <v>55</v>
      </c>
      <c r="B650" s="14" t="s">
        <v>33</v>
      </c>
      <c r="C650" s="14" t="s">
        <v>55</v>
      </c>
      <c r="D650" s="14" t="s">
        <v>55</v>
      </c>
      <c r="E650" s="14" t="s">
        <v>55</v>
      </c>
      <c r="F650" s="14" t="s">
        <v>62</v>
      </c>
      <c r="G650" s="1">
        <v>42299</v>
      </c>
      <c r="H650" s="14">
        <v>16</v>
      </c>
      <c r="I650" s="14">
        <v>19</v>
      </c>
      <c r="J650" s="14"/>
      <c r="K650" s="14">
        <v>1</v>
      </c>
    </row>
    <row r="651" spans="1:11" x14ac:dyDescent="0.25">
      <c r="A651" s="14" t="s">
        <v>55</v>
      </c>
      <c r="B651" s="14" t="s">
        <v>33</v>
      </c>
      <c r="C651" s="14" t="s">
        <v>55</v>
      </c>
      <c r="D651" s="14" t="s">
        <v>55</v>
      </c>
      <c r="E651" s="14" t="s">
        <v>55</v>
      </c>
      <c r="F651" s="14" t="s">
        <v>62</v>
      </c>
      <c r="G651" s="1">
        <v>42300</v>
      </c>
      <c r="H651" s="14">
        <v>16</v>
      </c>
      <c r="I651" s="14">
        <v>19</v>
      </c>
      <c r="J651" s="14"/>
      <c r="K651" s="14">
        <v>1</v>
      </c>
    </row>
    <row r="652" spans="1:11" x14ac:dyDescent="0.25">
      <c r="A652" s="14" t="s">
        <v>55</v>
      </c>
      <c r="B652" s="14" t="s">
        <v>33</v>
      </c>
      <c r="C652" s="14" t="s">
        <v>55</v>
      </c>
      <c r="D652" s="14" t="s">
        <v>55</v>
      </c>
      <c r="E652" s="14" t="s">
        <v>55</v>
      </c>
      <c r="F652" s="14" t="s">
        <v>62</v>
      </c>
      <c r="G652" s="1">
        <v>42304</v>
      </c>
      <c r="H652" s="14">
        <v>16</v>
      </c>
      <c r="I652" s="14">
        <v>19</v>
      </c>
      <c r="J652" s="14"/>
      <c r="K652" s="14">
        <v>1</v>
      </c>
    </row>
    <row r="653" spans="1:11" x14ac:dyDescent="0.25">
      <c r="A653" s="14" t="s">
        <v>55</v>
      </c>
      <c r="B653" s="14" t="s">
        <v>33</v>
      </c>
      <c r="C653" s="14" t="s">
        <v>55</v>
      </c>
      <c r="D653" s="14" t="s">
        <v>55</v>
      </c>
      <c r="E653" s="14" t="s">
        <v>55</v>
      </c>
      <c r="F653" s="14" t="s">
        <v>62</v>
      </c>
      <c r="G653" s="1">
        <v>42305</v>
      </c>
      <c r="H653" s="14">
        <v>16</v>
      </c>
      <c r="I653" s="14">
        <v>19</v>
      </c>
      <c r="J653" s="14"/>
      <c r="K653" s="14">
        <v>1</v>
      </c>
    </row>
    <row r="654" spans="1:11" x14ac:dyDescent="0.25">
      <c r="A654" s="14" t="s">
        <v>55</v>
      </c>
      <c r="B654" s="14" t="s">
        <v>33</v>
      </c>
      <c r="C654" s="14" t="s">
        <v>55</v>
      </c>
      <c r="D654" s="14" t="s">
        <v>55</v>
      </c>
      <c r="E654" s="14" t="s">
        <v>55</v>
      </c>
      <c r="F654" s="14" t="s">
        <v>62</v>
      </c>
      <c r="G654" s="1">
        <v>42307</v>
      </c>
      <c r="H654" s="14">
        <v>16</v>
      </c>
      <c r="I654" s="14">
        <v>19</v>
      </c>
      <c r="J654" s="14"/>
      <c r="K654" s="14">
        <v>1</v>
      </c>
    </row>
    <row r="655" spans="1:11" x14ac:dyDescent="0.25">
      <c r="A655" s="14" t="s">
        <v>55</v>
      </c>
      <c r="B655" s="14" t="s">
        <v>29</v>
      </c>
      <c r="C655" s="14" t="s">
        <v>55</v>
      </c>
      <c r="D655" s="14" t="s">
        <v>55</v>
      </c>
      <c r="E655" s="14" t="s">
        <v>55</v>
      </c>
      <c r="F655" s="14" t="s">
        <v>62</v>
      </c>
      <c r="G655" s="1">
        <v>42125</v>
      </c>
      <c r="H655" s="14">
        <v>16</v>
      </c>
      <c r="I655" s="14">
        <v>19</v>
      </c>
      <c r="J655" s="14"/>
      <c r="K655" s="14">
        <v>1</v>
      </c>
    </row>
    <row r="656" spans="1:11" x14ac:dyDescent="0.25">
      <c r="A656" s="14" t="s">
        <v>55</v>
      </c>
      <c r="B656" s="14" t="s">
        <v>29</v>
      </c>
      <c r="C656" s="14" t="s">
        <v>55</v>
      </c>
      <c r="D656" s="14" t="s">
        <v>55</v>
      </c>
      <c r="E656" s="14" t="s">
        <v>55</v>
      </c>
      <c r="F656" s="14" t="s">
        <v>62</v>
      </c>
      <c r="G656" s="1">
        <v>42164</v>
      </c>
      <c r="H656" s="14">
        <v>16</v>
      </c>
      <c r="I656" s="14">
        <v>19</v>
      </c>
      <c r="J656" s="14"/>
      <c r="K656" s="14">
        <v>1</v>
      </c>
    </row>
    <row r="657" spans="1:11" x14ac:dyDescent="0.25">
      <c r="A657" s="14" t="s">
        <v>55</v>
      </c>
      <c r="B657" s="14" t="s">
        <v>29</v>
      </c>
      <c r="C657" s="14" t="s">
        <v>55</v>
      </c>
      <c r="D657" s="14" t="s">
        <v>55</v>
      </c>
      <c r="E657" s="14" t="s">
        <v>55</v>
      </c>
      <c r="F657" s="14" t="s">
        <v>62</v>
      </c>
      <c r="G657" s="1">
        <v>42171</v>
      </c>
      <c r="H657" s="14">
        <v>16</v>
      </c>
      <c r="I657" s="14">
        <v>19</v>
      </c>
      <c r="J657" s="14"/>
      <c r="K657" s="14">
        <v>1</v>
      </c>
    </row>
    <row r="658" spans="1:11" x14ac:dyDescent="0.25">
      <c r="A658" s="14" t="s">
        <v>55</v>
      </c>
      <c r="B658" s="14" t="s">
        <v>29</v>
      </c>
      <c r="C658" s="14" t="s">
        <v>55</v>
      </c>
      <c r="D658" s="14" t="s">
        <v>55</v>
      </c>
      <c r="E658" s="14" t="s">
        <v>55</v>
      </c>
      <c r="F658" s="14" t="s">
        <v>62</v>
      </c>
      <c r="G658" s="1">
        <v>42172</v>
      </c>
      <c r="H658" s="14">
        <v>16</v>
      </c>
      <c r="I658" s="14">
        <v>19</v>
      </c>
      <c r="J658" s="14"/>
      <c r="K658" s="14">
        <v>1</v>
      </c>
    </row>
    <row r="659" spans="1:11" x14ac:dyDescent="0.25">
      <c r="A659" s="14" t="s">
        <v>55</v>
      </c>
      <c r="B659" s="14" t="s">
        <v>29</v>
      </c>
      <c r="C659" s="14" t="s">
        <v>55</v>
      </c>
      <c r="D659" s="14" t="s">
        <v>55</v>
      </c>
      <c r="E659" s="14" t="s">
        <v>55</v>
      </c>
      <c r="F659" s="14" t="s">
        <v>62</v>
      </c>
      <c r="G659" s="1">
        <v>42177</v>
      </c>
      <c r="H659" s="14">
        <v>16</v>
      </c>
      <c r="I659" s="14">
        <v>19</v>
      </c>
      <c r="J659" s="14"/>
      <c r="K659" s="14">
        <v>1</v>
      </c>
    </row>
    <row r="660" spans="1:11" x14ac:dyDescent="0.25">
      <c r="A660" s="14" t="s">
        <v>55</v>
      </c>
      <c r="B660" s="14" t="s">
        <v>29</v>
      </c>
      <c r="C660" s="14" t="s">
        <v>55</v>
      </c>
      <c r="D660" s="14" t="s">
        <v>55</v>
      </c>
      <c r="E660" s="14" t="s">
        <v>55</v>
      </c>
      <c r="F660" s="14" t="s">
        <v>62</v>
      </c>
      <c r="G660" s="1">
        <v>42179</v>
      </c>
      <c r="H660" s="14">
        <v>16</v>
      </c>
      <c r="I660" s="14">
        <v>19</v>
      </c>
      <c r="J660" s="14"/>
      <c r="K660" s="14">
        <v>1</v>
      </c>
    </row>
    <row r="661" spans="1:11" x14ac:dyDescent="0.25">
      <c r="A661" s="14" t="s">
        <v>55</v>
      </c>
      <c r="B661" s="14" t="s">
        <v>29</v>
      </c>
      <c r="C661" s="14" t="s">
        <v>55</v>
      </c>
      <c r="D661" s="14" t="s">
        <v>55</v>
      </c>
      <c r="E661" s="14" t="s">
        <v>55</v>
      </c>
      <c r="F661" s="14" t="s">
        <v>62</v>
      </c>
      <c r="G661" s="1">
        <v>42180</v>
      </c>
      <c r="H661" s="14">
        <v>16</v>
      </c>
      <c r="I661" s="14">
        <v>19</v>
      </c>
      <c r="J661" s="14"/>
      <c r="K661" s="14">
        <v>1</v>
      </c>
    </row>
    <row r="662" spans="1:11" x14ac:dyDescent="0.25">
      <c r="A662" s="14" t="s">
        <v>55</v>
      </c>
      <c r="B662" s="14" t="s">
        <v>29</v>
      </c>
      <c r="C662" s="14" t="s">
        <v>55</v>
      </c>
      <c r="D662" s="14" t="s">
        <v>55</v>
      </c>
      <c r="E662" s="14" t="s">
        <v>55</v>
      </c>
      <c r="F662" s="14" t="s">
        <v>62</v>
      </c>
      <c r="G662" s="1">
        <v>42181</v>
      </c>
      <c r="H662" s="14">
        <v>16</v>
      </c>
      <c r="I662" s="14">
        <v>19</v>
      </c>
      <c r="J662" s="14"/>
      <c r="K662" s="14">
        <v>1</v>
      </c>
    </row>
    <row r="663" spans="1:11" x14ac:dyDescent="0.25">
      <c r="A663" s="14" t="s">
        <v>55</v>
      </c>
      <c r="B663" s="14" t="s">
        <v>29</v>
      </c>
      <c r="C663" s="14" t="s">
        <v>55</v>
      </c>
      <c r="D663" s="14" t="s">
        <v>55</v>
      </c>
      <c r="E663" s="14" t="s">
        <v>55</v>
      </c>
      <c r="F663" s="14" t="s">
        <v>62</v>
      </c>
      <c r="G663" s="1">
        <v>42185</v>
      </c>
      <c r="H663" s="14">
        <v>16</v>
      </c>
      <c r="I663" s="14">
        <v>19</v>
      </c>
      <c r="J663" s="14"/>
      <c r="K663" s="14">
        <v>1</v>
      </c>
    </row>
    <row r="664" spans="1:11" x14ac:dyDescent="0.25">
      <c r="A664" s="14" t="s">
        <v>55</v>
      </c>
      <c r="B664" s="14" t="s">
        <v>29</v>
      </c>
      <c r="C664" s="14" t="s">
        <v>55</v>
      </c>
      <c r="D664" s="14" t="s">
        <v>55</v>
      </c>
      <c r="E664" s="14" t="s">
        <v>55</v>
      </c>
      <c r="F664" s="14" t="s">
        <v>62</v>
      </c>
      <c r="G664" s="1">
        <v>42186</v>
      </c>
      <c r="H664" s="14">
        <v>16</v>
      </c>
      <c r="I664" s="14">
        <v>19</v>
      </c>
      <c r="J664" s="14"/>
      <c r="K664" s="14">
        <v>1</v>
      </c>
    </row>
    <row r="665" spans="1:11" x14ac:dyDescent="0.25">
      <c r="A665" s="14" t="s">
        <v>55</v>
      </c>
      <c r="B665" s="14" t="s">
        <v>29</v>
      </c>
      <c r="C665" s="14" t="s">
        <v>55</v>
      </c>
      <c r="D665" s="14" t="s">
        <v>55</v>
      </c>
      <c r="E665" s="14" t="s">
        <v>55</v>
      </c>
      <c r="F665" s="14" t="s">
        <v>62</v>
      </c>
      <c r="G665" s="1">
        <v>42201</v>
      </c>
      <c r="H665" s="14">
        <v>16</v>
      </c>
      <c r="I665" s="14">
        <v>19</v>
      </c>
      <c r="J665" s="14"/>
      <c r="K665" s="14">
        <v>1</v>
      </c>
    </row>
    <row r="666" spans="1:11" x14ac:dyDescent="0.25">
      <c r="A666" s="14" t="s">
        <v>55</v>
      </c>
      <c r="B666" s="14" t="s">
        <v>29</v>
      </c>
      <c r="C666" s="14" t="s">
        <v>55</v>
      </c>
      <c r="D666" s="14" t="s">
        <v>55</v>
      </c>
      <c r="E666" s="14" t="s">
        <v>55</v>
      </c>
      <c r="F666" s="14" t="s">
        <v>62</v>
      </c>
      <c r="G666" s="1">
        <v>42213</v>
      </c>
      <c r="H666" s="14">
        <v>16</v>
      </c>
      <c r="I666" s="14">
        <v>19</v>
      </c>
      <c r="J666" s="14"/>
      <c r="K666" s="14">
        <v>1</v>
      </c>
    </row>
    <row r="667" spans="1:11" x14ac:dyDescent="0.25">
      <c r="A667" s="14" t="s">
        <v>55</v>
      </c>
      <c r="B667" s="14" t="s">
        <v>29</v>
      </c>
      <c r="C667" s="14" t="s">
        <v>55</v>
      </c>
      <c r="D667" s="14" t="s">
        <v>55</v>
      </c>
      <c r="E667" s="14" t="s">
        <v>55</v>
      </c>
      <c r="F667" s="14" t="s">
        <v>62</v>
      </c>
      <c r="G667" s="1">
        <v>42215</v>
      </c>
      <c r="H667" s="14">
        <v>16</v>
      </c>
      <c r="I667" s="14">
        <v>19</v>
      </c>
      <c r="J667" s="14"/>
      <c r="K667" s="14">
        <v>1</v>
      </c>
    </row>
    <row r="668" spans="1:11" x14ac:dyDescent="0.25">
      <c r="A668" s="14" t="s">
        <v>55</v>
      </c>
      <c r="B668" s="14" t="s">
        <v>29</v>
      </c>
      <c r="C668" s="14" t="s">
        <v>55</v>
      </c>
      <c r="D668" s="14" t="s">
        <v>55</v>
      </c>
      <c r="E668" s="14" t="s">
        <v>55</v>
      </c>
      <c r="F668" s="14" t="s">
        <v>62</v>
      </c>
      <c r="G668" s="1">
        <v>42216</v>
      </c>
      <c r="H668" s="14">
        <v>16</v>
      </c>
      <c r="I668" s="14">
        <v>19</v>
      </c>
      <c r="J668" s="14"/>
      <c r="K668" s="14">
        <v>1</v>
      </c>
    </row>
    <row r="669" spans="1:11" x14ac:dyDescent="0.25">
      <c r="A669" s="14" t="s">
        <v>55</v>
      </c>
      <c r="B669" s="14" t="s">
        <v>29</v>
      </c>
      <c r="C669" s="14" t="s">
        <v>55</v>
      </c>
      <c r="D669" s="14" t="s">
        <v>55</v>
      </c>
      <c r="E669" s="14" t="s">
        <v>55</v>
      </c>
      <c r="F669" s="14" t="s">
        <v>62</v>
      </c>
      <c r="G669" s="1">
        <v>42222</v>
      </c>
      <c r="H669" s="14">
        <v>16</v>
      </c>
      <c r="I669" s="14">
        <v>19</v>
      </c>
      <c r="J669" s="14"/>
      <c r="K669" s="14">
        <v>1</v>
      </c>
    </row>
    <row r="670" spans="1:11" x14ac:dyDescent="0.25">
      <c r="A670" s="14" t="s">
        <v>55</v>
      </c>
      <c r="B670" s="14" t="s">
        <v>29</v>
      </c>
      <c r="C670" s="14" t="s">
        <v>55</v>
      </c>
      <c r="D670" s="14" t="s">
        <v>55</v>
      </c>
      <c r="E670" s="14" t="s">
        <v>55</v>
      </c>
      <c r="F670" s="14" t="s">
        <v>62</v>
      </c>
      <c r="G670" s="1">
        <v>42227</v>
      </c>
      <c r="H670" s="14">
        <v>16</v>
      </c>
      <c r="I670" s="14">
        <v>19</v>
      </c>
      <c r="J670" s="14"/>
      <c r="K670" s="14">
        <v>1</v>
      </c>
    </row>
    <row r="671" spans="1:11" x14ac:dyDescent="0.25">
      <c r="A671" s="14" t="s">
        <v>55</v>
      </c>
      <c r="B671" s="14" t="s">
        <v>29</v>
      </c>
      <c r="C671" s="14" t="s">
        <v>55</v>
      </c>
      <c r="D671" s="14" t="s">
        <v>55</v>
      </c>
      <c r="E671" s="14" t="s">
        <v>55</v>
      </c>
      <c r="F671" s="14" t="s">
        <v>62</v>
      </c>
      <c r="G671" s="1">
        <v>42228</v>
      </c>
      <c r="H671" s="14">
        <v>15</v>
      </c>
      <c r="I671" s="14">
        <v>18</v>
      </c>
      <c r="J671" s="14"/>
      <c r="K671" s="14">
        <v>1</v>
      </c>
    </row>
    <row r="672" spans="1:11" x14ac:dyDescent="0.25">
      <c r="A672" s="14" t="s">
        <v>55</v>
      </c>
      <c r="B672" s="14" t="s">
        <v>29</v>
      </c>
      <c r="C672" s="14" t="s">
        <v>55</v>
      </c>
      <c r="D672" s="14" t="s">
        <v>55</v>
      </c>
      <c r="E672" s="14" t="s">
        <v>55</v>
      </c>
      <c r="F672" s="14" t="s">
        <v>62</v>
      </c>
      <c r="G672" s="1">
        <v>42229</v>
      </c>
      <c r="H672" s="14">
        <v>16</v>
      </c>
      <c r="I672" s="14">
        <v>19</v>
      </c>
      <c r="J672" s="14"/>
      <c r="K672" s="14">
        <v>1</v>
      </c>
    </row>
    <row r="673" spans="1:11" x14ac:dyDescent="0.25">
      <c r="A673" s="14" t="s">
        <v>55</v>
      </c>
      <c r="B673" s="14" t="s">
        <v>29</v>
      </c>
      <c r="C673" s="14" t="s">
        <v>55</v>
      </c>
      <c r="D673" s="14" t="s">
        <v>55</v>
      </c>
      <c r="E673" s="14" t="s">
        <v>55</v>
      </c>
      <c r="F673" s="14" t="s">
        <v>62</v>
      </c>
      <c r="G673" s="1">
        <v>42237</v>
      </c>
      <c r="H673" s="14">
        <v>15</v>
      </c>
      <c r="I673" s="14">
        <v>18</v>
      </c>
      <c r="J673" s="14"/>
      <c r="K673" s="14">
        <v>1</v>
      </c>
    </row>
    <row r="674" spans="1:11" x14ac:dyDescent="0.25">
      <c r="A674" s="14" t="s">
        <v>55</v>
      </c>
      <c r="B674" s="14" t="s">
        <v>29</v>
      </c>
      <c r="C674" s="14" t="s">
        <v>55</v>
      </c>
      <c r="D674" s="14" t="s">
        <v>55</v>
      </c>
      <c r="E674" s="14" t="s">
        <v>55</v>
      </c>
      <c r="F674" s="14" t="s">
        <v>62</v>
      </c>
      <c r="G674" s="1">
        <v>42241</v>
      </c>
      <c r="H674" s="14">
        <v>16</v>
      </c>
      <c r="I674" s="14">
        <v>19</v>
      </c>
      <c r="J674" s="14"/>
      <c r="K674" s="14">
        <v>1</v>
      </c>
    </row>
    <row r="675" spans="1:11" x14ac:dyDescent="0.25">
      <c r="A675" s="14" t="s">
        <v>55</v>
      </c>
      <c r="B675" s="14" t="s">
        <v>29</v>
      </c>
      <c r="C675" s="14" t="s">
        <v>55</v>
      </c>
      <c r="D675" s="14" t="s">
        <v>55</v>
      </c>
      <c r="E675" s="14" t="s">
        <v>55</v>
      </c>
      <c r="F675" s="14" t="s">
        <v>62</v>
      </c>
      <c r="G675" s="1">
        <v>42242</v>
      </c>
      <c r="H675" s="14">
        <v>16</v>
      </c>
      <c r="I675" s="14">
        <v>19</v>
      </c>
      <c r="J675" s="14"/>
      <c r="K675" s="14">
        <v>1</v>
      </c>
    </row>
    <row r="676" spans="1:11" x14ac:dyDescent="0.25">
      <c r="A676" s="14" t="s">
        <v>55</v>
      </c>
      <c r="B676" s="14" t="s">
        <v>29</v>
      </c>
      <c r="C676" s="14" t="s">
        <v>55</v>
      </c>
      <c r="D676" s="14" t="s">
        <v>55</v>
      </c>
      <c r="E676" s="14" t="s">
        <v>55</v>
      </c>
      <c r="F676" s="14" t="s">
        <v>62</v>
      </c>
      <c r="G676" s="1">
        <v>42243</v>
      </c>
      <c r="H676" s="14">
        <v>16</v>
      </c>
      <c r="I676" s="14">
        <v>19</v>
      </c>
      <c r="J676" s="14"/>
      <c r="K676" s="14">
        <v>1</v>
      </c>
    </row>
    <row r="677" spans="1:11" x14ac:dyDescent="0.25">
      <c r="A677" s="14" t="s">
        <v>55</v>
      </c>
      <c r="B677" s="14" t="s">
        <v>29</v>
      </c>
      <c r="C677" s="14" t="s">
        <v>55</v>
      </c>
      <c r="D677" s="14" t="s">
        <v>55</v>
      </c>
      <c r="E677" s="14" t="s">
        <v>55</v>
      </c>
      <c r="F677" s="14" t="s">
        <v>62</v>
      </c>
      <c r="G677" s="1">
        <v>42244</v>
      </c>
      <c r="H677" s="14">
        <v>16</v>
      </c>
      <c r="I677" s="14">
        <v>19</v>
      </c>
      <c r="J677" s="14"/>
      <c r="K677" s="14">
        <v>1</v>
      </c>
    </row>
    <row r="678" spans="1:11" x14ac:dyDescent="0.25">
      <c r="A678" s="14" t="s">
        <v>55</v>
      </c>
      <c r="B678" s="14" t="s">
        <v>29</v>
      </c>
      <c r="C678" s="14" t="s">
        <v>55</v>
      </c>
      <c r="D678" s="14" t="s">
        <v>55</v>
      </c>
      <c r="E678" s="14" t="s">
        <v>55</v>
      </c>
      <c r="F678" s="14" t="s">
        <v>62</v>
      </c>
      <c r="G678" s="1">
        <v>42256</v>
      </c>
      <c r="H678" s="14">
        <v>16</v>
      </c>
      <c r="I678" s="14">
        <v>19</v>
      </c>
      <c r="J678" s="14"/>
      <c r="K678" s="14">
        <v>1</v>
      </c>
    </row>
    <row r="679" spans="1:11" x14ac:dyDescent="0.25">
      <c r="A679" s="14" t="s">
        <v>55</v>
      </c>
      <c r="B679" s="14" t="s">
        <v>29</v>
      </c>
      <c r="C679" s="14" t="s">
        <v>55</v>
      </c>
      <c r="D679" s="14" t="s">
        <v>55</v>
      </c>
      <c r="E679" s="14" t="s">
        <v>55</v>
      </c>
      <c r="F679" s="14" t="s">
        <v>62</v>
      </c>
      <c r="G679" s="1">
        <v>42257</v>
      </c>
      <c r="H679" s="14">
        <v>16</v>
      </c>
      <c r="I679" s="14">
        <v>19</v>
      </c>
      <c r="J679" s="14"/>
      <c r="K679" s="14">
        <v>1</v>
      </c>
    </row>
    <row r="680" spans="1:11" x14ac:dyDescent="0.25">
      <c r="A680" s="14" t="s">
        <v>55</v>
      </c>
      <c r="B680" s="14" t="s">
        <v>29</v>
      </c>
      <c r="C680" s="14" t="s">
        <v>55</v>
      </c>
      <c r="D680" s="14" t="s">
        <v>55</v>
      </c>
      <c r="E680" s="14" t="s">
        <v>55</v>
      </c>
      <c r="F680" s="14" t="s">
        <v>62</v>
      </c>
      <c r="G680" s="1">
        <v>42258</v>
      </c>
      <c r="H680" s="14">
        <v>16</v>
      </c>
      <c r="I680" s="14">
        <v>19</v>
      </c>
      <c r="J680" s="14"/>
      <c r="K680" s="14">
        <v>1</v>
      </c>
    </row>
    <row r="681" spans="1:11" x14ac:dyDescent="0.25">
      <c r="A681" s="14" t="s">
        <v>55</v>
      </c>
      <c r="B681" s="14" t="s">
        <v>29</v>
      </c>
      <c r="C681" s="14" t="s">
        <v>55</v>
      </c>
      <c r="D681" s="14" t="s">
        <v>55</v>
      </c>
      <c r="E681" s="14" t="s">
        <v>55</v>
      </c>
      <c r="F681" s="14" t="s">
        <v>62</v>
      </c>
      <c r="G681" s="1">
        <v>42270</v>
      </c>
      <c r="H681" s="14">
        <v>16</v>
      </c>
      <c r="I681" s="14">
        <v>19</v>
      </c>
      <c r="J681" s="14"/>
      <c r="K681" s="14">
        <v>1</v>
      </c>
    </row>
    <row r="682" spans="1:11" x14ac:dyDescent="0.25">
      <c r="A682" s="14" t="s">
        <v>55</v>
      </c>
      <c r="B682" s="14" t="s">
        <v>29</v>
      </c>
      <c r="C682" s="14" t="s">
        <v>55</v>
      </c>
      <c r="D682" s="14" t="s">
        <v>55</v>
      </c>
      <c r="E682" s="14" t="s">
        <v>55</v>
      </c>
      <c r="F682" s="14" t="s">
        <v>62</v>
      </c>
      <c r="G682" s="1">
        <v>42271</v>
      </c>
      <c r="H682" s="14">
        <v>16</v>
      </c>
      <c r="I682" s="14">
        <v>19</v>
      </c>
      <c r="J682" s="14"/>
      <c r="K682" s="14">
        <v>1</v>
      </c>
    </row>
    <row r="683" spans="1:11" x14ac:dyDescent="0.25">
      <c r="A683" s="14" t="s">
        <v>55</v>
      </c>
      <c r="B683" s="14" t="s">
        <v>29</v>
      </c>
      <c r="C683" s="14" t="s">
        <v>55</v>
      </c>
      <c r="D683" s="14" t="s">
        <v>55</v>
      </c>
      <c r="E683" s="14" t="s">
        <v>55</v>
      </c>
      <c r="F683" s="14" t="s">
        <v>62</v>
      </c>
      <c r="G683" s="1">
        <v>42272</v>
      </c>
      <c r="H683" s="14">
        <v>16</v>
      </c>
      <c r="I683" s="14">
        <v>19</v>
      </c>
      <c r="J683" s="14"/>
      <c r="K683" s="14">
        <v>1</v>
      </c>
    </row>
    <row r="684" spans="1:11" x14ac:dyDescent="0.25">
      <c r="A684" s="14" t="s">
        <v>55</v>
      </c>
      <c r="B684" s="14" t="s">
        <v>29</v>
      </c>
      <c r="C684" s="14" t="s">
        <v>55</v>
      </c>
      <c r="D684" s="14" t="s">
        <v>55</v>
      </c>
      <c r="E684" s="14" t="s">
        <v>55</v>
      </c>
      <c r="F684" s="14" t="s">
        <v>62</v>
      </c>
      <c r="G684" s="1">
        <v>42276</v>
      </c>
      <c r="H684" s="14">
        <v>16</v>
      </c>
      <c r="I684" s="14">
        <v>19</v>
      </c>
      <c r="J684" s="14"/>
      <c r="K684" s="14">
        <v>1</v>
      </c>
    </row>
    <row r="685" spans="1:11" x14ac:dyDescent="0.25">
      <c r="A685" s="14" t="s">
        <v>55</v>
      </c>
      <c r="B685" s="14" t="s">
        <v>29</v>
      </c>
      <c r="C685" s="14" t="s">
        <v>55</v>
      </c>
      <c r="D685" s="14" t="s">
        <v>55</v>
      </c>
      <c r="E685" s="14" t="s">
        <v>55</v>
      </c>
      <c r="F685" s="14" t="s">
        <v>62</v>
      </c>
      <c r="G685" s="1">
        <v>42277</v>
      </c>
      <c r="H685" s="14">
        <v>16</v>
      </c>
      <c r="I685" s="14">
        <v>19</v>
      </c>
      <c r="J685" s="14"/>
      <c r="K685" s="14">
        <v>1</v>
      </c>
    </row>
    <row r="686" spans="1:11" x14ac:dyDescent="0.25">
      <c r="A686" s="14" t="s">
        <v>55</v>
      </c>
      <c r="B686" s="14" t="s">
        <v>29</v>
      </c>
      <c r="C686" s="14" t="s">
        <v>55</v>
      </c>
      <c r="D686" s="14" t="s">
        <v>55</v>
      </c>
      <c r="E686" s="14" t="s">
        <v>55</v>
      </c>
      <c r="F686" s="14" t="s">
        <v>62</v>
      </c>
      <c r="G686" s="1">
        <v>42285</v>
      </c>
      <c r="H686" s="14">
        <v>16</v>
      </c>
      <c r="I686" s="14">
        <v>19</v>
      </c>
      <c r="J686" s="14"/>
      <c r="K686" s="14">
        <v>1</v>
      </c>
    </row>
    <row r="687" spans="1:11" x14ac:dyDescent="0.25">
      <c r="A687" s="14" t="s">
        <v>55</v>
      </c>
      <c r="B687" s="14" t="s">
        <v>29</v>
      </c>
      <c r="C687" s="14" t="s">
        <v>55</v>
      </c>
      <c r="D687" s="14" t="s">
        <v>55</v>
      </c>
      <c r="E687" s="14" t="s">
        <v>55</v>
      </c>
      <c r="F687" s="14" t="s">
        <v>62</v>
      </c>
      <c r="G687" s="1">
        <v>42286</v>
      </c>
      <c r="H687" s="14">
        <v>16</v>
      </c>
      <c r="I687" s="14">
        <v>19</v>
      </c>
      <c r="J687" s="14"/>
      <c r="K687" s="14">
        <v>1</v>
      </c>
    </row>
    <row r="688" spans="1:11" x14ac:dyDescent="0.25">
      <c r="A688" s="14" t="s">
        <v>55</v>
      </c>
      <c r="B688" s="14" t="s">
        <v>29</v>
      </c>
      <c r="C688" s="14" t="s">
        <v>55</v>
      </c>
      <c r="D688" s="14" t="s">
        <v>55</v>
      </c>
      <c r="E688" s="14" t="s">
        <v>55</v>
      </c>
      <c r="F688" s="14" t="s">
        <v>62</v>
      </c>
      <c r="G688" s="1">
        <v>42289</v>
      </c>
      <c r="H688" s="14">
        <v>16</v>
      </c>
      <c r="I688" s="14">
        <v>19</v>
      </c>
      <c r="J688" s="14"/>
      <c r="K688" s="14">
        <v>1</v>
      </c>
    </row>
    <row r="689" spans="1:11" x14ac:dyDescent="0.25">
      <c r="A689" s="14" t="s">
        <v>55</v>
      </c>
      <c r="B689" s="14" t="s">
        <v>29</v>
      </c>
      <c r="C689" s="14" t="s">
        <v>55</v>
      </c>
      <c r="D689" s="14" t="s">
        <v>55</v>
      </c>
      <c r="E689" s="14" t="s">
        <v>55</v>
      </c>
      <c r="F689" s="14" t="s">
        <v>62</v>
      </c>
      <c r="G689" s="1">
        <v>42290</v>
      </c>
      <c r="H689" s="14">
        <v>16</v>
      </c>
      <c r="I689" s="14">
        <v>19</v>
      </c>
      <c r="J689" s="14"/>
      <c r="K689" s="14">
        <v>1</v>
      </c>
    </row>
    <row r="690" spans="1:11" x14ac:dyDescent="0.25">
      <c r="A690" s="14" t="s">
        <v>55</v>
      </c>
      <c r="B690" s="14" t="s">
        <v>29</v>
      </c>
      <c r="C690" s="14" t="s">
        <v>55</v>
      </c>
      <c r="D690" s="14" t="s">
        <v>55</v>
      </c>
      <c r="E690" s="14" t="s">
        <v>55</v>
      </c>
      <c r="F690" s="14" t="s">
        <v>62</v>
      </c>
      <c r="G690" s="1">
        <v>42291</v>
      </c>
      <c r="H690" s="14">
        <v>16</v>
      </c>
      <c r="I690" s="14">
        <v>19</v>
      </c>
      <c r="J690" s="14"/>
      <c r="K690" s="14">
        <v>1</v>
      </c>
    </row>
    <row r="691" spans="1:11" x14ac:dyDescent="0.25">
      <c r="A691" s="14" t="s">
        <v>55</v>
      </c>
      <c r="B691" s="14" t="s">
        <v>29</v>
      </c>
      <c r="C691" s="14" t="s">
        <v>55</v>
      </c>
      <c r="D691" s="14" t="s">
        <v>55</v>
      </c>
      <c r="E691" s="14" t="s">
        <v>55</v>
      </c>
      <c r="F691" s="14" t="s">
        <v>62</v>
      </c>
      <c r="G691" s="1">
        <v>42298</v>
      </c>
      <c r="H691" s="14">
        <v>16</v>
      </c>
      <c r="I691" s="14">
        <v>19</v>
      </c>
      <c r="J691" s="14"/>
      <c r="K691" s="14">
        <v>1</v>
      </c>
    </row>
    <row r="692" spans="1:11" x14ac:dyDescent="0.25">
      <c r="A692" s="14" t="s">
        <v>55</v>
      </c>
      <c r="B692" s="14" t="s">
        <v>29</v>
      </c>
      <c r="C692" s="14" t="s">
        <v>55</v>
      </c>
      <c r="D692" s="14" t="s">
        <v>55</v>
      </c>
      <c r="E692" s="14" t="s">
        <v>55</v>
      </c>
      <c r="F692" s="14" t="s">
        <v>62</v>
      </c>
      <c r="G692" s="1">
        <v>42299</v>
      </c>
      <c r="H692" s="14">
        <v>16</v>
      </c>
      <c r="I692" s="14">
        <v>19</v>
      </c>
      <c r="J692" s="14"/>
      <c r="K692" s="14">
        <v>1</v>
      </c>
    </row>
    <row r="693" spans="1:11" x14ac:dyDescent="0.25">
      <c r="A693" s="14" t="s">
        <v>55</v>
      </c>
      <c r="B693" s="14" t="s">
        <v>29</v>
      </c>
      <c r="C693" s="14" t="s">
        <v>55</v>
      </c>
      <c r="D693" s="14" t="s">
        <v>55</v>
      </c>
      <c r="E693" s="14" t="s">
        <v>55</v>
      </c>
      <c r="F693" s="14" t="s">
        <v>62</v>
      </c>
      <c r="G693" s="1">
        <v>42300</v>
      </c>
      <c r="H693" s="14">
        <v>16</v>
      </c>
      <c r="I693" s="14">
        <v>19</v>
      </c>
      <c r="J693" s="14"/>
      <c r="K693" s="14">
        <v>1</v>
      </c>
    </row>
    <row r="694" spans="1:11" x14ac:dyDescent="0.25">
      <c r="A694" s="14" t="s">
        <v>55</v>
      </c>
      <c r="B694" s="14" t="s">
        <v>29</v>
      </c>
      <c r="C694" s="14" t="s">
        <v>55</v>
      </c>
      <c r="D694" s="14" t="s">
        <v>55</v>
      </c>
      <c r="E694" s="14" t="s">
        <v>55</v>
      </c>
      <c r="F694" s="14" t="s">
        <v>62</v>
      </c>
      <c r="G694" s="1">
        <v>42304</v>
      </c>
      <c r="H694" s="14">
        <v>16</v>
      </c>
      <c r="I694" s="14">
        <v>19</v>
      </c>
      <c r="J694" s="14"/>
      <c r="K694" s="14">
        <v>1</v>
      </c>
    </row>
    <row r="695" spans="1:11" x14ac:dyDescent="0.25">
      <c r="A695" s="14" t="s">
        <v>55</v>
      </c>
      <c r="B695" s="14" t="s">
        <v>29</v>
      </c>
      <c r="C695" s="14" t="s">
        <v>55</v>
      </c>
      <c r="D695" s="14" t="s">
        <v>55</v>
      </c>
      <c r="E695" s="14" t="s">
        <v>55</v>
      </c>
      <c r="F695" s="14" t="s">
        <v>62</v>
      </c>
      <c r="G695" s="1">
        <v>42305</v>
      </c>
      <c r="H695" s="14">
        <v>16</v>
      </c>
      <c r="I695" s="14">
        <v>19</v>
      </c>
      <c r="J695" s="14"/>
      <c r="K695" s="14">
        <v>1</v>
      </c>
    </row>
    <row r="696" spans="1:11" x14ac:dyDescent="0.25">
      <c r="A696" s="14" t="s">
        <v>55</v>
      </c>
      <c r="B696" s="14" t="s">
        <v>29</v>
      </c>
      <c r="C696" s="14" t="s">
        <v>55</v>
      </c>
      <c r="D696" s="14" t="s">
        <v>55</v>
      </c>
      <c r="E696" s="14" t="s">
        <v>55</v>
      </c>
      <c r="F696" s="14" t="s">
        <v>62</v>
      </c>
      <c r="G696" s="1">
        <v>42307</v>
      </c>
      <c r="H696" s="14">
        <v>16</v>
      </c>
      <c r="I696" s="14">
        <v>19</v>
      </c>
      <c r="J696" s="14"/>
      <c r="K696" s="14">
        <v>1</v>
      </c>
    </row>
    <row r="697" spans="1:11" x14ac:dyDescent="0.25">
      <c r="A697" s="14" t="s">
        <v>55</v>
      </c>
      <c r="B697" s="14" t="s">
        <v>30</v>
      </c>
      <c r="C697" s="14" t="s">
        <v>55</v>
      </c>
      <c r="D697" s="14" t="s">
        <v>55</v>
      </c>
      <c r="E697" s="14" t="s">
        <v>55</v>
      </c>
      <c r="F697" s="14" t="s">
        <v>102</v>
      </c>
      <c r="G697" s="1">
        <v>42125</v>
      </c>
      <c r="H697" s="14">
        <v>16</v>
      </c>
      <c r="I697" s="14">
        <v>19</v>
      </c>
      <c r="J697" s="14">
        <v>151</v>
      </c>
      <c r="K697" s="14">
        <v>0</v>
      </c>
    </row>
    <row r="698" spans="1:11" x14ac:dyDescent="0.25">
      <c r="A698" s="14" t="s">
        <v>55</v>
      </c>
      <c r="B698" s="14" t="s">
        <v>30</v>
      </c>
      <c r="C698" s="14" t="s">
        <v>55</v>
      </c>
      <c r="D698" s="14" t="s">
        <v>55</v>
      </c>
      <c r="E698" s="14" t="s">
        <v>55</v>
      </c>
      <c r="F698" s="14" t="s">
        <v>102</v>
      </c>
      <c r="G698" s="1">
        <v>42164</v>
      </c>
      <c r="H698" s="14">
        <v>16</v>
      </c>
      <c r="I698" s="14">
        <v>19</v>
      </c>
      <c r="J698" s="14">
        <v>166</v>
      </c>
      <c r="K698" s="14">
        <v>0</v>
      </c>
    </row>
    <row r="699" spans="1:11" x14ac:dyDescent="0.25">
      <c r="A699" s="14" t="s">
        <v>55</v>
      </c>
      <c r="B699" s="14" t="s">
        <v>30</v>
      </c>
      <c r="C699" s="14" t="s">
        <v>55</v>
      </c>
      <c r="D699" s="14" t="s">
        <v>55</v>
      </c>
      <c r="E699" s="14" t="s">
        <v>55</v>
      </c>
      <c r="F699" s="14" t="s">
        <v>102</v>
      </c>
      <c r="G699" s="1">
        <v>42179</v>
      </c>
      <c r="H699" s="14">
        <v>16</v>
      </c>
      <c r="I699" s="14">
        <v>19</v>
      </c>
      <c r="J699" s="14">
        <v>166</v>
      </c>
      <c r="K699" s="14">
        <v>0</v>
      </c>
    </row>
    <row r="700" spans="1:11" x14ac:dyDescent="0.25">
      <c r="A700" s="14" t="s">
        <v>55</v>
      </c>
      <c r="B700" s="14" t="s">
        <v>30</v>
      </c>
      <c r="C700" s="14" t="s">
        <v>55</v>
      </c>
      <c r="D700" s="14" t="s">
        <v>55</v>
      </c>
      <c r="E700" s="14" t="s">
        <v>55</v>
      </c>
      <c r="F700" s="14" t="s">
        <v>102</v>
      </c>
      <c r="G700" s="1">
        <v>42180</v>
      </c>
      <c r="H700" s="14">
        <v>16</v>
      </c>
      <c r="I700" s="14">
        <v>19</v>
      </c>
      <c r="J700" s="14">
        <v>166</v>
      </c>
      <c r="K700" s="14">
        <v>0</v>
      </c>
    </row>
    <row r="701" spans="1:11" x14ac:dyDescent="0.25">
      <c r="A701" s="14" t="s">
        <v>55</v>
      </c>
      <c r="B701" s="14" t="s">
        <v>30</v>
      </c>
      <c r="C701" s="14" t="s">
        <v>55</v>
      </c>
      <c r="D701" s="14" t="s">
        <v>55</v>
      </c>
      <c r="E701" s="14" t="s">
        <v>55</v>
      </c>
      <c r="F701" s="14" t="s">
        <v>102</v>
      </c>
      <c r="G701" s="1">
        <v>42181</v>
      </c>
      <c r="H701" s="14">
        <v>16</v>
      </c>
      <c r="I701" s="14">
        <v>19</v>
      </c>
      <c r="J701" s="14">
        <v>166</v>
      </c>
      <c r="K701" s="14">
        <v>0</v>
      </c>
    </row>
    <row r="702" spans="1:11" x14ac:dyDescent="0.25">
      <c r="A702" s="14" t="s">
        <v>55</v>
      </c>
      <c r="B702" s="14" t="s">
        <v>30</v>
      </c>
      <c r="C702" s="14" t="s">
        <v>55</v>
      </c>
      <c r="D702" s="14" t="s">
        <v>55</v>
      </c>
      <c r="E702" s="14" t="s">
        <v>55</v>
      </c>
      <c r="F702" s="14" t="s">
        <v>102</v>
      </c>
      <c r="G702" s="1">
        <v>42184</v>
      </c>
      <c r="H702" s="14">
        <v>16</v>
      </c>
      <c r="I702" s="14">
        <v>19</v>
      </c>
      <c r="J702" s="14">
        <v>166</v>
      </c>
      <c r="K702" s="14">
        <v>0</v>
      </c>
    </row>
    <row r="703" spans="1:11" x14ac:dyDescent="0.25">
      <c r="A703" s="14" t="s">
        <v>55</v>
      </c>
      <c r="B703" s="14" t="s">
        <v>30</v>
      </c>
      <c r="C703" s="14" t="s">
        <v>55</v>
      </c>
      <c r="D703" s="14" t="s">
        <v>55</v>
      </c>
      <c r="E703" s="14" t="s">
        <v>55</v>
      </c>
      <c r="F703" s="14" t="s">
        <v>102</v>
      </c>
      <c r="G703" s="1">
        <v>42185</v>
      </c>
      <c r="H703" s="14">
        <v>16</v>
      </c>
      <c r="I703" s="14">
        <v>19</v>
      </c>
      <c r="J703" s="14">
        <v>166</v>
      </c>
      <c r="K703" s="14">
        <v>0</v>
      </c>
    </row>
    <row r="704" spans="1:11" x14ac:dyDescent="0.25">
      <c r="A704" s="14" t="s">
        <v>55</v>
      </c>
      <c r="B704" s="14" t="s">
        <v>30</v>
      </c>
      <c r="C704" s="14" t="s">
        <v>55</v>
      </c>
      <c r="D704" s="14" t="s">
        <v>55</v>
      </c>
      <c r="E704" s="14" t="s">
        <v>55</v>
      </c>
      <c r="F704" s="14" t="s">
        <v>102</v>
      </c>
      <c r="G704" s="1">
        <v>42186</v>
      </c>
      <c r="H704" s="14">
        <v>16</v>
      </c>
      <c r="I704" s="14">
        <v>19</v>
      </c>
      <c r="J704" s="14">
        <v>150</v>
      </c>
      <c r="K704" s="14">
        <v>0</v>
      </c>
    </row>
    <row r="705" spans="1:11" x14ac:dyDescent="0.25">
      <c r="A705" s="14" t="s">
        <v>55</v>
      </c>
      <c r="B705" s="14" t="s">
        <v>30</v>
      </c>
      <c r="C705" s="14" t="s">
        <v>55</v>
      </c>
      <c r="D705" s="14" t="s">
        <v>55</v>
      </c>
      <c r="E705" s="14" t="s">
        <v>55</v>
      </c>
      <c r="F705" s="14" t="s">
        <v>102</v>
      </c>
      <c r="G705" s="1">
        <v>42214</v>
      </c>
      <c r="H705" s="14">
        <v>16</v>
      </c>
      <c r="I705" s="14">
        <v>19</v>
      </c>
      <c r="J705" s="14">
        <v>150</v>
      </c>
      <c r="K705" s="14">
        <v>0</v>
      </c>
    </row>
    <row r="706" spans="1:11" x14ac:dyDescent="0.25">
      <c r="A706" s="14" t="s">
        <v>55</v>
      </c>
      <c r="B706" s="14" t="s">
        <v>30</v>
      </c>
      <c r="C706" s="14" t="s">
        <v>55</v>
      </c>
      <c r="D706" s="14" t="s">
        <v>55</v>
      </c>
      <c r="E706" s="14" t="s">
        <v>55</v>
      </c>
      <c r="F706" s="14" t="s">
        <v>102</v>
      </c>
      <c r="G706" s="1">
        <v>42221</v>
      </c>
      <c r="H706" s="14">
        <v>16</v>
      </c>
      <c r="I706" s="14">
        <v>19</v>
      </c>
      <c r="J706" s="14">
        <v>133</v>
      </c>
      <c r="K706" s="14">
        <v>0</v>
      </c>
    </row>
    <row r="707" spans="1:11" x14ac:dyDescent="0.25">
      <c r="A707" s="14" t="s">
        <v>55</v>
      </c>
      <c r="B707" s="14" t="s">
        <v>30</v>
      </c>
      <c r="C707" s="14" t="s">
        <v>55</v>
      </c>
      <c r="D707" s="14" t="s">
        <v>55</v>
      </c>
      <c r="E707" s="14" t="s">
        <v>55</v>
      </c>
      <c r="F707" s="14" t="s">
        <v>102</v>
      </c>
      <c r="G707" s="1">
        <v>42229</v>
      </c>
      <c r="H707" s="14">
        <v>16</v>
      </c>
      <c r="I707" s="14">
        <v>19</v>
      </c>
      <c r="J707" s="14">
        <v>133</v>
      </c>
      <c r="K707" s="14">
        <v>0</v>
      </c>
    </row>
    <row r="708" spans="1:11" x14ac:dyDescent="0.25">
      <c r="A708" s="14" t="s">
        <v>55</v>
      </c>
      <c r="B708" s="14" t="s">
        <v>30</v>
      </c>
      <c r="C708" s="14" t="s">
        <v>55</v>
      </c>
      <c r="D708" s="14" t="s">
        <v>55</v>
      </c>
      <c r="E708" s="14" t="s">
        <v>55</v>
      </c>
      <c r="F708" s="14" t="s">
        <v>102</v>
      </c>
      <c r="G708" s="1">
        <v>42241</v>
      </c>
      <c r="H708" s="14">
        <v>16</v>
      </c>
      <c r="I708" s="14">
        <v>19</v>
      </c>
      <c r="J708" s="14">
        <v>133</v>
      </c>
      <c r="K708" s="14">
        <v>0</v>
      </c>
    </row>
    <row r="709" spans="1:11" x14ac:dyDescent="0.25">
      <c r="A709" s="14" t="s">
        <v>55</v>
      </c>
      <c r="B709" s="14" t="s">
        <v>30</v>
      </c>
      <c r="C709" s="14" t="s">
        <v>55</v>
      </c>
      <c r="D709" s="14" t="s">
        <v>55</v>
      </c>
      <c r="E709" s="14" t="s">
        <v>55</v>
      </c>
      <c r="F709" s="14" t="s">
        <v>102</v>
      </c>
      <c r="G709" s="1">
        <v>42242</v>
      </c>
      <c r="H709" s="14">
        <v>16</v>
      </c>
      <c r="I709" s="14">
        <v>19</v>
      </c>
      <c r="J709" s="14">
        <v>133</v>
      </c>
      <c r="K709" s="14">
        <v>0</v>
      </c>
    </row>
    <row r="710" spans="1:11" x14ac:dyDescent="0.25">
      <c r="A710" s="14" t="s">
        <v>55</v>
      </c>
      <c r="B710" s="14" t="s">
        <v>30</v>
      </c>
      <c r="C710" s="14" t="s">
        <v>55</v>
      </c>
      <c r="D710" s="14" t="s">
        <v>55</v>
      </c>
      <c r="E710" s="14" t="s">
        <v>55</v>
      </c>
      <c r="F710" s="14" t="s">
        <v>102</v>
      </c>
      <c r="G710" s="1">
        <v>42243</v>
      </c>
      <c r="H710" s="14">
        <v>16</v>
      </c>
      <c r="I710" s="14">
        <v>19</v>
      </c>
      <c r="J710" s="14">
        <v>133</v>
      </c>
      <c r="K710" s="14">
        <v>0</v>
      </c>
    </row>
    <row r="711" spans="1:11" x14ac:dyDescent="0.25">
      <c r="A711" s="14" t="s">
        <v>55</v>
      </c>
      <c r="B711" s="14" t="s">
        <v>30</v>
      </c>
      <c r="C711" s="14" t="s">
        <v>55</v>
      </c>
      <c r="D711" s="14" t="s">
        <v>55</v>
      </c>
      <c r="E711" s="14" t="s">
        <v>55</v>
      </c>
      <c r="F711" s="14" t="s">
        <v>102</v>
      </c>
      <c r="G711" s="1">
        <v>42244</v>
      </c>
      <c r="H711" s="14">
        <v>16</v>
      </c>
      <c r="I711" s="14">
        <v>19</v>
      </c>
      <c r="J711" s="14">
        <v>133</v>
      </c>
      <c r="K711" s="14">
        <v>0</v>
      </c>
    </row>
    <row r="712" spans="1:11" x14ac:dyDescent="0.25">
      <c r="A712" s="14" t="s">
        <v>55</v>
      </c>
      <c r="B712" s="14" t="s">
        <v>30</v>
      </c>
      <c r="C712" s="14" t="s">
        <v>55</v>
      </c>
      <c r="D712" s="14" t="s">
        <v>55</v>
      </c>
      <c r="E712" s="14" t="s">
        <v>55</v>
      </c>
      <c r="F712" s="14" t="s">
        <v>102</v>
      </c>
      <c r="G712" s="1">
        <v>42255</v>
      </c>
      <c r="H712" s="14">
        <v>16</v>
      </c>
      <c r="I712" s="14">
        <v>19</v>
      </c>
      <c r="J712" s="14">
        <v>132</v>
      </c>
      <c r="K712" s="14">
        <v>0</v>
      </c>
    </row>
    <row r="713" spans="1:11" x14ac:dyDescent="0.25">
      <c r="A713" s="14" t="s">
        <v>55</v>
      </c>
      <c r="B713" s="14" t="s">
        <v>30</v>
      </c>
      <c r="C713" s="14" t="s">
        <v>55</v>
      </c>
      <c r="D713" s="14" t="s">
        <v>55</v>
      </c>
      <c r="E713" s="14" t="s">
        <v>55</v>
      </c>
      <c r="F713" s="14" t="s">
        <v>102</v>
      </c>
      <c r="G713" s="1">
        <v>42256</v>
      </c>
      <c r="H713" s="14">
        <v>16</v>
      </c>
      <c r="I713" s="14">
        <v>19</v>
      </c>
      <c r="J713" s="14">
        <v>132</v>
      </c>
      <c r="K713" s="14">
        <v>0</v>
      </c>
    </row>
    <row r="714" spans="1:11" x14ac:dyDescent="0.25">
      <c r="A714" s="14" t="s">
        <v>55</v>
      </c>
      <c r="B714" s="14" t="s">
        <v>30</v>
      </c>
      <c r="C714" s="14" t="s">
        <v>55</v>
      </c>
      <c r="D714" s="14" t="s">
        <v>55</v>
      </c>
      <c r="E714" s="14" t="s">
        <v>55</v>
      </c>
      <c r="F714" s="14" t="s">
        <v>102</v>
      </c>
      <c r="G714" s="1">
        <v>42257</v>
      </c>
      <c r="H714" s="14">
        <v>16</v>
      </c>
      <c r="I714" s="14">
        <v>19</v>
      </c>
      <c r="J714" s="14">
        <v>132</v>
      </c>
      <c r="K714" s="14">
        <v>0</v>
      </c>
    </row>
    <row r="715" spans="1:11" x14ac:dyDescent="0.25">
      <c r="A715" s="14" t="s">
        <v>55</v>
      </c>
      <c r="B715" s="14" t="s">
        <v>30</v>
      </c>
      <c r="C715" s="14" t="s">
        <v>55</v>
      </c>
      <c r="D715" s="14" t="s">
        <v>55</v>
      </c>
      <c r="E715" s="14" t="s">
        <v>55</v>
      </c>
      <c r="F715" s="14" t="s">
        <v>102</v>
      </c>
      <c r="G715" s="1">
        <v>42258</v>
      </c>
      <c r="H715" s="14">
        <v>16</v>
      </c>
      <c r="I715" s="14">
        <v>19</v>
      </c>
      <c r="J715" s="14">
        <v>132</v>
      </c>
      <c r="K715" s="14">
        <v>0</v>
      </c>
    </row>
    <row r="716" spans="1:11" x14ac:dyDescent="0.25">
      <c r="A716" s="14" t="s">
        <v>55</v>
      </c>
      <c r="B716" s="14" t="s">
        <v>30</v>
      </c>
      <c r="C716" s="14" t="s">
        <v>55</v>
      </c>
      <c r="D716" s="14" t="s">
        <v>55</v>
      </c>
      <c r="E716" s="14" t="s">
        <v>55</v>
      </c>
      <c r="F716" s="14" t="s">
        <v>102</v>
      </c>
      <c r="G716" s="1">
        <v>42268</v>
      </c>
      <c r="H716" s="14">
        <v>16</v>
      </c>
      <c r="I716" s="14">
        <v>19</v>
      </c>
      <c r="J716" s="14">
        <v>132</v>
      </c>
      <c r="K716" s="14">
        <v>0</v>
      </c>
    </row>
    <row r="717" spans="1:11" x14ac:dyDescent="0.25">
      <c r="A717" s="14" t="s">
        <v>55</v>
      </c>
      <c r="B717" s="14" t="s">
        <v>30</v>
      </c>
      <c r="C717" s="14" t="s">
        <v>55</v>
      </c>
      <c r="D717" s="14" t="s">
        <v>55</v>
      </c>
      <c r="E717" s="14" t="s">
        <v>55</v>
      </c>
      <c r="F717" s="14" t="s">
        <v>102</v>
      </c>
      <c r="G717" s="1">
        <v>42286</v>
      </c>
      <c r="H717" s="14">
        <v>16</v>
      </c>
      <c r="I717" s="14">
        <v>19</v>
      </c>
      <c r="J717" s="14">
        <v>135</v>
      </c>
      <c r="K717" s="14">
        <v>0</v>
      </c>
    </row>
    <row r="718" spans="1:11" x14ac:dyDescent="0.25">
      <c r="A718" s="14" t="s">
        <v>55</v>
      </c>
      <c r="B718" s="14" t="s">
        <v>30</v>
      </c>
      <c r="C718" s="14" t="s">
        <v>55</v>
      </c>
      <c r="D718" s="14" t="s">
        <v>55</v>
      </c>
      <c r="E718" s="14" t="s">
        <v>55</v>
      </c>
      <c r="F718" s="14" t="s">
        <v>102</v>
      </c>
      <c r="G718" s="1">
        <v>42289</v>
      </c>
      <c r="H718" s="14">
        <v>16</v>
      </c>
      <c r="I718" s="14">
        <v>19</v>
      </c>
      <c r="J718" s="14">
        <v>135</v>
      </c>
      <c r="K718" s="14">
        <v>0</v>
      </c>
    </row>
    <row r="719" spans="1:11" x14ac:dyDescent="0.25">
      <c r="A719" s="14" t="s">
        <v>55</v>
      </c>
      <c r="B719" s="14" t="s">
        <v>30</v>
      </c>
      <c r="C719" s="14" t="s">
        <v>55</v>
      </c>
      <c r="D719" s="14" t="s">
        <v>55</v>
      </c>
      <c r="E719" s="14" t="s">
        <v>55</v>
      </c>
      <c r="F719" s="14" t="s">
        <v>102</v>
      </c>
      <c r="G719" s="1">
        <v>42290</v>
      </c>
      <c r="H719" s="14">
        <v>16</v>
      </c>
      <c r="I719" s="14">
        <v>19</v>
      </c>
      <c r="J719" s="14">
        <v>135</v>
      </c>
      <c r="K719" s="14">
        <v>0</v>
      </c>
    </row>
    <row r="720" spans="1:11" x14ac:dyDescent="0.25">
      <c r="A720" s="14" t="s">
        <v>55</v>
      </c>
      <c r="B720" s="14" t="s">
        <v>30</v>
      </c>
      <c r="C720" s="14" t="s">
        <v>55</v>
      </c>
      <c r="D720" s="14" t="s">
        <v>55</v>
      </c>
      <c r="E720" s="14" t="s">
        <v>55</v>
      </c>
      <c r="F720" s="14" t="s">
        <v>102</v>
      </c>
      <c r="G720" s="1">
        <v>42291</v>
      </c>
      <c r="H720" s="14">
        <v>16</v>
      </c>
      <c r="I720" s="14">
        <v>19</v>
      </c>
      <c r="J720" s="14">
        <v>135</v>
      </c>
      <c r="K720" s="14">
        <v>0</v>
      </c>
    </row>
    <row r="721" spans="1:11" x14ac:dyDescent="0.25">
      <c r="A721" s="14" t="s">
        <v>55</v>
      </c>
      <c r="B721" s="14" t="s">
        <v>30</v>
      </c>
      <c r="C721" s="14" t="s">
        <v>55</v>
      </c>
      <c r="D721" s="14" t="s">
        <v>55</v>
      </c>
      <c r="E721" s="14" t="s">
        <v>55</v>
      </c>
      <c r="F721" s="14" t="s">
        <v>62</v>
      </c>
      <c r="G721" s="1">
        <v>42125</v>
      </c>
      <c r="H721" s="14">
        <v>16</v>
      </c>
      <c r="I721" s="14">
        <v>19</v>
      </c>
      <c r="J721" s="14"/>
      <c r="K721" s="14">
        <v>1</v>
      </c>
    </row>
    <row r="722" spans="1:11" x14ac:dyDescent="0.25">
      <c r="A722" s="14" t="s">
        <v>55</v>
      </c>
      <c r="B722" s="14" t="s">
        <v>30</v>
      </c>
      <c r="C722" s="14" t="s">
        <v>55</v>
      </c>
      <c r="D722" s="14" t="s">
        <v>55</v>
      </c>
      <c r="E722" s="14" t="s">
        <v>55</v>
      </c>
      <c r="F722" s="14" t="s">
        <v>62</v>
      </c>
      <c r="G722" s="1">
        <v>42164</v>
      </c>
      <c r="H722" s="14">
        <v>16</v>
      </c>
      <c r="I722" s="14">
        <v>19</v>
      </c>
      <c r="J722" s="14"/>
      <c r="K722" s="14">
        <v>1</v>
      </c>
    </row>
    <row r="723" spans="1:11" x14ac:dyDescent="0.25">
      <c r="A723" s="14" t="s">
        <v>55</v>
      </c>
      <c r="B723" s="14" t="s">
        <v>30</v>
      </c>
      <c r="C723" s="14" t="s">
        <v>55</v>
      </c>
      <c r="D723" s="14" t="s">
        <v>55</v>
      </c>
      <c r="E723" s="14" t="s">
        <v>55</v>
      </c>
      <c r="F723" s="14" t="s">
        <v>62</v>
      </c>
      <c r="G723" s="1">
        <v>42171</v>
      </c>
      <c r="H723" s="14">
        <v>16</v>
      </c>
      <c r="I723" s="14">
        <v>19</v>
      </c>
      <c r="J723" s="14"/>
      <c r="K723" s="14">
        <v>1</v>
      </c>
    </row>
    <row r="724" spans="1:11" x14ac:dyDescent="0.25">
      <c r="A724" s="14" t="s">
        <v>55</v>
      </c>
      <c r="B724" s="14" t="s">
        <v>30</v>
      </c>
      <c r="C724" s="14" t="s">
        <v>55</v>
      </c>
      <c r="D724" s="14" t="s">
        <v>55</v>
      </c>
      <c r="E724" s="14" t="s">
        <v>55</v>
      </c>
      <c r="F724" s="14" t="s">
        <v>62</v>
      </c>
      <c r="G724" s="1">
        <v>42172</v>
      </c>
      <c r="H724" s="14">
        <v>16</v>
      </c>
      <c r="I724" s="14">
        <v>19</v>
      </c>
      <c r="J724" s="14"/>
      <c r="K724" s="14">
        <v>1</v>
      </c>
    </row>
    <row r="725" spans="1:11" x14ac:dyDescent="0.25">
      <c r="A725" s="14" t="s">
        <v>55</v>
      </c>
      <c r="B725" s="14" t="s">
        <v>30</v>
      </c>
      <c r="C725" s="14" t="s">
        <v>55</v>
      </c>
      <c r="D725" s="14" t="s">
        <v>55</v>
      </c>
      <c r="E725" s="14" t="s">
        <v>55</v>
      </c>
      <c r="F725" s="14" t="s">
        <v>62</v>
      </c>
      <c r="G725" s="1">
        <v>42177</v>
      </c>
      <c r="H725" s="14">
        <v>16</v>
      </c>
      <c r="I725" s="14">
        <v>19</v>
      </c>
      <c r="J725" s="14"/>
      <c r="K725" s="14">
        <v>1</v>
      </c>
    </row>
    <row r="726" spans="1:11" x14ac:dyDescent="0.25">
      <c r="A726" s="14" t="s">
        <v>55</v>
      </c>
      <c r="B726" s="14" t="s">
        <v>30</v>
      </c>
      <c r="C726" s="14" t="s">
        <v>55</v>
      </c>
      <c r="D726" s="14" t="s">
        <v>55</v>
      </c>
      <c r="E726" s="14" t="s">
        <v>55</v>
      </c>
      <c r="F726" s="14" t="s">
        <v>62</v>
      </c>
      <c r="G726" s="1">
        <v>42179</v>
      </c>
      <c r="H726" s="14">
        <v>16</v>
      </c>
      <c r="I726" s="14">
        <v>19</v>
      </c>
      <c r="J726" s="14"/>
      <c r="K726" s="14">
        <v>1</v>
      </c>
    </row>
    <row r="727" spans="1:11" x14ac:dyDescent="0.25">
      <c r="A727" s="14" t="s">
        <v>55</v>
      </c>
      <c r="B727" s="14" t="s">
        <v>30</v>
      </c>
      <c r="C727" s="14" t="s">
        <v>55</v>
      </c>
      <c r="D727" s="14" t="s">
        <v>55</v>
      </c>
      <c r="E727" s="14" t="s">
        <v>55</v>
      </c>
      <c r="F727" s="14" t="s">
        <v>62</v>
      </c>
      <c r="G727" s="1">
        <v>42180</v>
      </c>
      <c r="H727" s="14">
        <v>16</v>
      </c>
      <c r="I727" s="14">
        <v>19</v>
      </c>
      <c r="J727" s="14"/>
      <c r="K727" s="14">
        <v>1</v>
      </c>
    </row>
    <row r="728" spans="1:11" x14ac:dyDescent="0.25">
      <c r="A728" s="14" t="s">
        <v>55</v>
      </c>
      <c r="B728" s="14" t="s">
        <v>30</v>
      </c>
      <c r="C728" s="14" t="s">
        <v>55</v>
      </c>
      <c r="D728" s="14" t="s">
        <v>55</v>
      </c>
      <c r="E728" s="14" t="s">
        <v>55</v>
      </c>
      <c r="F728" s="14" t="s">
        <v>62</v>
      </c>
      <c r="G728" s="1">
        <v>42181</v>
      </c>
      <c r="H728" s="14">
        <v>16</v>
      </c>
      <c r="I728" s="14">
        <v>19</v>
      </c>
      <c r="J728" s="14"/>
      <c r="K728" s="14">
        <v>1</v>
      </c>
    </row>
    <row r="729" spans="1:11" x14ac:dyDescent="0.25">
      <c r="A729" s="14" t="s">
        <v>55</v>
      </c>
      <c r="B729" s="14" t="s">
        <v>30</v>
      </c>
      <c r="C729" s="14" t="s">
        <v>55</v>
      </c>
      <c r="D729" s="14" t="s">
        <v>55</v>
      </c>
      <c r="E729" s="14" t="s">
        <v>55</v>
      </c>
      <c r="F729" s="14" t="s">
        <v>62</v>
      </c>
      <c r="G729" s="1">
        <v>42185</v>
      </c>
      <c r="H729" s="14">
        <v>16</v>
      </c>
      <c r="I729" s="14">
        <v>19</v>
      </c>
      <c r="J729" s="14"/>
      <c r="K729" s="14">
        <v>1</v>
      </c>
    </row>
    <row r="730" spans="1:11" x14ac:dyDescent="0.25">
      <c r="A730" s="14" t="s">
        <v>55</v>
      </c>
      <c r="B730" s="14" t="s">
        <v>30</v>
      </c>
      <c r="C730" s="14" t="s">
        <v>55</v>
      </c>
      <c r="D730" s="14" t="s">
        <v>55</v>
      </c>
      <c r="E730" s="14" t="s">
        <v>55</v>
      </c>
      <c r="F730" s="14" t="s">
        <v>62</v>
      </c>
      <c r="G730" s="1">
        <v>42186</v>
      </c>
      <c r="H730" s="14">
        <v>16</v>
      </c>
      <c r="I730" s="14">
        <v>19</v>
      </c>
      <c r="J730" s="14"/>
      <c r="K730" s="14">
        <v>1</v>
      </c>
    </row>
    <row r="731" spans="1:11" x14ac:dyDescent="0.25">
      <c r="A731" s="14" t="s">
        <v>55</v>
      </c>
      <c r="B731" s="14" t="s">
        <v>30</v>
      </c>
      <c r="C731" s="14" t="s">
        <v>55</v>
      </c>
      <c r="D731" s="14" t="s">
        <v>55</v>
      </c>
      <c r="E731" s="14" t="s">
        <v>55</v>
      </c>
      <c r="F731" s="14" t="s">
        <v>62</v>
      </c>
      <c r="G731" s="1">
        <v>42201</v>
      </c>
      <c r="H731" s="14">
        <v>16</v>
      </c>
      <c r="I731" s="14">
        <v>19</v>
      </c>
      <c r="J731" s="14"/>
      <c r="K731" s="14">
        <v>1</v>
      </c>
    </row>
    <row r="732" spans="1:11" x14ac:dyDescent="0.25">
      <c r="A732" s="14" t="s">
        <v>55</v>
      </c>
      <c r="B732" s="14" t="s">
        <v>30</v>
      </c>
      <c r="C732" s="14" t="s">
        <v>55</v>
      </c>
      <c r="D732" s="14" t="s">
        <v>55</v>
      </c>
      <c r="E732" s="14" t="s">
        <v>55</v>
      </c>
      <c r="F732" s="14" t="s">
        <v>62</v>
      </c>
      <c r="G732" s="1">
        <v>42213</v>
      </c>
      <c r="H732" s="14">
        <v>16</v>
      </c>
      <c r="I732" s="14">
        <v>19</v>
      </c>
      <c r="J732" s="14"/>
      <c r="K732" s="14">
        <v>1</v>
      </c>
    </row>
    <row r="733" spans="1:11" x14ac:dyDescent="0.25">
      <c r="A733" s="14" t="s">
        <v>55</v>
      </c>
      <c r="B733" s="14" t="s">
        <v>30</v>
      </c>
      <c r="C733" s="14" t="s">
        <v>55</v>
      </c>
      <c r="D733" s="14" t="s">
        <v>55</v>
      </c>
      <c r="E733" s="14" t="s">
        <v>55</v>
      </c>
      <c r="F733" s="14" t="s">
        <v>62</v>
      </c>
      <c r="G733" s="1">
        <v>42215</v>
      </c>
      <c r="H733" s="14">
        <v>16</v>
      </c>
      <c r="I733" s="14">
        <v>19</v>
      </c>
      <c r="J733" s="14"/>
      <c r="K733" s="14">
        <v>1</v>
      </c>
    </row>
    <row r="734" spans="1:11" x14ac:dyDescent="0.25">
      <c r="A734" s="14" t="s">
        <v>55</v>
      </c>
      <c r="B734" s="14" t="s">
        <v>30</v>
      </c>
      <c r="C734" s="14" t="s">
        <v>55</v>
      </c>
      <c r="D734" s="14" t="s">
        <v>55</v>
      </c>
      <c r="E734" s="14" t="s">
        <v>55</v>
      </c>
      <c r="F734" s="14" t="s">
        <v>62</v>
      </c>
      <c r="G734" s="1">
        <v>42216</v>
      </c>
      <c r="H734" s="14">
        <v>16</v>
      </c>
      <c r="I734" s="14">
        <v>19</v>
      </c>
      <c r="J734" s="14"/>
      <c r="K734" s="14">
        <v>1</v>
      </c>
    </row>
    <row r="735" spans="1:11" x14ac:dyDescent="0.25">
      <c r="A735" s="14" t="s">
        <v>55</v>
      </c>
      <c r="B735" s="14" t="s">
        <v>30</v>
      </c>
      <c r="C735" s="14" t="s">
        <v>55</v>
      </c>
      <c r="D735" s="14" t="s">
        <v>55</v>
      </c>
      <c r="E735" s="14" t="s">
        <v>55</v>
      </c>
      <c r="F735" s="14" t="s">
        <v>62</v>
      </c>
      <c r="G735" s="1">
        <v>42222</v>
      </c>
      <c r="H735" s="14">
        <v>16</v>
      </c>
      <c r="I735" s="14">
        <v>19</v>
      </c>
      <c r="J735" s="14"/>
      <c r="K735" s="14">
        <v>1</v>
      </c>
    </row>
    <row r="736" spans="1:11" x14ac:dyDescent="0.25">
      <c r="A736" s="14" t="s">
        <v>55</v>
      </c>
      <c r="B736" s="14" t="s">
        <v>30</v>
      </c>
      <c r="C736" s="14" t="s">
        <v>55</v>
      </c>
      <c r="D736" s="14" t="s">
        <v>55</v>
      </c>
      <c r="E736" s="14" t="s">
        <v>55</v>
      </c>
      <c r="F736" s="14" t="s">
        <v>62</v>
      </c>
      <c r="G736" s="1">
        <v>42227</v>
      </c>
      <c r="H736" s="14">
        <v>16</v>
      </c>
      <c r="I736" s="14">
        <v>19</v>
      </c>
      <c r="J736" s="14"/>
      <c r="K736" s="14">
        <v>1</v>
      </c>
    </row>
    <row r="737" spans="1:11" x14ac:dyDescent="0.25">
      <c r="A737" s="14" t="s">
        <v>55</v>
      </c>
      <c r="B737" s="14" t="s">
        <v>30</v>
      </c>
      <c r="C737" s="14" t="s">
        <v>55</v>
      </c>
      <c r="D737" s="14" t="s">
        <v>55</v>
      </c>
      <c r="E737" s="14" t="s">
        <v>55</v>
      </c>
      <c r="F737" s="14" t="s">
        <v>62</v>
      </c>
      <c r="G737" s="1">
        <v>42228</v>
      </c>
      <c r="H737" s="14">
        <v>15</v>
      </c>
      <c r="I737" s="14">
        <v>18</v>
      </c>
      <c r="J737" s="14"/>
      <c r="K737" s="14">
        <v>1</v>
      </c>
    </row>
    <row r="738" spans="1:11" x14ac:dyDescent="0.25">
      <c r="A738" s="14" t="s">
        <v>55</v>
      </c>
      <c r="B738" s="14" t="s">
        <v>30</v>
      </c>
      <c r="C738" s="14" t="s">
        <v>55</v>
      </c>
      <c r="D738" s="14" t="s">
        <v>55</v>
      </c>
      <c r="E738" s="14" t="s">
        <v>55</v>
      </c>
      <c r="F738" s="14" t="s">
        <v>62</v>
      </c>
      <c r="G738" s="1">
        <v>42229</v>
      </c>
      <c r="H738" s="14">
        <v>16</v>
      </c>
      <c r="I738" s="14">
        <v>19</v>
      </c>
      <c r="J738" s="14"/>
      <c r="K738" s="14">
        <v>1</v>
      </c>
    </row>
    <row r="739" spans="1:11" x14ac:dyDescent="0.25">
      <c r="A739" s="14" t="s">
        <v>55</v>
      </c>
      <c r="B739" s="14" t="s">
        <v>30</v>
      </c>
      <c r="C739" s="14" t="s">
        <v>55</v>
      </c>
      <c r="D739" s="14" t="s">
        <v>55</v>
      </c>
      <c r="E739" s="14" t="s">
        <v>55</v>
      </c>
      <c r="F739" s="14" t="s">
        <v>62</v>
      </c>
      <c r="G739" s="1">
        <v>42237</v>
      </c>
      <c r="H739" s="14">
        <v>15</v>
      </c>
      <c r="I739" s="14">
        <v>18</v>
      </c>
      <c r="J739" s="14"/>
      <c r="K739" s="14">
        <v>1</v>
      </c>
    </row>
    <row r="740" spans="1:11" x14ac:dyDescent="0.25">
      <c r="A740" s="14" t="s">
        <v>55</v>
      </c>
      <c r="B740" s="14" t="s">
        <v>30</v>
      </c>
      <c r="C740" s="14" t="s">
        <v>55</v>
      </c>
      <c r="D740" s="14" t="s">
        <v>55</v>
      </c>
      <c r="E740" s="14" t="s">
        <v>55</v>
      </c>
      <c r="F740" s="14" t="s">
        <v>62</v>
      </c>
      <c r="G740" s="1">
        <v>42241</v>
      </c>
      <c r="H740" s="14">
        <v>16</v>
      </c>
      <c r="I740" s="14">
        <v>19</v>
      </c>
      <c r="J740" s="14"/>
      <c r="K740" s="14">
        <v>1</v>
      </c>
    </row>
    <row r="741" spans="1:11" x14ac:dyDescent="0.25">
      <c r="A741" s="14" t="s">
        <v>55</v>
      </c>
      <c r="B741" s="14" t="s">
        <v>30</v>
      </c>
      <c r="C741" s="14" t="s">
        <v>55</v>
      </c>
      <c r="D741" s="14" t="s">
        <v>55</v>
      </c>
      <c r="E741" s="14" t="s">
        <v>55</v>
      </c>
      <c r="F741" s="14" t="s">
        <v>62</v>
      </c>
      <c r="G741" s="1">
        <v>42242</v>
      </c>
      <c r="H741" s="14">
        <v>16</v>
      </c>
      <c r="I741" s="14">
        <v>19</v>
      </c>
      <c r="J741" s="14"/>
      <c r="K741" s="14">
        <v>1</v>
      </c>
    </row>
    <row r="742" spans="1:11" x14ac:dyDescent="0.25">
      <c r="A742" s="14" t="s">
        <v>55</v>
      </c>
      <c r="B742" s="14" t="s">
        <v>30</v>
      </c>
      <c r="C742" s="14" t="s">
        <v>55</v>
      </c>
      <c r="D742" s="14" t="s">
        <v>55</v>
      </c>
      <c r="E742" s="14" t="s">
        <v>55</v>
      </c>
      <c r="F742" s="14" t="s">
        <v>62</v>
      </c>
      <c r="G742" s="1">
        <v>42243</v>
      </c>
      <c r="H742" s="14">
        <v>16</v>
      </c>
      <c r="I742" s="14">
        <v>19</v>
      </c>
      <c r="J742" s="14"/>
      <c r="K742" s="14">
        <v>1</v>
      </c>
    </row>
    <row r="743" spans="1:11" x14ac:dyDescent="0.25">
      <c r="A743" s="14" t="s">
        <v>55</v>
      </c>
      <c r="B743" s="14" t="s">
        <v>30</v>
      </c>
      <c r="C743" s="14" t="s">
        <v>55</v>
      </c>
      <c r="D743" s="14" t="s">
        <v>55</v>
      </c>
      <c r="E743" s="14" t="s">
        <v>55</v>
      </c>
      <c r="F743" s="14" t="s">
        <v>62</v>
      </c>
      <c r="G743" s="1">
        <v>42244</v>
      </c>
      <c r="H743" s="14">
        <v>16</v>
      </c>
      <c r="I743" s="14">
        <v>19</v>
      </c>
      <c r="J743" s="14"/>
      <c r="K743" s="14">
        <v>1</v>
      </c>
    </row>
    <row r="744" spans="1:11" x14ac:dyDescent="0.25">
      <c r="A744" s="14" t="s">
        <v>55</v>
      </c>
      <c r="B744" s="14" t="s">
        <v>30</v>
      </c>
      <c r="C744" s="14" t="s">
        <v>55</v>
      </c>
      <c r="D744" s="14" t="s">
        <v>55</v>
      </c>
      <c r="E744" s="14" t="s">
        <v>55</v>
      </c>
      <c r="F744" s="14" t="s">
        <v>62</v>
      </c>
      <c r="G744" s="1">
        <v>42256</v>
      </c>
      <c r="H744" s="14">
        <v>16</v>
      </c>
      <c r="I744" s="14">
        <v>19</v>
      </c>
      <c r="J744" s="14"/>
      <c r="K744" s="14">
        <v>1</v>
      </c>
    </row>
    <row r="745" spans="1:11" x14ac:dyDescent="0.25">
      <c r="A745" s="14" t="s">
        <v>55</v>
      </c>
      <c r="B745" s="14" t="s">
        <v>30</v>
      </c>
      <c r="C745" s="14" t="s">
        <v>55</v>
      </c>
      <c r="D745" s="14" t="s">
        <v>55</v>
      </c>
      <c r="E745" s="14" t="s">
        <v>55</v>
      </c>
      <c r="F745" s="14" t="s">
        <v>62</v>
      </c>
      <c r="G745" s="1">
        <v>42257</v>
      </c>
      <c r="H745" s="14">
        <v>16</v>
      </c>
      <c r="I745" s="14">
        <v>19</v>
      </c>
      <c r="J745" s="14"/>
      <c r="K745" s="14">
        <v>1</v>
      </c>
    </row>
    <row r="746" spans="1:11" x14ac:dyDescent="0.25">
      <c r="A746" s="14" t="s">
        <v>55</v>
      </c>
      <c r="B746" s="14" t="s">
        <v>30</v>
      </c>
      <c r="C746" s="14" t="s">
        <v>55</v>
      </c>
      <c r="D746" s="14" t="s">
        <v>55</v>
      </c>
      <c r="E746" s="14" t="s">
        <v>55</v>
      </c>
      <c r="F746" s="14" t="s">
        <v>62</v>
      </c>
      <c r="G746" s="1">
        <v>42258</v>
      </c>
      <c r="H746" s="14">
        <v>16</v>
      </c>
      <c r="I746" s="14">
        <v>19</v>
      </c>
      <c r="J746" s="14"/>
      <c r="K746" s="14">
        <v>1</v>
      </c>
    </row>
    <row r="747" spans="1:11" x14ac:dyDescent="0.25">
      <c r="A747" s="14" t="s">
        <v>55</v>
      </c>
      <c r="B747" s="14" t="s">
        <v>30</v>
      </c>
      <c r="C747" s="14" t="s">
        <v>55</v>
      </c>
      <c r="D747" s="14" t="s">
        <v>55</v>
      </c>
      <c r="E747" s="14" t="s">
        <v>55</v>
      </c>
      <c r="F747" s="14" t="s">
        <v>62</v>
      </c>
      <c r="G747" s="1">
        <v>42270</v>
      </c>
      <c r="H747" s="14">
        <v>16</v>
      </c>
      <c r="I747" s="14">
        <v>19</v>
      </c>
      <c r="J747" s="14"/>
      <c r="K747" s="14">
        <v>1</v>
      </c>
    </row>
    <row r="748" spans="1:11" x14ac:dyDescent="0.25">
      <c r="A748" s="14" t="s">
        <v>55</v>
      </c>
      <c r="B748" s="14" t="s">
        <v>30</v>
      </c>
      <c r="C748" s="14" t="s">
        <v>55</v>
      </c>
      <c r="D748" s="14" t="s">
        <v>55</v>
      </c>
      <c r="E748" s="14" t="s">
        <v>55</v>
      </c>
      <c r="F748" s="14" t="s">
        <v>62</v>
      </c>
      <c r="G748" s="1">
        <v>42271</v>
      </c>
      <c r="H748" s="14">
        <v>16</v>
      </c>
      <c r="I748" s="14">
        <v>19</v>
      </c>
      <c r="J748" s="14"/>
      <c r="K748" s="14">
        <v>1</v>
      </c>
    </row>
    <row r="749" spans="1:11" x14ac:dyDescent="0.25">
      <c r="A749" s="14" t="s">
        <v>55</v>
      </c>
      <c r="B749" s="14" t="s">
        <v>30</v>
      </c>
      <c r="C749" s="14" t="s">
        <v>55</v>
      </c>
      <c r="D749" s="14" t="s">
        <v>55</v>
      </c>
      <c r="E749" s="14" t="s">
        <v>55</v>
      </c>
      <c r="F749" s="14" t="s">
        <v>62</v>
      </c>
      <c r="G749" s="1">
        <v>42272</v>
      </c>
      <c r="H749" s="14">
        <v>16</v>
      </c>
      <c r="I749" s="14">
        <v>19</v>
      </c>
      <c r="J749" s="14"/>
      <c r="K749" s="14">
        <v>1</v>
      </c>
    </row>
    <row r="750" spans="1:11" x14ac:dyDescent="0.25">
      <c r="A750" s="14" t="s">
        <v>55</v>
      </c>
      <c r="B750" s="14" t="s">
        <v>30</v>
      </c>
      <c r="C750" s="14" t="s">
        <v>55</v>
      </c>
      <c r="D750" s="14" t="s">
        <v>55</v>
      </c>
      <c r="E750" s="14" t="s">
        <v>55</v>
      </c>
      <c r="F750" s="14" t="s">
        <v>62</v>
      </c>
      <c r="G750" s="1">
        <v>42276</v>
      </c>
      <c r="H750" s="14">
        <v>16</v>
      </c>
      <c r="I750" s="14">
        <v>19</v>
      </c>
      <c r="J750" s="14"/>
      <c r="K750" s="14">
        <v>1</v>
      </c>
    </row>
    <row r="751" spans="1:11" x14ac:dyDescent="0.25">
      <c r="A751" s="14" t="s">
        <v>55</v>
      </c>
      <c r="B751" s="14" t="s">
        <v>30</v>
      </c>
      <c r="C751" s="14" t="s">
        <v>55</v>
      </c>
      <c r="D751" s="14" t="s">
        <v>55</v>
      </c>
      <c r="E751" s="14" t="s">
        <v>55</v>
      </c>
      <c r="F751" s="14" t="s">
        <v>62</v>
      </c>
      <c r="G751" s="1">
        <v>42277</v>
      </c>
      <c r="H751" s="14">
        <v>16</v>
      </c>
      <c r="I751" s="14">
        <v>19</v>
      </c>
      <c r="J751" s="14"/>
      <c r="K751" s="14">
        <v>1</v>
      </c>
    </row>
    <row r="752" spans="1:11" x14ac:dyDescent="0.25">
      <c r="A752" s="14" t="s">
        <v>55</v>
      </c>
      <c r="B752" s="14" t="s">
        <v>30</v>
      </c>
      <c r="C752" s="14" t="s">
        <v>55</v>
      </c>
      <c r="D752" s="14" t="s">
        <v>55</v>
      </c>
      <c r="E752" s="14" t="s">
        <v>55</v>
      </c>
      <c r="F752" s="14" t="s">
        <v>62</v>
      </c>
      <c r="G752" s="1">
        <v>42285</v>
      </c>
      <c r="H752" s="14">
        <v>16</v>
      </c>
      <c r="I752" s="14">
        <v>19</v>
      </c>
      <c r="J752" s="14"/>
      <c r="K752" s="14">
        <v>1</v>
      </c>
    </row>
    <row r="753" spans="1:11" x14ac:dyDescent="0.25">
      <c r="A753" s="14" t="s">
        <v>55</v>
      </c>
      <c r="B753" s="14" t="s">
        <v>30</v>
      </c>
      <c r="C753" s="14" t="s">
        <v>55</v>
      </c>
      <c r="D753" s="14" t="s">
        <v>55</v>
      </c>
      <c r="E753" s="14" t="s">
        <v>55</v>
      </c>
      <c r="F753" s="14" t="s">
        <v>62</v>
      </c>
      <c r="G753" s="1">
        <v>42286</v>
      </c>
      <c r="H753" s="14">
        <v>16</v>
      </c>
      <c r="I753" s="14">
        <v>19</v>
      </c>
      <c r="J753" s="14"/>
      <c r="K753" s="14">
        <v>1</v>
      </c>
    </row>
    <row r="754" spans="1:11" x14ac:dyDescent="0.25">
      <c r="A754" s="14" t="s">
        <v>55</v>
      </c>
      <c r="B754" s="14" t="s">
        <v>30</v>
      </c>
      <c r="C754" s="14" t="s">
        <v>55</v>
      </c>
      <c r="D754" s="14" t="s">
        <v>55</v>
      </c>
      <c r="E754" s="14" t="s">
        <v>55</v>
      </c>
      <c r="F754" s="14" t="s">
        <v>62</v>
      </c>
      <c r="G754" s="1">
        <v>42289</v>
      </c>
      <c r="H754" s="14">
        <v>16</v>
      </c>
      <c r="I754" s="14">
        <v>19</v>
      </c>
      <c r="J754" s="14"/>
      <c r="K754" s="14">
        <v>1</v>
      </c>
    </row>
    <row r="755" spans="1:11" x14ac:dyDescent="0.25">
      <c r="A755" s="14" t="s">
        <v>55</v>
      </c>
      <c r="B755" s="14" t="s">
        <v>30</v>
      </c>
      <c r="C755" s="14" t="s">
        <v>55</v>
      </c>
      <c r="D755" s="14" t="s">
        <v>55</v>
      </c>
      <c r="E755" s="14" t="s">
        <v>55</v>
      </c>
      <c r="F755" s="14" t="s">
        <v>62</v>
      </c>
      <c r="G755" s="1">
        <v>42290</v>
      </c>
      <c r="H755" s="14">
        <v>16</v>
      </c>
      <c r="I755" s="14">
        <v>19</v>
      </c>
      <c r="J755" s="14"/>
      <c r="K755" s="14">
        <v>1</v>
      </c>
    </row>
    <row r="756" spans="1:11" x14ac:dyDescent="0.25">
      <c r="A756" s="14" t="s">
        <v>55</v>
      </c>
      <c r="B756" s="14" t="s">
        <v>30</v>
      </c>
      <c r="C756" s="14" t="s">
        <v>55</v>
      </c>
      <c r="D756" s="14" t="s">
        <v>55</v>
      </c>
      <c r="E756" s="14" t="s">
        <v>55</v>
      </c>
      <c r="F756" s="14" t="s">
        <v>62</v>
      </c>
      <c r="G756" s="1">
        <v>42291</v>
      </c>
      <c r="H756" s="14">
        <v>16</v>
      </c>
      <c r="I756" s="14">
        <v>19</v>
      </c>
      <c r="J756" s="14"/>
      <c r="K756" s="14">
        <v>1</v>
      </c>
    </row>
    <row r="757" spans="1:11" x14ac:dyDescent="0.25">
      <c r="A757" s="14" t="s">
        <v>55</v>
      </c>
      <c r="B757" s="14" t="s">
        <v>30</v>
      </c>
      <c r="C757" s="14" t="s">
        <v>55</v>
      </c>
      <c r="D757" s="14" t="s">
        <v>55</v>
      </c>
      <c r="E757" s="14" t="s">
        <v>55</v>
      </c>
      <c r="F757" s="14" t="s">
        <v>62</v>
      </c>
      <c r="G757" s="1">
        <v>42298</v>
      </c>
      <c r="H757" s="14">
        <v>16</v>
      </c>
      <c r="I757" s="14">
        <v>19</v>
      </c>
      <c r="J757" s="14"/>
      <c r="K757" s="14">
        <v>1</v>
      </c>
    </row>
    <row r="758" spans="1:11" x14ac:dyDescent="0.25">
      <c r="A758" s="14" t="s">
        <v>55</v>
      </c>
      <c r="B758" s="14" t="s">
        <v>30</v>
      </c>
      <c r="C758" s="14" t="s">
        <v>55</v>
      </c>
      <c r="D758" s="14" t="s">
        <v>55</v>
      </c>
      <c r="E758" s="14" t="s">
        <v>55</v>
      </c>
      <c r="F758" s="14" t="s">
        <v>62</v>
      </c>
      <c r="G758" s="1">
        <v>42299</v>
      </c>
      <c r="H758" s="14">
        <v>16</v>
      </c>
      <c r="I758" s="14">
        <v>19</v>
      </c>
      <c r="J758" s="14"/>
      <c r="K758" s="14">
        <v>1</v>
      </c>
    </row>
    <row r="759" spans="1:11" x14ac:dyDescent="0.25">
      <c r="A759" s="14" t="s">
        <v>55</v>
      </c>
      <c r="B759" s="14" t="s">
        <v>30</v>
      </c>
      <c r="C759" s="14" t="s">
        <v>55</v>
      </c>
      <c r="D759" s="14" t="s">
        <v>55</v>
      </c>
      <c r="E759" s="14" t="s">
        <v>55</v>
      </c>
      <c r="F759" s="14" t="s">
        <v>62</v>
      </c>
      <c r="G759" s="1">
        <v>42300</v>
      </c>
      <c r="H759" s="14">
        <v>16</v>
      </c>
      <c r="I759" s="14">
        <v>19</v>
      </c>
      <c r="J759" s="14"/>
      <c r="K759" s="14">
        <v>1</v>
      </c>
    </row>
    <row r="760" spans="1:11" x14ac:dyDescent="0.25">
      <c r="A760" s="14" t="s">
        <v>55</v>
      </c>
      <c r="B760" s="14" t="s">
        <v>30</v>
      </c>
      <c r="C760" s="14" t="s">
        <v>55</v>
      </c>
      <c r="D760" s="14" t="s">
        <v>55</v>
      </c>
      <c r="E760" s="14" t="s">
        <v>55</v>
      </c>
      <c r="F760" s="14" t="s">
        <v>62</v>
      </c>
      <c r="G760" s="1">
        <v>42304</v>
      </c>
      <c r="H760" s="14">
        <v>16</v>
      </c>
      <c r="I760" s="14">
        <v>19</v>
      </c>
      <c r="J760" s="14"/>
      <c r="K760" s="14">
        <v>1</v>
      </c>
    </row>
    <row r="761" spans="1:11" x14ac:dyDescent="0.25">
      <c r="A761" s="14" t="s">
        <v>55</v>
      </c>
      <c r="B761" s="14" t="s">
        <v>30</v>
      </c>
      <c r="C761" s="14" t="s">
        <v>55</v>
      </c>
      <c r="D761" s="14" t="s">
        <v>55</v>
      </c>
      <c r="E761" s="14" t="s">
        <v>55</v>
      </c>
      <c r="F761" s="14" t="s">
        <v>62</v>
      </c>
      <c r="G761" s="1">
        <v>42305</v>
      </c>
      <c r="H761" s="14">
        <v>16</v>
      </c>
      <c r="I761" s="14">
        <v>19</v>
      </c>
      <c r="J761" s="14"/>
      <c r="K761" s="14">
        <v>1</v>
      </c>
    </row>
    <row r="762" spans="1:11" x14ac:dyDescent="0.25">
      <c r="A762" s="14" t="s">
        <v>55</v>
      </c>
      <c r="B762" s="14" t="s">
        <v>30</v>
      </c>
      <c r="C762" s="14" t="s">
        <v>55</v>
      </c>
      <c r="D762" s="14" t="s">
        <v>55</v>
      </c>
      <c r="E762" s="14" t="s">
        <v>55</v>
      </c>
      <c r="F762" s="14" t="s">
        <v>62</v>
      </c>
      <c r="G762" s="1">
        <v>42307</v>
      </c>
      <c r="H762" s="14">
        <v>16</v>
      </c>
      <c r="I762" s="14">
        <v>19</v>
      </c>
      <c r="J762" s="14"/>
      <c r="K762" s="14">
        <v>1</v>
      </c>
    </row>
    <row r="763" spans="1:11" x14ac:dyDescent="0.25">
      <c r="A763" s="14" t="s">
        <v>55</v>
      </c>
      <c r="B763" s="14" t="s">
        <v>30</v>
      </c>
      <c r="C763" s="14" t="s">
        <v>55</v>
      </c>
      <c r="D763" s="14" t="s">
        <v>55</v>
      </c>
      <c r="E763" s="14" t="s">
        <v>55</v>
      </c>
      <c r="F763" s="14" t="s">
        <v>103</v>
      </c>
      <c r="G763" s="1">
        <v>42125</v>
      </c>
      <c r="H763" s="14">
        <v>16</v>
      </c>
      <c r="I763" s="14">
        <v>19</v>
      </c>
      <c r="J763" s="14"/>
      <c r="K763" s="14">
        <v>1</v>
      </c>
    </row>
    <row r="764" spans="1:11" x14ac:dyDescent="0.25">
      <c r="A764" s="14" t="s">
        <v>55</v>
      </c>
      <c r="B764" s="14" t="s">
        <v>30</v>
      </c>
      <c r="C764" s="14" t="s">
        <v>55</v>
      </c>
      <c r="D764" s="14" t="s">
        <v>55</v>
      </c>
      <c r="E764" s="14" t="s">
        <v>55</v>
      </c>
      <c r="F764" s="14" t="s">
        <v>103</v>
      </c>
      <c r="G764" s="1">
        <v>42164</v>
      </c>
      <c r="H764" s="14">
        <v>16</v>
      </c>
      <c r="I764" s="14">
        <v>19</v>
      </c>
      <c r="J764" s="14"/>
      <c r="K764" s="14">
        <v>1</v>
      </c>
    </row>
    <row r="765" spans="1:11" x14ac:dyDescent="0.25">
      <c r="A765" s="14" t="s">
        <v>55</v>
      </c>
      <c r="B765" s="14" t="s">
        <v>30</v>
      </c>
      <c r="C765" s="14" t="s">
        <v>55</v>
      </c>
      <c r="D765" s="14" t="s">
        <v>55</v>
      </c>
      <c r="E765" s="14" t="s">
        <v>55</v>
      </c>
      <c r="F765" s="14" t="s">
        <v>103</v>
      </c>
      <c r="G765" s="1">
        <v>42179</v>
      </c>
      <c r="H765" s="14">
        <v>16</v>
      </c>
      <c r="I765" s="14">
        <v>19</v>
      </c>
      <c r="J765" s="14"/>
      <c r="K765" s="14">
        <v>1</v>
      </c>
    </row>
    <row r="766" spans="1:11" x14ac:dyDescent="0.25">
      <c r="A766" s="14" t="s">
        <v>55</v>
      </c>
      <c r="B766" s="14" t="s">
        <v>30</v>
      </c>
      <c r="C766" s="14" t="s">
        <v>55</v>
      </c>
      <c r="D766" s="14" t="s">
        <v>55</v>
      </c>
      <c r="E766" s="14" t="s">
        <v>55</v>
      </c>
      <c r="F766" s="14" t="s">
        <v>103</v>
      </c>
      <c r="G766" s="1">
        <v>42180</v>
      </c>
      <c r="H766" s="14">
        <v>16</v>
      </c>
      <c r="I766" s="14">
        <v>19</v>
      </c>
      <c r="J766" s="14"/>
      <c r="K766" s="14">
        <v>1</v>
      </c>
    </row>
    <row r="767" spans="1:11" x14ac:dyDescent="0.25">
      <c r="A767" s="14" t="s">
        <v>55</v>
      </c>
      <c r="B767" s="14" t="s">
        <v>30</v>
      </c>
      <c r="C767" s="14" t="s">
        <v>55</v>
      </c>
      <c r="D767" s="14" t="s">
        <v>55</v>
      </c>
      <c r="E767" s="14" t="s">
        <v>55</v>
      </c>
      <c r="F767" s="14" t="s">
        <v>103</v>
      </c>
      <c r="G767" s="1">
        <v>42181</v>
      </c>
      <c r="H767" s="14">
        <v>16</v>
      </c>
      <c r="I767" s="14">
        <v>19</v>
      </c>
      <c r="J767" s="14"/>
      <c r="K767" s="14">
        <v>1</v>
      </c>
    </row>
    <row r="768" spans="1:11" x14ac:dyDescent="0.25">
      <c r="A768" s="14" t="s">
        <v>55</v>
      </c>
      <c r="B768" s="14" t="s">
        <v>30</v>
      </c>
      <c r="C768" s="14" t="s">
        <v>55</v>
      </c>
      <c r="D768" s="14" t="s">
        <v>55</v>
      </c>
      <c r="E768" s="14" t="s">
        <v>55</v>
      </c>
      <c r="F768" s="14" t="s">
        <v>103</v>
      </c>
      <c r="G768" s="1">
        <v>42184</v>
      </c>
      <c r="H768" s="14">
        <v>16</v>
      </c>
      <c r="I768" s="14">
        <v>19</v>
      </c>
      <c r="J768" s="14"/>
      <c r="K768" s="14">
        <v>1</v>
      </c>
    </row>
    <row r="769" spans="1:11" x14ac:dyDescent="0.25">
      <c r="A769" s="14" t="s">
        <v>55</v>
      </c>
      <c r="B769" s="14" t="s">
        <v>30</v>
      </c>
      <c r="C769" s="14" t="s">
        <v>55</v>
      </c>
      <c r="D769" s="14" t="s">
        <v>55</v>
      </c>
      <c r="E769" s="14" t="s">
        <v>55</v>
      </c>
      <c r="F769" s="14" t="s">
        <v>103</v>
      </c>
      <c r="G769" s="1">
        <v>42185</v>
      </c>
      <c r="H769" s="14">
        <v>16</v>
      </c>
      <c r="I769" s="14">
        <v>19</v>
      </c>
      <c r="J769" s="14"/>
      <c r="K769" s="14">
        <v>1</v>
      </c>
    </row>
    <row r="770" spans="1:11" x14ac:dyDescent="0.25">
      <c r="A770" s="14" t="s">
        <v>55</v>
      </c>
      <c r="B770" s="14" t="s">
        <v>30</v>
      </c>
      <c r="C770" s="14" t="s">
        <v>55</v>
      </c>
      <c r="D770" s="14" t="s">
        <v>55</v>
      </c>
      <c r="E770" s="14" t="s">
        <v>55</v>
      </c>
      <c r="F770" s="14" t="s">
        <v>103</v>
      </c>
      <c r="G770" s="1">
        <v>42186</v>
      </c>
      <c r="H770" s="14">
        <v>16</v>
      </c>
      <c r="I770" s="14">
        <v>19</v>
      </c>
      <c r="J770" s="14"/>
      <c r="K770" s="14">
        <v>1</v>
      </c>
    </row>
    <row r="771" spans="1:11" x14ac:dyDescent="0.25">
      <c r="A771" s="14" t="s">
        <v>55</v>
      </c>
      <c r="B771" s="14" t="s">
        <v>30</v>
      </c>
      <c r="C771" s="14" t="s">
        <v>55</v>
      </c>
      <c r="D771" s="14" t="s">
        <v>55</v>
      </c>
      <c r="E771" s="14" t="s">
        <v>55</v>
      </c>
      <c r="F771" s="14" t="s">
        <v>103</v>
      </c>
      <c r="G771" s="1">
        <v>42214</v>
      </c>
      <c r="H771" s="14">
        <v>16</v>
      </c>
      <c r="I771" s="14">
        <v>19</v>
      </c>
      <c r="J771" s="14"/>
      <c r="K771" s="14">
        <v>1</v>
      </c>
    </row>
    <row r="772" spans="1:11" x14ac:dyDescent="0.25">
      <c r="A772" s="14" t="s">
        <v>55</v>
      </c>
      <c r="B772" s="14" t="s">
        <v>30</v>
      </c>
      <c r="C772" s="14" t="s">
        <v>55</v>
      </c>
      <c r="D772" s="14" t="s">
        <v>55</v>
      </c>
      <c r="E772" s="14" t="s">
        <v>55</v>
      </c>
      <c r="F772" s="14" t="s">
        <v>103</v>
      </c>
      <c r="G772" s="1">
        <v>42221</v>
      </c>
      <c r="H772" s="14">
        <v>16</v>
      </c>
      <c r="I772" s="14">
        <v>19</v>
      </c>
      <c r="J772" s="14"/>
      <c r="K772" s="14">
        <v>1</v>
      </c>
    </row>
    <row r="773" spans="1:11" x14ac:dyDescent="0.25">
      <c r="A773" s="14" t="s">
        <v>55</v>
      </c>
      <c r="B773" s="14" t="s">
        <v>30</v>
      </c>
      <c r="C773" s="14" t="s">
        <v>55</v>
      </c>
      <c r="D773" s="14" t="s">
        <v>55</v>
      </c>
      <c r="E773" s="14" t="s">
        <v>55</v>
      </c>
      <c r="F773" s="14" t="s">
        <v>103</v>
      </c>
      <c r="G773" s="1">
        <v>42229</v>
      </c>
      <c r="H773" s="14">
        <v>16</v>
      </c>
      <c r="I773" s="14">
        <v>19</v>
      </c>
      <c r="J773" s="14"/>
      <c r="K773" s="14">
        <v>1</v>
      </c>
    </row>
    <row r="774" spans="1:11" x14ac:dyDescent="0.25">
      <c r="A774" s="14" t="s">
        <v>55</v>
      </c>
      <c r="B774" s="14" t="s">
        <v>30</v>
      </c>
      <c r="C774" s="14" t="s">
        <v>55</v>
      </c>
      <c r="D774" s="14" t="s">
        <v>55</v>
      </c>
      <c r="E774" s="14" t="s">
        <v>55</v>
      </c>
      <c r="F774" s="14" t="s">
        <v>103</v>
      </c>
      <c r="G774" s="1">
        <v>42241</v>
      </c>
      <c r="H774" s="14">
        <v>16</v>
      </c>
      <c r="I774" s="14">
        <v>19</v>
      </c>
      <c r="J774" s="14"/>
      <c r="K774" s="14">
        <v>1</v>
      </c>
    </row>
    <row r="775" spans="1:11" x14ac:dyDescent="0.25">
      <c r="A775" s="14" t="s">
        <v>55</v>
      </c>
      <c r="B775" s="14" t="s">
        <v>30</v>
      </c>
      <c r="C775" s="14" t="s">
        <v>55</v>
      </c>
      <c r="D775" s="14" t="s">
        <v>55</v>
      </c>
      <c r="E775" s="14" t="s">
        <v>55</v>
      </c>
      <c r="F775" s="14" t="s">
        <v>103</v>
      </c>
      <c r="G775" s="1">
        <v>42242</v>
      </c>
      <c r="H775" s="14">
        <v>16</v>
      </c>
      <c r="I775" s="14">
        <v>19</v>
      </c>
      <c r="J775" s="14"/>
      <c r="K775" s="14">
        <v>1</v>
      </c>
    </row>
    <row r="776" spans="1:11" x14ac:dyDescent="0.25">
      <c r="A776" s="14" t="s">
        <v>55</v>
      </c>
      <c r="B776" s="14" t="s">
        <v>30</v>
      </c>
      <c r="C776" s="14" t="s">
        <v>55</v>
      </c>
      <c r="D776" s="14" t="s">
        <v>55</v>
      </c>
      <c r="E776" s="14" t="s">
        <v>55</v>
      </c>
      <c r="F776" s="14" t="s">
        <v>103</v>
      </c>
      <c r="G776" s="1">
        <v>42243</v>
      </c>
      <c r="H776" s="14">
        <v>16</v>
      </c>
      <c r="I776" s="14">
        <v>19</v>
      </c>
      <c r="J776" s="14"/>
      <c r="K776" s="14">
        <v>1</v>
      </c>
    </row>
    <row r="777" spans="1:11" x14ac:dyDescent="0.25">
      <c r="A777" s="14" t="s">
        <v>55</v>
      </c>
      <c r="B777" s="14" t="s">
        <v>30</v>
      </c>
      <c r="C777" s="14" t="s">
        <v>55</v>
      </c>
      <c r="D777" s="14" t="s">
        <v>55</v>
      </c>
      <c r="E777" s="14" t="s">
        <v>55</v>
      </c>
      <c r="F777" s="14" t="s">
        <v>103</v>
      </c>
      <c r="G777" s="1">
        <v>42244</v>
      </c>
      <c r="H777" s="14">
        <v>16</v>
      </c>
      <c r="I777" s="14">
        <v>19</v>
      </c>
      <c r="J777" s="14"/>
      <c r="K777" s="14">
        <v>1</v>
      </c>
    </row>
    <row r="778" spans="1:11" x14ac:dyDescent="0.25">
      <c r="A778" s="14" t="s">
        <v>55</v>
      </c>
      <c r="B778" s="14" t="s">
        <v>30</v>
      </c>
      <c r="C778" s="14" t="s">
        <v>55</v>
      </c>
      <c r="D778" s="14" t="s">
        <v>55</v>
      </c>
      <c r="E778" s="14" t="s">
        <v>55</v>
      </c>
      <c r="F778" s="14" t="s">
        <v>103</v>
      </c>
      <c r="G778" s="1">
        <v>42255</v>
      </c>
      <c r="H778" s="14">
        <v>16</v>
      </c>
      <c r="I778" s="14">
        <v>19</v>
      </c>
      <c r="J778" s="14"/>
      <c r="K778" s="14">
        <v>1</v>
      </c>
    </row>
    <row r="779" spans="1:11" x14ac:dyDescent="0.25">
      <c r="A779" s="14" t="s">
        <v>55</v>
      </c>
      <c r="B779" s="14" t="s">
        <v>30</v>
      </c>
      <c r="C779" s="14" t="s">
        <v>55</v>
      </c>
      <c r="D779" s="14" t="s">
        <v>55</v>
      </c>
      <c r="E779" s="14" t="s">
        <v>55</v>
      </c>
      <c r="F779" s="14" t="s">
        <v>103</v>
      </c>
      <c r="G779" s="1">
        <v>42256</v>
      </c>
      <c r="H779" s="14">
        <v>16</v>
      </c>
      <c r="I779" s="14">
        <v>19</v>
      </c>
      <c r="J779" s="14"/>
      <c r="K779" s="14">
        <v>1</v>
      </c>
    </row>
    <row r="780" spans="1:11" x14ac:dyDescent="0.25">
      <c r="A780" s="14" t="s">
        <v>55</v>
      </c>
      <c r="B780" s="14" t="s">
        <v>30</v>
      </c>
      <c r="C780" s="14" t="s">
        <v>55</v>
      </c>
      <c r="D780" s="14" t="s">
        <v>55</v>
      </c>
      <c r="E780" s="14" t="s">
        <v>55</v>
      </c>
      <c r="F780" s="14" t="s">
        <v>103</v>
      </c>
      <c r="G780" s="1">
        <v>42257</v>
      </c>
      <c r="H780" s="14">
        <v>16</v>
      </c>
      <c r="I780" s="14">
        <v>19</v>
      </c>
      <c r="J780" s="14"/>
      <c r="K780" s="14">
        <v>1</v>
      </c>
    </row>
    <row r="781" spans="1:11" x14ac:dyDescent="0.25">
      <c r="A781" s="14" t="s">
        <v>55</v>
      </c>
      <c r="B781" s="14" t="s">
        <v>30</v>
      </c>
      <c r="C781" s="14" t="s">
        <v>55</v>
      </c>
      <c r="D781" s="14" t="s">
        <v>55</v>
      </c>
      <c r="E781" s="14" t="s">
        <v>55</v>
      </c>
      <c r="F781" s="14" t="s">
        <v>103</v>
      </c>
      <c r="G781" s="1">
        <v>42258</v>
      </c>
      <c r="H781" s="14">
        <v>16</v>
      </c>
      <c r="I781" s="14">
        <v>19</v>
      </c>
      <c r="J781" s="14"/>
      <c r="K781" s="14">
        <v>1</v>
      </c>
    </row>
    <row r="782" spans="1:11" x14ac:dyDescent="0.25">
      <c r="A782" s="14" t="s">
        <v>55</v>
      </c>
      <c r="B782" s="14" t="s">
        <v>30</v>
      </c>
      <c r="C782" s="14" t="s">
        <v>55</v>
      </c>
      <c r="D782" s="14" t="s">
        <v>55</v>
      </c>
      <c r="E782" s="14" t="s">
        <v>55</v>
      </c>
      <c r="F782" s="14" t="s">
        <v>103</v>
      </c>
      <c r="G782" s="1">
        <v>42268</v>
      </c>
      <c r="H782" s="14">
        <v>16</v>
      </c>
      <c r="I782" s="14">
        <v>19</v>
      </c>
      <c r="J782" s="14"/>
      <c r="K782" s="14">
        <v>1</v>
      </c>
    </row>
    <row r="783" spans="1:11" x14ac:dyDescent="0.25">
      <c r="A783" s="14" t="s">
        <v>55</v>
      </c>
      <c r="B783" s="14" t="s">
        <v>30</v>
      </c>
      <c r="C783" s="14" t="s">
        <v>55</v>
      </c>
      <c r="D783" s="14" t="s">
        <v>55</v>
      </c>
      <c r="E783" s="14" t="s">
        <v>55</v>
      </c>
      <c r="F783" s="14" t="s">
        <v>103</v>
      </c>
      <c r="G783" s="1">
        <v>42286</v>
      </c>
      <c r="H783" s="14">
        <v>16</v>
      </c>
      <c r="I783" s="14">
        <v>19</v>
      </c>
      <c r="J783" s="14"/>
      <c r="K783" s="14">
        <v>1</v>
      </c>
    </row>
    <row r="784" spans="1:11" x14ac:dyDescent="0.25">
      <c r="A784" s="14" t="s">
        <v>55</v>
      </c>
      <c r="B784" s="14" t="s">
        <v>30</v>
      </c>
      <c r="C784" s="14" t="s">
        <v>55</v>
      </c>
      <c r="D784" s="14" t="s">
        <v>55</v>
      </c>
      <c r="E784" s="14" t="s">
        <v>55</v>
      </c>
      <c r="F784" s="14" t="s">
        <v>103</v>
      </c>
      <c r="G784" s="1">
        <v>42289</v>
      </c>
      <c r="H784" s="14">
        <v>16</v>
      </c>
      <c r="I784" s="14">
        <v>19</v>
      </c>
      <c r="J784" s="14"/>
      <c r="K784" s="14">
        <v>1</v>
      </c>
    </row>
    <row r="785" spans="1:11" x14ac:dyDescent="0.25">
      <c r="A785" s="14" t="s">
        <v>55</v>
      </c>
      <c r="B785" s="14" t="s">
        <v>30</v>
      </c>
      <c r="C785" s="14" t="s">
        <v>55</v>
      </c>
      <c r="D785" s="14" t="s">
        <v>55</v>
      </c>
      <c r="E785" s="14" t="s">
        <v>55</v>
      </c>
      <c r="F785" s="14" t="s">
        <v>103</v>
      </c>
      <c r="G785" s="1">
        <v>42290</v>
      </c>
      <c r="H785" s="14">
        <v>16</v>
      </c>
      <c r="I785" s="14">
        <v>19</v>
      </c>
      <c r="J785" s="14"/>
      <c r="K785" s="14">
        <v>1</v>
      </c>
    </row>
    <row r="786" spans="1:11" x14ac:dyDescent="0.25">
      <c r="A786" s="14" t="s">
        <v>55</v>
      </c>
      <c r="B786" s="14" t="s">
        <v>30</v>
      </c>
      <c r="C786" s="14" t="s">
        <v>55</v>
      </c>
      <c r="D786" s="14" t="s">
        <v>55</v>
      </c>
      <c r="E786" s="14" t="s">
        <v>55</v>
      </c>
      <c r="F786" s="14" t="s">
        <v>103</v>
      </c>
      <c r="G786" s="1">
        <v>42291</v>
      </c>
      <c r="H786" s="14">
        <v>16</v>
      </c>
      <c r="I786" s="14">
        <v>19</v>
      </c>
      <c r="J786" s="14"/>
      <c r="K786" s="14">
        <v>1</v>
      </c>
    </row>
    <row r="787" spans="1:11" x14ac:dyDescent="0.25">
      <c r="A787" s="14" t="s">
        <v>55</v>
      </c>
      <c r="B787" s="14" t="s">
        <v>32</v>
      </c>
      <c r="C787" s="14" t="s">
        <v>55</v>
      </c>
      <c r="D787" s="14" t="s">
        <v>55</v>
      </c>
      <c r="E787" s="14" t="s">
        <v>55</v>
      </c>
      <c r="F787" s="14" t="s">
        <v>102</v>
      </c>
      <c r="G787" s="1">
        <v>42125</v>
      </c>
      <c r="H787" s="14">
        <v>16</v>
      </c>
      <c r="I787" s="14">
        <v>19</v>
      </c>
      <c r="J787" s="14"/>
      <c r="K787" s="14">
        <v>1</v>
      </c>
    </row>
    <row r="788" spans="1:11" x14ac:dyDescent="0.25">
      <c r="A788" s="14" t="s">
        <v>55</v>
      </c>
      <c r="B788" s="14" t="s">
        <v>32</v>
      </c>
      <c r="C788" s="14" t="s">
        <v>55</v>
      </c>
      <c r="D788" s="14" t="s">
        <v>55</v>
      </c>
      <c r="E788" s="14" t="s">
        <v>55</v>
      </c>
      <c r="F788" s="14" t="s">
        <v>102</v>
      </c>
      <c r="G788" s="1">
        <v>42164</v>
      </c>
      <c r="H788" s="14">
        <v>16</v>
      </c>
      <c r="I788" s="14">
        <v>19</v>
      </c>
      <c r="J788" s="14"/>
      <c r="K788" s="14">
        <v>1</v>
      </c>
    </row>
    <row r="789" spans="1:11" x14ac:dyDescent="0.25">
      <c r="A789" s="14" t="s">
        <v>55</v>
      </c>
      <c r="B789" s="14" t="s">
        <v>32</v>
      </c>
      <c r="C789" s="14" t="s">
        <v>55</v>
      </c>
      <c r="D789" s="14" t="s">
        <v>55</v>
      </c>
      <c r="E789" s="14" t="s">
        <v>55</v>
      </c>
      <c r="F789" s="14" t="s">
        <v>102</v>
      </c>
      <c r="G789" s="1">
        <v>42179</v>
      </c>
      <c r="H789" s="14">
        <v>16</v>
      </c>
      <c r="I789" s="14">
        <v>19</v>
      </c>
      <c r="J789" s="14"/>
      <c r="K789" s="14">
        <v>1</v>
      </c>
    </row>
    <row r="790" spans="1:11" x14ac:dyDescent="0.25">
      <c r="A790" s="14" t="s">
        <v>55</v>
      </c>
      <c r="B790" s="14" t="s">
        <v>32</v>
      </c>
      <c r="C790" s="14" t="s">
        <v>55</v>
      </c>
      <c r="D790" s="14" t="s">
        <v>55</v>
      </c>
      <c r="E790" s="14" t="s">
        <v>55</v>
      </c>
      <c r="F790" s="14" t="s">
        <v>102</v>
      </c>
      <c r="G790" s="1">
        <v>42180</v>
      </c>
      <c r="H790" s="14">
        <v>16</v>
      </c>
      <c r="I790" s="14">
        <v>19</v>
      </c>
      <c r="J790" s="14"/>
      <c r="K790" s="14">
        <v>1</v>
      </c>
    </row>
    <row r="791" spans="1:11" x14ac:dyDescent="0.25">
      <c r="A791" s="14" t="s">
        <v>55</v>
      </c>
      <c r="B791" s="14" t="s">
        <v>32</v>
      </c>
      <c r="C791" s="14" t="s">
        <v>55</v>
      </c>
      <c r="D791" s="14" t="s">
        <v>55</v>
      </c>
      <c r="E791" s="14" t="s">
        <v>55</v>
      </c>
      <c r="F791" s="14" t="s">
        <v>102</v>
      </c>
      <c r="G791" s="1">
        <v>42181</v>
      </c>
      <c r="H791" s="14">
        <v>16</v>
      </c>
      <c r="I791" s="14">
        <v>19</v>
      </c>
      <c r="J791" s="14"/>
      <c r="K791" s="14">
        <v>1</v>
      </c>
    </row>
    <row r="792" spans="1:11" x14ac:dyDescent="0.25">
      <c r="A792" s="14" t="s">
        <v>55</v>
      </c>
      <c r="B792" s="14" t="s">
        <v>32</v>
      </c>
      <c r="C792" s="14" t="s">
        <v>55</v>
      </c>
      <c r="D792" s="14" t="s">
        <v>55</v>
      </c>
      <c r="E792" s="14" t="s">
        <v>55</v>
      </c>
      <c r="F792" s="14" t="s">
        <v>102</v>
      </c>
      <c r="G792" s="1">
        <v>42184</v>
      </c>
      <c r="H792" s="14">
        <v>16</v>
      </c>
      <c r="I792" s="14">
        <v>19</v>
      </c>
      <c r="J792" s="14"/>
      <c r="K792" s="14">
        <v>1</v>
      </c>
    </row>
    <row r="793" spans="1:11" x14ac:dyDescent="0.25">
      <c r="A793" s="14" t="s">
        <v>55</v>
      </c>
      <c r="B793" s="14" t="s">
        <v>32</v>
      </c>
      <c r="C793" s="14" t="s">
        <v>55</v>
      </c>
      <c r="D793" s="14" t="s">
        <v>55</v>
      </c>
      <c r="E793" s="14" t="s">
        <v>55</v>
      </c>
      <c r="F793" s="14" t="s">
        <v>102</v>
      </c>
      <c r="G793" s="1">
        <v>42185</v>
      </c>
      <c r="H793" s="14">
        <v>16</v>
      </c>
      <c r="I793" s="14">
        <v>19</v>
      </c>
      <c r="J793" s="14"/>
      <c r="K793" s="14">
        <v>1</v>
      </c>
    </row>
    <row r="794" spans="1:11" x14ac:dyDescent="0.25">
      <c r="A794" s="14" t="s">
        <v>55</v>
      </c>
      <c r="B794" s="14" t="s">
        <v>32</v>
      </c>
      <c r="C794" s="14" t="s">
        <v>55</v>
      </c>
      <c r="D794" s="14" t="s">
        <v>55</v>
      </c>
      <c r="E794" s="14" t="s">
        <v>55</v>
      </c>
      <c r="F794" s="14" t="s">
        <v>102</v>
      </c>
      <c r="G794" s="1">
        <v>42186</v>
      </c>
      <c r="H794" s="14">
        <v>16</v>
      </c>
      <c r="I794" s="14">
        <v>19</v>
      </c>
      <c r="J794" s="14"/>
      <c r="K794" s="14">
        <v>1</v>
      </c>
    </row>
    <row r="795" spans="1:11" x14ac:dyDescent="0.25">
      <c r="A795" s="14" t="s">
        <v>55</v>
      </c>
      <c r="B795" s="14" t="s">
        <v>32</v>
      </c>
      <c r="C795" s="14" t="s">
        <v>55</v>
      </c>
      <c r="D795" s="14" t="s">
        <v>55</v>
      </c>
      <c r="E795" s="14" t="s">
        <v>55</v>
      </c>
      <c r="F795" s="14" t="s">
        <v>102</v>
      </c>
      <c r="G795" s="1">
        <v>42214</v>
      </c>
      <c r="H795" s="14">
        <v>16</v>
      </c>
      <c r="I795" s="14">
        <v>19</v>
      </c>
      <c r="J795" s="14"/>
      <c r="K795" s="14">
        <v>1</v>
      </c>
    </row>
    <row r="796" spans="1:11" x14ac:dyDescent="0.25">
      <c r="A796" s="14" t="s">
        <v>55</v>
      </c>
      <c r="B796" s="14" t="s">
        <v>32</v>
      </c>
      <c r="C796" s="14" t="s">
        <v>55</v>
      </c>
      <c r="D796" s="14" t="s">
        <v>55</v>
      </c>
      <c r="E796" s="14" t="s">
        <v>55</v>
      </c>
      <c r="F796" s="14" t="s">
        <v>102</v>
      </c>
      <c r="G796" s="1">
        <v>42221</v>
      </c>
      <c r="H796" s="14">
        <v>16</v>
      </c>
      <c r="I796" s="14">
        <v>19</v>
      </c>
      <c r="J796" s="14"/>
      <c r="K796" s="14">
        <v>1</v>
      </c>
    </row>
    <row r="797" spans="1:11" x14ac:dyDescent="0.25">
      <c r="A797" s="14" t="s">
        <v>55</v>
      </c>
      <c r="B797" s="14" t="s">
        <v>32</v>
      </c>
      <c r="C797" s="14" t="s">
        <v>55</v>
      </c>
      <c r="D797" s="14" t="s">
        <v>55</v>
      </c>
      <c r="E797" s="14" t="s">
        <v>55</v>
      </c>
      <c r="F797" s="14" t="s">
        <v>102</v>
      </c>
      <c r="G797" s="1">
        <v>42229</v>
      </c>
      <c r="H797" s="14">
        <v>16</v>
      </c>
      <c r="I797" s="14">
        <v>19</v>
      </c>
      <c r="J797" s="14"/>
      <c r="K797" s="14">
        <v>1</v>
      </c>
    </row>
    <row r="798" spans="1:11" x14ac:dyDescent="0.25">
      <c r="A798" s="14" t="s">
        <v>55</v>
      </c>
      <c r="B798" s="14" t="s">
        <v>32</v>
      </c>
      <c r="C798" s="14" t="s">
        <v>55</v>
      </c>
      <c r="D798" s="14" t="s">
        <v>55</v>
      </c>
      <c r="E798" s="14" t="s">
        <v>55</v>
      </c>
      <c r="F798" s="14" t="s">
        <v>102</v>
      </c>
      <c r="G798" s="1">
        <v>42241</v>
      </c>
      <c r="H798" s="14">
        <v>16</v>
      </c>
      <c r="I798" s="14">
        <v>19</v>
      </c>
      <c r="J798" s="14"/>
      <c r="K798" s="14">
        <v>1</v>
      </c>
    </row>
    <row r="799" spans="1:11" x14ac:dyDescent="0.25">
      <c r="A799" s="14" t="s">
        <v>55</v>
      </c>
      <c r="B799" s="14" t="s">
        <v>32</v>
      </c>
      <c r="C799" s="14" t="s">
        <v>55</v>
      </c>
      <c r="D799" s="14" t="s">
        <v>55</v>
      </c>
      <c r="E799" s="14" t="s">
        <v>55</v>
      </c>
      <c r="F799" s="14" t="s">
        <v>102</v>
      </c>
      <c r="G799" s="1">
        <v>42242</v>
      </c>
      <c r="H799" s="14">
        <v>16</v>
      </c>
      <c r="I799" s="14">
        <v>19</v>
      </c>
      <c r="J799" s="14"/>
      <c r="K799" s="14">
        <v>1</v>
      </c>
    </row>
    <row r="800" spans="1:11" x14ac:dyDescent="0.25">
      <c r="A800" s="14" t="s">
        <v>55</v>
      </c>
      <c r="B800" s="14" t="s">
        <v>32</v>
      </c>
      <c r="C800" s="14" t="s">
        <v>55</v>
      </c>
      <c r="D800" s="14" t="s">
        <v>55</v>
      </c>
      <c r="E800" s="14" t="s">
        <v>55</v>
      </c>
      <c r="F800" s="14" t="s">
        <v>102</v>
      </c>
      <c r="G800" s="1">
        <v>42243</v>
      </c>
      <c r="H800" s="14">
        <v>16</v>
      </c>
      <c r="I800" s="14">
        <v>19</v>
      </c>
      <c r="J800" s="14"/>
      <c r="K800" s="14">
        <v>1</v>
      </c>
    </row>
    <row r="801" spans="1:11" x14ac:dyDescent="0.25">
      <c r="A801" s="14" t="s">
        <v>55</v>
      </c>
      <c r="B801" s="14" t="s">
        <v>32</v>
      </c>
      <c r="C801" s="14" t="s">
        <v>55</v>
      </c>
      <c r="D801" s="14" t="s">
        <v>55</v>
      </c>
      <c r="E801" s="14" t="s">
        <v>55</v>
      </c>
      <c r="F801" s="14" t="s">
        <v>102</v>
      </c>
      <c r="G801" s="1">
        <v>42244</v>
      </c>
      <c r="H801" s="14">
        <v>16</v>
      </c>
      <c r="I801" s="14">
        <v>19</v>
      </c>
      <c r="J801" s="14"/>
      <c r="K801" s="14">
        <v>1</v>
      </c>
    </row>
    <row r="802" spans="1:11" x14ac:dyDescent="0.25">
      <c r="A802" s="14" t="s">
        <v>55</v>
      </c>
      <c r="B802" s="14" t="s">
        <v>32</v>
      </c>
      <c r="C802" s="14" t="s">
        <v>55</v>
      </c>
      <c r="D802" s="14" t="s">
        <v>55</v>
      </c>
      <c r="E802" s="14" t="s">
        <v>55</v>
      </c>
      <c r="F802" s="14" t="s">
        <v>102</v>
      </c>
      <c r="G802" s="1">
        <v>42255</v>
      </c>
      <c r="H802" s="14">
        <v>16</v>
      </c>
      <c r="I802" s="14">
        <v>19</v>
      </c>
      <c r="J802" s="14"/>
      <c r="K802" s="14">
        <v>1</v>
      </c>
    </row>
    <row r="803" spans="1:11" x14ac:dyDescent="0.25">
      <c r="A803" s="14" t="s">
        <v>55</v>
      </c>
      <c r="B803" s="14" t="s">
        <v>32</v>
      </c>
      <c r="C803" s="14" t="s">
        <v>55</v>
      </c>
      <c r="D803" s="14" t="s">
        <v>55</v>
      </c>
      <c r="E803" s="14" t="s">
        <v>55</v>
      </c>
      <c r="F803" s="14" t="s">
        <v>102</v>
      </c>
      <c r="G803" s="1">
        <v>42256</v>
      </c>
      <c r="H803" s="14">
        <v>16</v>
      </c>
      <c r="I803" s="14">
        <v>19</v>
      </c>
      <c r="J803" s="14"/>
      <c r="K803" s="14">
        <v>1</v>
      </c>
    </row>
    <row r="804" spans="1:11" x14ac:dyDescent="0.25">
      <c r="A804" s="14" t="s">
        <v>55</v>
      </c>
      <c r="B804" s="14" t="s">
        <v>32</v>
      </c>
      <c r="C804" s="14" t="s">
        <v>55</v>
      </c>
      <c r="D804" s="14" t="s">
        <v>55</v>
      </c>
      <c r="E804" s="14" t="s">
        <v>55</v>
      </c>
      <c r="F804" s="14" t="s">
        <v>102</v>
      </c>
      <c r="G804" s="1">
        <v>42257</v>
      </c>
      <c r="H804" s="14">
        <v>16</v>
      </c>
      <c r="I804" s="14">
        <v>19</v>
      </c>
      <c r="J804" s="14"/>
      <c r="K804" s="14">
        <v>1</v>
      </c>
    </row>
    <row r="805" spans="1:11" x14ac:dyDescent="0.25">
      <c r="A805" s="14" t="s">
        <v>55</v>
      </c>
      <c r="B805" s="14" t="s">
        <v>32</v>
      </c>
      <c r="C805" s="14" t="s">
        <v>55</v>
      </c>
      <c r="D805" s="14" t="s">
        <v>55</v>
      </c>
      <c r="E805" s="14" t="s">
        <v>55</v>
      </c>
      <c r="F805" s="14" t="s">
        <v>102</v>
      </c>
      <c r="G805" s="1">
        <v>42258</v>
      </c>
      <c r="H805" s="14">
        <v>16</v>
      </c>
      <c r="I805" s="14">
        <v>19</v>
      </c>
      <c r="J805" s="14"/>
      <c r="K805" s="14">
        <v>1</v>
      </c>
    </row>
    <row r="806" spans="1:11" x14ac:dyDescent="0.25">
      <c r="A806" s="14" t="s">
        <v>55</v>
      </c>
      <c r="B806" s="14" t="s">
        <v>32</v>
      </c>
      <c r="C806" s="14" t="s">
        <v>55</v>
      </c>
      <c r="D806" s="14" t="s">
        <v>55</v>
      </c>
      <c r="E806" s="14" t="s">
        <v>55</v>
      </c>
      <c r="F806" s="14" t="s">
        <v>102</v>
      </c>
      <c r="G806" s="1">
        <v>42268</v>
      </c>
      <c r="H806" s="14">
        <v>16</v>
      </c>
      <c r="I806" s="14">
        <v>19</v>
      </c>
      <c r="J806" s="14"/>
      <c r="K806" s="14">
        <v>1</v>
      </c>
    </row>
    <row r="807" spans="1:11" x14ac:dyDescent="0.25">
      <c r="A807" s="14" t="s">
        <v>55</v>
      </c>
      <c r="B807" s="14" t="s">
        <v>32</v>
      </c>
      <c r="C807" s="14" t="s">
        <v>55</v>
      </c>
      <c r="D807" s="14" t="s">
        <v>55</v>
      </c>
      <c r="E807" s="14" t="s">
        <v>55</v>
      </c>
      <c r="F807" s="14" t="s">
        <v>102</v>
      </c>
      <c r="G807" s="1">
        <v>42286</v>
      </c>
      <c r="H807" s="14">
        <v>16</v>
      </c>
      <c r="I807" s="14">
        <v>19</v>
      </c>
      <c r="J807" s="14"/>
      <c r="K807" s="14">
        <v>1</v>
      </c>
    </row>
    <row r="808" spans="1:11" x14ac:dyDescent="0.25">
      <c r="A808" s="14" t="s">
        <v>55</v>
      </c>
      <c r="B808" s="14" t="s">
        <v>32</v>
      </c>
      <c r="C808" s="14" t="s">
        <v>55</v>
      </c>
      <c r="D808" s="14" t="s">
        <v>55</v>
      </c>
      <c r="E808" s="14" t="s">
        <v>55</v>
      </c>
      <c r="F808" s="14" t="s">
        <v>102</v>
      </c>
      <c r="G808" s="1">
        <v>42289</v>
      </c>
      <c r="H808" s="14">
        <v>16</v>
      </c>
      <c r="I808" s="14">
        <v>19</v>
      </c>
      <c r="J808" s="14"/>
      <c r="K808" s="14">
        <v>1</v>
      </c>
    </row>
    <row r="809" spans="1:11" x14ac:dyDescent="0.25">
      <c r="A809" s="14" t="s">
        <v>55</v>
      </c>
      <c r="B809" s="14" t="s">
        <v>32</v>
      </c>
      <c r="C809" s="14" t="s">
        <v>55</v>
      </c>
      <c r="D809" s="14" t="s">
        <v>55</v>
      </c>
      <c r="E809" s="14" t="s">
        <v>55</v>
      </c>
      <c r="F809" s="14" t="s">
        <v>102</v>
      </c>
      <c r="G809" s="1">
        <v>42290</v>
      </c>
      <c r="H809" s="14">
        <v>16</v>
      </c>
      <c r="I809" s="14">
        <v>19</v>
      </c>
      <c r="J809" s="14"/>
      <c r="K809" s="14">
        <v>1</v>
      </c>
    </row>
    <row r="810" spans="1:11" x14ac:dyDescent="0.25">
      <c r="A810" s="14" t="s">
        <v>55</v>
      </c>
      <c r="B810" s="14" t="s">
        <v>32</v>
      </c>
      <c r="C810" s="14" t="s">
        <v>55</v>
      </c>
      <c r="D810" s="14" t="s">
        <v>55</v>
      </c>
      <c r="E810" s="14" t="s">
        <v>55</v>
      </c>
      <c r="F810" s="14" t="s">
        <v>102</v>
      </c>
      <c r="G810" s="1">
        <v>42291</v>
      </c>
      <c r="H810" s="14">
        <v>16</v>
      </c>
      <c r="I810" s="14">
        <v>19</v>
      </c>
      <c r="J810" s="14"/>
      <c r="K810" s="14">
        <v>1</v>
      </c>
    </row>
    <row r="811" spans="1:11" x14ac:dyDescent="0.25">
      <c r="A811" s="14" t="s">
        <v>55</v>
      </c>
      <c r="B811" s="14" t="s">
        <v>32</v>
      </c>
      <c r="C811" s="14" t="s">
        <v>55</v>
      </c>
      <c r="D811" s="14" t="s">
        <v>55</v>
      </c>
      <c r="E811" s="14" t="s">
        <v>55</v>
      </c>
      <c r="F811" s="14" t="s">
        <v>62</v>
      </c>
      <c r="G811" s="1">
        <v>42125</v>
      </c>
      <c r="H811" s="14">
        <v>16</v>
      </c>
      <c r="I811" s="14">
        <v>19</v>
      </c>
      <c r="J811" s="14">
        <v>64</v>
      </c>
      <c r="K811" s="14">
        <v>0</v>
      </c>
    </row>
    <row r="812" spans="1:11" x14ac:dyDescent="0.25">
      <c r="A812" s="14" t="s">
        <v>55</v>
      </c>
      <c r="B812" s="14" t="s">
        <v>32</v>
      </c>
      <c r="C812" s="14" t="s">
        <v>55</v>
      </c>
      <c r="D812" s="14" t="s">
        <v>55</v>
      </c>
      <c r="E812" s="14" t="s">
        <v>55</v>
      </c>
      <c r="F812" s="14" t="s">
        <v>62</v>
      </c>
      <c r="G812" s="1">
        <v>42164</v>
      </c>
      <c r="H812" s="14">
        <v>16</v>
      </c>
      <c r="I812" s="14">
        <v>19</v>
      </c>
      <c r="J812" s="14">
        <v>70</v>
      </c>
      <c r="K812" s="14">
        <v>0</v>
      </c>
    </row>
    <row r="813" spans="1:11" x14ac:dyDescent="0.25">
      <c r="A813" s="14" t="s">
        <v>55</v>
      </c>
      <c r="B813" s="14" t="s">
        <v>32</v>
      </c>
      <c r="C813" s="14" t="s">
        <v>55</v>
      </c>
      <c r="D813" s="14" t="s">
        <v>55</v>
      </c>
      <c r="E813" s="14" t="s">
        <v>55</v>
      </c>
      <c r="F813" s="14" t="s">
        <v>62</v>
      </c>
      <c r="G813" s="1">
        <v>42171</v>
      </c>
      <c r="H813" s="14">
        <v>16</v>
      </c>
      <c r="I813" s="14">
        <v>19</v>
      </c>
      <c r="J813" s="14">
        <v>70</v>
      </c>
      <c r="K813" s="14">
        <v>0</v>
      </c>
    </row>
    <row r="814" spans="1:11" x14ac:dyDescent="0.25">
      <c r="A814" s="14" t="s">
        <v>55</v>
      </c>
      <c r="B814" s="14" t="s">
        <v>32</v>
      </c>
      <c r="C814" s="14" t="s">
        <v>55</v>
      </c>
      <c r="D814" s="14" t="s">
        <v>55</v>
      </c>
      <c r="E814" s="14" t="s">
        <v>55</v>
      </c>
      <c r="F814" s="14" t="s">
        <v>62</v>
      </c>
      <c r="G814" s="1">
        <v>42172</v>
      </c>
      <c r="H814" s="14">
        <v>16</v>
      </c>
      <c r="I814" s="14">
        <v>19</v>
      </c>
      <c r="J814" s="14">
        <v>70</v>
      </c>
      <c r="K814" s="14">
        <v>0</v>
      </c>
    </row>
    <row r="815" spans="1:11" x14ac:dyDescent="0.25">
      <c r="A815" s="14" t="s">
        <v>55</v>
      </c>
      <c r="B815" s="14" t="s">
        <v>32</v>
      </c>
      <c r="C815" s="14" t="s">
        <v>55</v>
      </c>
      <c r="D815" s="14" t="s">
        <v>55</v>
      </c>
      <c r="E815" s="14" t="s">
        <v>55</v>
      </c>
      <c r="F815" s="14" t="s">
        <v>62</v>
      </c>
      <c r="G815" s="1">
        <v>42177</v>
      </c>
      <c r="H815" s="14">
        <v>16</v>
      </c>
      <c r="I815" s="14">
        <v>19</v>
      </c>
      <c r="J815" s="14">
        <v>70</v>
      </c>
      <c r="K815" s="14">
        <v>0</v>
      </c>
    </row>
    <row r="816" spans="1:11" x14ac:dyDescent="0.25">
      <c r="A816" s="14" t="s">
        <v>55</v>
      </c>
      <c r="B816" s="14" t="s">
        <v>32</v>
      </c>
      <c r="C816" s="14" t="s">
        <v>55</v>
      </c>
      <c r="D816" s="14" t="s">
        <v>55</v>
      </c>
      <c r="E816" s="14" t="s">
        <v>55</v>
      </c>
      <c r="F816" s="14" t="s">
        <v>62</v>
      </c>
      <c r="G816" s="1">
        <v>42179</v>
      </c>
      <c r="H816" s="14">
        <v>16</v>
      </c>
      <c r="I816" s="14">
        <v>19</v>
      </c>
      <c r="J816" s="14">
        <v>70</v>
      </c>
      <c r="K816" s="14">
        <v>0</v>
      </c>
    </row>
    <row r="817" spans="1:11" x14ac:dyDescent="0.25">
      <c r="A817" s="14" t="s">
        <v>55</v>
      </c>
      <c r="B817" s="14" t="s">
        <v>32</v>
      </c>
      <c r="C817" s="14" t="s">
        <v>55</v>
      </c>
      <c r="D817" s="14" t="s">
        <v>55</v>
      </c>
      <c r="E817" s="14" t="s">
        <v>55</v>
      </c>
      <c r="F817" s="14" t="s">
        <v>62</v>
      </c>
      <c r="G817" s="1">
        <v>42180</v>
      </c>
      <c r="H817" s="14">
        <v>16</v>
      </c>
      <c r="I817" s="14">
        <v>19</v>
      </c>
      <c r="J817" s="14">
        <v>70</v>
      </c>
      <c r="K817" s="14">
        <v>0</v>
      </c>
    </row>
    <row r="818" spans="1:11" x14ac:dyDescent="0.25">
      <c r="A818" s="14" t="s">
        <v>55</v>
      </c>
      <c r="B818" s="14" t="s">
        <v>32</v>
      </c>
      <c r="C818" s="14" t="s">
        <v>55</v>
      </c>
      <c r="D818" s="14" t="s">
        <v>55</v>
      </c>
      <c r="E818" s="14" t="s">
        <v>55</v>
      </c>
      <c r="F818" s="14" t="s">
        <v>62</v>
      </c>
      <c r="G818" s="1">
        <v>42181</v>
      </c>
      <c r="H818" s="14">
        <v>16</v>
      </c>
      <c r="I818" s="14">
        <v>19</v>
      </c>
      <c r="J818" s="14">
        <v>70</v>
      </c>
      <c r="K818" s="14">
        <v>0</v>
      </c>
    </row>
    <row r="819" spans="1:11" x14ac:dyDescent="0.25">
      <c r="A819" s="14" t="s">
        <v>55</v>
      </c>
      <c r="B819" s="14" t="s">
        <v>32</v>
      </c>
      <c r="C819" s="14" t="s">
        <v>55</v>
      </c>
      <c r="D819" s="14" t="s">
        <v>55</v>
      </c>
      <c r="E819" s="14" t="s">
        <v>55</v>
      </c>
      <c r="F819" s="14" t="s">
        <v>62</v>
      </c>
      <c r="G819" s="1">
        <v>42185</v>
      </c>
      <c r="H819" s="14">
        <v>16</v>
      </c>
      <c r="I819" s="14">
        <v>19</v>
      </c>
      <c r="J819" s="14">
        <v>70</v>
      </c>
      <c r="K819" s="14">
        <v>0</v>
      </c>
    </row>
    <row r="820" spans="1:11" x14ac:dyDescent="0.25">
      <c r="A820" s="14" t="s">
        <v>55</v>
      </c>
      <c r="B820" s="14" t="s">
        <v>32</v>
      </c>
      <c r="C820" s="14" t="s">
        <v>55</v>
      </c>
      <c r="D820" s="14" t="s">
        <v>55</v>
      </c>
      <c r="E820" s="14" t="s">
        <v>55</v>
      </c>
      <c r="F820" s="14" t="s">
        <v>62</v>
      </c>
      <c r="G820" s="1">
        <v>42186</v>
      </c>
      <c r="H820" s="14">
        <v>16</v>
      </c>
      <c r="I820" s="14">
        <v>19</v>
      </c>
      <c r="J820" s="14">
        <v>70</v>
      </c>
      <c r="K820" s="14">
        <v>0</v>
      </c>
    </row>
    <row r="821" spans="1:11" x14ac:dyDescent="0.25">
      <c r="A821" s="14" t="s">
        <v>55</v>
      </c>
      <c r="B821" s="14" t="s">
        <v>32</v>
      </c>
      <c r="C821" s="14" t="s">
        <v>55</v>
      </c>
      <c r="D821" s="14" t="s">
        <v>55</v>
      </c>
      <c r="E821" s="14" t="s">
        <v>55</v>
      </c>
      <c r="F821" s="14" t="s">
        <v>62</v>
      </c>
      <c r="G821" s="1">
        <v>42201</v>
      </c>
      <c r="H821" s="14">
        <v>16</v>
      </c>
      <c r="I821" s="14">
        <v>19</v>
      </c>
      <c r="J821" s="14">
        <v>70</v>
      </c>
      <c r="K821" s="14">
        <v>0</v>
      </c>
    </row>
    <row r="822" spans="1:11" x14ac:dyDescent="0.25">
      <c r="A822" s="14" t="s">
        <v>55</v>
      </c>
      <c r="B822" s="14" t="s">
        <v>32</v>
      </c>
      <c r="C822" s="14" t="s">
        <v>55</v>
      </c>
      <c r="D822" s="14" t="s">
        <v>55</v>
      </c>
      <c r="E822" s="14" t="s">
        <v>55</v>
      </c>
      <c r="F822" s="14" t="s">
        <v>62</v>
      </c>
      <c r="G822" s="1">
        <v>42213</v>
      </c>
      <c r="H822" s="14">
        <v>16</v>
      </c>
      <c r="I822" s="14">
        <v>19</v>
      </c>
      <c r="J822" s="14">
        <v>70</v>
      </c>
      <c r="K822" s="14">
        <v>0</v>
      </c>
    </row>
    <row r="823" spans="1:11" x14ac:dyDescent="0.25">
      <c r="A823" s="14" t="s">
        <v>55</v>
      </c>
      <c r="B823" s="14" t="s">
        <v>32</v>
      </c>
      <c r="C823" s="14" t="s">
        <v>55</v>
      </c>
      <c r="D823" s="14" t="s">
        <v>55</v>
      </c>
      <c r="E823" s="14" t="s">
        <v>55</v>
      </c>
      <c r="F823" s="14" t="s">
        <v>62</v>
      </c>
      <c r="G823" s="1">
        <v>42215</v>
      </c>
      <c r="H823" s="14">
        <v>16</v>
      </c>
      <c r="I823" s="14">
        <v>19</v>
      </c>
      <c r="J823" s="14">
        <v>70</v>
      </c>
      <c r="K823" s="14">
        <v>0</v>
      </c>
    </row>
    <row r="824" spans="1:11" x14ac:dyDescent="0.25">
      <c r="A824" s="14" t="s">
        <v>55</v>
      </c>
      <c r="B824" s="14" t="s">
        <v>32</v>
      </c>
      <c r="C824" s="14" t="s">
        <v>55</v>
      </c>
      <c r="D824" s="14" t="s">
        <v>55</v>
      </c>
      <c r="E824" s="14" t="s">
        <v>55</v>
      </c>
      <c r="F824" s="14" t="s">
        <v>62</v>
      </c>
      <c r="G824" s="1">
        <v>42216</v>
      </c>
      <c r="H824" s="14">
        <v>16</v>
      </c>
      <c r="I824" s="14">
        <v>19</v>
      </c>
      <c r="J824" s="14">
        <v>70</v>
      </c>
      <c r="K824" s="14">
        <v>0</v>
      </c>
    </row>
    <row r="825" spans="1:11" x14ac:dyDescent="0.25">
      <c r="A825" s="14" t="s">
        <v>55</v>
      </c>
      <c r="B825" s="14" t="s">
        <v>32</v>
      </c>
      <c r="C825" s="14" t="s">
        <v>55</v>
      </c>
      <c r="D825" s="14" t="s">
        <v>55</v>
      </c>
      <c r="E825" s="14" t="s">
        <v>55</v>
      </c>
      <c r="F825" s="14" t="s">
        <v>62</v>
      </c>
      <c r="G825" s="1">
        <v>42222</v>
      </c>
      <c r="H825" s="14">
        <v>16</v>
      </c>
      <c r="I825" s="14">
        <v>19</v>
      </c>
      <c r="J825" s="14"/>
      <c r="K825" s="14">
        <v>1</v>
      </c>
    </row>
    <row r="826" spans="1:11" x14ac:dyDescent="0.25">
      <c r="A826" s="14" t="s">
        <v>55</v>
      </c>
      <c r="B826" s="14" t="s">
        <v>32</v>
      </c>
      <c r="C826" s="14" t="s">
        <v>55</v>
      </c>
      <c r="D826" s="14" t="s">
        <v>55</v>
      </c>
      <c r="E826" s="14" t="s">
        <v>55</v>
      </c>
      <c r="F826" s="14" t="s">
        <v>62</v>
      </c>
      <c r="G826" s="1">
        <v>42227</v>
      </c>
      <c r="H826" s="14">
        <v>16</v>
      </c>
      <c r="I826" s="14">
        <v>19</v>
      </c>
      <c r="J826" s="14"/>
      <c r="K826" s="14">
        <v>1</v>
      </c>
    </row>
    <row r="827" spans="1:11" x14ac:dyDescent="0.25">
      <c r="A827" s="14" t="s">
        <v>55</v>
      </c>
      <c r="B827" s="14" t="s">
        <v>32</v>
      </c>
      <c r="C827" s="14" t="s">
        <v>55</v>
      </c>
      <c r="D827" s="14" t="s">
        <v>55</v>
      </c>
      <c r="E827" s="14" t="s">
        <v>55</v>
      </c>
      <c r="F827" s="14" t="s">
        <v>62</v>
      </c>
      <c r="G827" s="1">
        <v>42228</v>
      </c>
      <c r="H827" s="14">
        <v>15</v>
      </c>
      <c r="I827" s="14">
        <v>18</v>
      </c>
      <c r="J827" s="14"/>
      <c r="K827" s="14">
        <v>1</v>
      </c>
    </row>
    <row r="828" spans="1:11" x14ac:dyDescent="0.25">
      <c r="A828" s="14" t="s">
        <v>55</v>
      </c>
      <c r="B828" s="14" t="s">
        <v>32</v>
      </c>
      <c r="C828" s="14" t="s">
        <v>55</v>
      </c>
      <c r="D828" s="14" t="s">
        <v>55</v>
      </c>
      <c r="E828" s="14" t="s">
        <v>55</v>
      </c>
      <c r="F828" s="14" t="s">
        <v>62</v>
      </c>
      <c r="G828" s="1">
        <v>42229</v>
      </c>
      <c r="H828" s="14">
        <v>16</v>
      </c>
      <c r="I828" s="14">
        <v>19</v>
      </c>
      <c r="J828" s="14"/>
      <c r="K828" s="14">
        <v>1</v>
      </c>
    </row>
    <row r="829" spans="1:11" x14ac:dyDescent="0.25">
      <c r="A829" s="14" t="s">
        <v>55</v>
      </c>
      <c r="B829" s="14" t="s">
        <v>32</v>
      </c>
      <c r="C829" s="14" t="s">
        <v>55</v>
      </c>
      <c r="D829" s="14" t="s">
        <v>55</v>
      </c>
      <c r="E829" s="14" t="s">
        <v>55</v>
      </c>
      <c r="F829" s="14" t="s">
        <v>62</v>
      </c>
      <c r="G829" s="1">
        <v>42237</v>
      </c>
      <c r="H829" s="14">
        <v>15</v>
      </c>
      <c r="I829" s="14">
        <v>18</v>
      </c>
      <c r="J829" s="14"/>
      <c r="K829" s="14">
        <v>1</v>
      </c>
    </row>
    <row r="830" spans="1:11" x14ac:dyDescent="0.25">
      <c r="A830" s="14" t="s">
        <v>55</v>
      </c>
      <c r="B830" s="14" t="s">
        <v>32</v>
      </c>
      <c r="C830" s="14" t="s">
        <v>55</v>
      </c>
      <c r="D830" s="14" t="s">
        <v>55</v>
      </c>
      <c r="E830" s="14" t="s">
        <v>55</v>
      </c>
      <c r="F830" s="14" t="s">
        <v>62</v>
      </c>
      <c r="G830" s="1">
        <v>42241</v>
      </c>
      <c r="H830" s="14">
        <v>16</v>
      </c>
      <c r="I830" s="14">
        <v>19</v>
      </c>
      <c r="J830" s="14"/>
      <c r="K830" s="14">
        <v>1</v>
      </c>
    </row>
    <row r="831" spans="1:11" x14ac:dyDescent="0.25">
      <c r="A831" s="14" t="s">
        <v>55</v>
      </c>
      <c r="B831" s="14" t="s">
        <v>32</v>
      </c>
      <c r="C831" s="14" t="s">
        <v>55</v>
      </c>
      <c r="D831" s="14" t="s">
        <v>55</v>
      </c>
      <c r="E831" s="14" t="s">
        <v>55</v>
      </c>
      <c r="F831" s="14" t="s">
        <v>62</v>
      </c>
      <c r="G831" s="1">
        <v>42242</v>
      </c>
      <c r="H831" s="14">
        <v>16</v>
      </c>
      <c r="I831" s="14">
        <v>19</v>
      </c>
      <c r="J831" s="14"/>
      <c r="K831" s="14">
        <v>1</v>
      </c>
    </row>
    <row r="832" spans="1:11" x14ac:dyDescent="0.25">
      <c r="A832" s="14" t="s">
        <v>55</v>
      </c>
      <c r="B832" s="14" t="s">
        <v>32</v>
      </c>
      <c r="C832" s="14" t="s">
        <v>55</v>
      </c>
      <c r="D832" s="14" t="s">
        <v>55</v>
      </c>
      <c r="E832" s="14" t="s">
        <v>55</v>
      </c>
      <c r="F832" s="14" t="s">
        <v>62</v>
      </c>
      <c r="G832" s="1">
        <v>42243</v>
      </c>
      <c r="H832" s="14">
        <v>16</v>
      </c>
      <c r="I832" s="14">
        <v>19</v>
      </c>
      <c r="J832" s="14"/>
      <c r="K832" s="14">
        <v>1</v>
      </c>
    </row>
    <row r="833" spans="1:11" x14ac:dyDescent="0.25">
      <c r="A833" s="14" t="s">
        <v>55</v>
      </c>
      <c r="B833" s="14" t="s">
        <v>32</v>
      </c>
      <c r="C833" s="14" t="s">
        <v>55</v>
      </c>
      <c r="D833" s="14" t="s">
        <v>55</v>
      </c>
      <c r="E833" s="14" t="s">
        <v>55</v>
      </c>
      <c r="F833" s="14" t="s">
        <v>62</v>
      </c>
      <c r="G833" s="1">
        <v>42244</v>
      </c>
      <c r="H833" s="14">
        <v>16</v>
      </c>
      <c r="I833" s="14">
        <v>19</v>
      </c>
      <c r="J833" s="14"/>
      <c r="K833" s="14">
        <v>1</v>
      </c>
    </row>
    <row r="834" spans="1:11" x14ac:dyDescent="0.25">
      <c r="A834" s="14" t="s">
        <v>55</v>
      </c>
      <c r="B834" s="14" t="s">
        <v>32</v>
      </c>
      <c r="C834" s="14" t="s">
        <v>55</v>
      </c>
      <c r="D834" s="14" t="s">
        <v>55</v>
      </c>
      <c r="E834" s="14" t="s">
        <v>55</v>
      </c>
      <c r="F834" s="14" t="s">
        <v>62</v>
      </c>
      <c r="G834" s="1">
        <v>42256</v>
      </c>
      <c r="H834" s="14">
        <v>16</v>
      </c>
      <c r="I834" s="14">
        <v>19</v>
      </c>
      <c r="J834" s="14"/>
      <c r="K834" s="14">
        <v>1</v>
      </c>
    </row>
    <row r="835" spans="1:11" x14ac:dyDescent="0.25">
      <c r="A835" s="14" t="s">
        <v>55</v>
      </c>
      <c r="B835" s="14" t="s">
        <v>32</v>
      </c>
      <c r="C835" s="14" t="s">
        <v>55</v>
      </c>
      <c r="D835" s="14" t="s">
        <v>55</v>
      </c>
      <c r="E835" s="14" t="s">
        <v>55</v>
      </c>
      <c r="F835" s="14" t="s">
        <v>62</v>
      </c>
      <c r="G835" s="1">
        <v>42257</v>
      </c>
      <c r="H835" s="14">
        <v>16</v>
      </c>
      <c r="I835" s="14">
        <v>19</v>
      </c>
      <c r="J835" s="14"/>
      <c r="K835" s="14">
        <v>1</v>
      </c>
    </row>
    <row r="836" spans="1:11" x14ac:dyDescent="0.25">
      <c r="A836" s="14" t="s">
        <v>55</v>
      </c>
      <c r="B836" s="14" t="s">
        <v>32</v>
      </c>
      <c r="C836" s="14" t="s">
        <v>55</v>
      </c>
      <c r="D836" s="14" t="s">
        <v>55</v>
      </c>
      <c r="E836" s="14" t="s">
        <v>55</v>
      </c>
      <c r="F836" s="14" t="s">
        <v>62</v>
      </c>
      <c r="G836" s="1">
        <v>42258</v>
      </c>
      <c r="H836" s="14">
        <v>16</v>
      </c>
      <c r="I836" s="14">
        <v>19</v>
      </c>
      <c r="J836" s="14"/>
      <c r="K836" s="14">
        <v>1</v>
      </c>
    </row>
    <row r="837" spans="1:11" x14ac:dyDescent="0.25">
      <c r="A837" s="14" t="s">
        <v>55</v>
      </c>
      <c r="B837" s="14" t="s">
        <v>32</v>
      </c>
      <c r="C837" s="14" t="s">
        <v>55</v>
      </c>
      <c r="D837" s="14" t="s">
        <v>55</v>
      </c>
      <c r="E837" s="14" t="s">
        <v>55</v>
      </c>
      <c r="F837" s="14" t="s">
        <v>62</v>
      </c>
      <c r="G837" s="1">
        <v>42270</v>
      </c>
      <c r="H837" s="14">
        <v>16</v>
      </c>
      <c r="I837" s="14">
        <v>19</v>
      </c>
      <c r="J837" s="14"/>
      <c r="K837" s="14">
        <v>1</v>
      </c>
    </row>
    <row r="838" spans="1:11" x14ac:dyDescent="0.25">
      <c r="A838" s="14" t="s">
        <v>55</v>
      </c>
      <c r="B838" s="14" t="s">
        <v>32</v>
      </c>
      <c r="C838" s="14" t="s">
        <v>55</v>
      </c>
      <c r="D838" s="14" t="s">
        <v>55</v>
      </c>
      <c r="E838" s="14" t="s">
        <v>55</v>
      </c>
      <c r="F838" s="14" t="s">
        <v>62</v>
      </c>
      <c r="G838" s="1">
        <v>42271</v>
      </c>
      <c r="H838" s="14">
        <v>16</v>
      </c>
      <c r="I838" s="14">
        <v>19</v>
      </c>
      <c r="J838" s="14"/>
      <c r="K838" s="14">
        <v>1</v>
      </c>
    </row>
    <row r="839" spans="1:11" x14ac:dyDescent="0.25">
      <c r="A839" s="14" t="s">
        <v>55</v>
      </c>
      <c r="B839" s="14" t="s">
        <v>32</v>
      </c>
      <c r="C839" s="14" t="s">
        <v>55</v>
      </c>
      <c r="D839" s="14" t="s">
        <v>55</v>
      </c>
      <c r="E839" s="14" t="s">
        <v>55</v>
      </c>
      <c r="F839" s="14" t="s">
        <v>62</v>
      </c>
      <c r="G839" s="1">
        <v>42272</v>
      </c>
      <c r="H839" s="14">
        <v>16</v>
      </c>
      <c r="I839" s="14">
        <v>19</v>
      </c>
      <c r="J839" s="14"/>
      <c r="K839" s="14">
        <v>1</v>
      </c>
    </row>
    <row r="840" spans="1:11" x14ac:dyDescent="0.25">
      <c r="A840" s="14" t="s">
        <v>55</v>
      </c>
      <c r="B840" s="14" t="s">
        <v>32</v>
      </c>
      <c r="C840" s="14" t="s">
        <v>55</v>
      </c>
      <c r="D840" s="14" t="s">
        <v>55</v>
      </c>
      <c r="E840" s="14" t="s">
        <v>55</v>
      </c>
      <c r="F840" s="14" t="s">
        <v>62</v>
      </c>
      <c r="G840" s="1">
        <v>42276</v>
      </c>
      <c r="H840" s="14">
        <v>16</v>
      </c>
      <c r="I840" s="14">
        <v>19</v>
      </c>
      <c r="J840" s="14"/>
      <c r="K840" s="14">
        <v>1</v>
      </c>
    </row>
    <row r="841" spans="1:11" x14ac:dyDescent="0.25">
      <c r="A841" s="14" t="s">
        <v>55</v>
      </c>
      <c r="B841" s="14" t="s">
        <v>32</v>
      </c>
      <c r="C841" s="14" t="s">
        <v>55</v>
      </c>
      <c r="D841" s="14" t="s">
        <v>55</v>
      </c>
      <c r="E841" s="14" t="s">
        <v>55</v>
      </c>
      <c r="F841" s="14" t="s">
        <v>62</v>
      </c>
      <c r="G841" s="1">
        <v>42277</v>
      </c>
      <c r="H841" s="14">
        <v>16</v>
      </c>
      <c r="I841" s="14">
        <v>19</v>
      </c>
      <c r="J841" s="14"/>
      <c r="K841" s="14">
        <v>1</v>
      </c>
    </row>
    <row r="842" spans="1:11" x14ac:dyDescent="0.25">
      <c r="A842" s="14" t="s">
        <v>55</v>
      </c>
      <c r="B842" s="14" t="s">
        <v>32</v>
      </c>
      <c r="C842" s="14" t="s">
        <v>55</v>
      </c>
      <c r="D842" s="14" t="s">
        <v>55</v>
      </c>
      <c r="E842" s="14" t="s">
        <v>55</v>
      </c>
      <c r="F842" s="14" t="s">
        <v>62</v>
      </c>
      <c r="G842" s="1">
        <v>42285</v>
      </c>
      <c r="H842" s="14">
        <v>16</v>
      </c>
      <c r="I842" s="14">
        <v>19</v>
      </c>
      <c r="J842" s="14"/>
      <c r="K842" s="14">
        <v>1</v>
      </c>
    </row>
    <row r="843" spans="1:11" x14ac:dyDescent="0.25">
      <c r="A843" s="14" t="s">
        <v>55</v>
      </c>
      <c r="B843" s="14" t="s">
        <v>32</v>
      </c>
      <c r="C843" s="14" t="s">
        <v>55</v>
      </c>
      <c r="D843" s="14" t="s">
        <v>55</v>
      </c>
      <c r="E843" s="14" t="s">
        <v>55</v>
      </c>
      <c r="F843" s="14" t="s">
        <v>62</v>
      </c>
      <c r="G843" s="1">
        <v>42286</v>
      </c>
      <c r="H843" s="14">
        <v>16</v>
      </c>
      <c r="I843" s="14">
        <v>19</v>
      </c>
      <c r="J843" s="14"/>
      <c r="K843" s="14">
        <v>1</v>
      </c>
    </row>
    <row r="844" spans="1:11" x14ac:dyDescent="0.25">
      <c r="A844" s="14" t="s">
        <v>55</v>
      </c>
      <c r="B844" s="14" t="s">
        <v>32</v>
      </c>
      <c r="C844" s="14" t="s">
        <v>55</v>
      </c>
      <c r="D844" s="14" t="s">
        <v>55</v>
      </c>
      <c r="E844" s="14" t="s">
        <v>55</v>
      </c>
      <c r="F844" s="14" t="s">
        <v>62</v>
      </c>
      <c r="G844" s="1">
        <v>42289</v>
      </c>
      <c r="H844" s="14">
        <v>16</v>
      </c>
      <c r="I844" s="14">
        <v>19</v>
      </c>
      <c r="J844" s="14"/>
      <c r="K844" s="14">
        <v>1</v>
      </c>
    </row>
    <row r="845" spans="1:11" x14ac:dyDescent="0.25">
      <c r="A845" s="14" t="s">
        <v>55</v>
      </c>
      <c r="B845" s="14" t="s">
        <v>32</v>
      </c>
      <c r="C845" s="14" t="s">
        <v>55</v>
      </c>
      <c r="D845" s="14" t="s">
        <v>55</v>
      </c>
      <c r="E845" s="14" t="s">
        <v>55</v>
      </c>
      <c r="F845" s="14" t="s">
        <v>62</v>
      </c>
      <c r="G845" s="1">
        <v>42290</v>
      </c>
      <c r="H845" s="14">
        <v>16</v>
      </c>
      <c r="I845" s="14">
        <v>19</v>
      </c>
      <c r="J845" s="14"/>
      <c r="K845" s="14">
        <v>1</v>
      </c>
    </row>
    <row r="846" spans="1:11" x14ac:dyDescent="0.25">
      <c r="A846" s="14" t="s">
        <v>55</v>
      </c>
      <c r="B846" s="14" t="s">
        <v>32</v>
      </c>
      <c r="C846" s="14" t="s">
        <v>55</v>
      </c>
      <c r="D846" s="14" t="s">
        <v>55</v>
      </c>
      <c r="E846" s="14" t="s">
        <v>55</v>
      </c>
      <c r="F846" s="14" t="s">
        <v>62</v>
      </c>
      <c r="G846" s="1">
        <v>42291</v>
      </c>
      <c r="H846" s="14">
        <v>16</v>
      </c>
      <c r="I846" s="14">
        <v>19</v>
      </c>
      <c r="J846" s="14"/>
      <c r="K846" s="14">
        <v>1</v>
      </c>
    </row>
    <row r="847" spans="1:11" x14ac:dyDescent="0.25">
      <c r="A847" s="14" t="s">
        <v>55</v>
      </c>
      <c r="B847" s="14" t="s">
        <v>32</v>
      </c>
      <c r="C847" s="14" t="s">
        <v>55</v>
      </c>
      <c r="D847" s="14" t="s">
        <v>55</v>
      </c>
      <c r="E847" s="14" t="s">
        <v>55</v>
      </c>
      <c r="F847" s="14" t="s">
        <v>62</v>
      </c>
      <c r="G847" s="1">
        <v>42298</v>
      </c>
      <c r="H847" s="14">
        <v>16</v>
      </c>
      <c r="I847" s="14">
        <v>19</v>
      </c>
      <c r="J847" s="14"/>
      <c r="K847" s="14">
        <v>1</v>
      </c>
    </row>
    <row r="848" spans="1:11" x14ac:dyDescent="0.25">
      <c r="A848" s="14" t="s">
        <v>55</v>
      </c>
      <c r="B848" s="14" t="s">
        <v>32</v>
      </c>
      <c r="C848" s="14" t="s">
        <v>55</v>
      </c>
      <c r="D848" s="14" t="s">
        <v>55</v>
      </c>
      <c r="E848" s="14" t="s">
        <v>55</v>
      </c>
      <c r="F848" s="14" t="s">
        <v>62</v>
      </c>
      <c r="G848" s="1">
        <v>42299</v>
      </c>
      <c r="H848" s="14">
        <v>16</v>
      </c>
      <c r="I848" s="14">
        <v>19</v>
      </c>
      <c r="J848" s="14"/>
      <c r="K848" s="14">
        <v>1</v>
      </c>
    </row>
    <row r="849" spans="1:11" x14ac:dyDescent="0.25">
      <c r="A849" s="14" t="s">
        <v>55</v>
      </c>
      <c r="B849" s="14" t="s">
        <v>32</v>
      </c>
      <c r="C849" s="14" t="s">
        <v>55</v>
      </c>
      <c r="D849" s="14" t="s">
        <v>55</v>
      </c>
      <c r="E849" s="14" t="s">
        <v>55</v>
      </c>
      <c r="F849" s="14" t="s">
        <v>62</v>
      </c>
      <c r="G849" s="1">
        <v>42300</v>
      </c>
      <c r="H849" s="14">
        <v>16</v>
      </c>
      <c r="I849" s="14">
        <v>19</v>
      </c>
      <c r="J849" s="14"/>
      <c r="K849" s="14">
        <v>1</v>
      </c>
    </row>
    <row r="850" spans="1:11" x14ac:dyDescent="0.25">
      <c r="A850" s="14" t="s">
        <v>55</v>
      </c>
      <c r="B850" s="14" t="s">
        <v>32</v>
      </c>
      <c r="C850" s="14" t="s">
        <v>55</v>
      </c>
      <c r="D850" s="14" t="s">
        <v>55</v>
      </c>
      <c r="E850" s="14" t="s">
        <v>55</v>
      </c>
      <c r="F850" s="14" t="s">
        <v>62</v>
      </c>
      <c r="G850" s="1">
        <v>42304</v>
      </c>
      <c r="H850" s="14">
        <v>16</v>
      </c>
      <c r="I850" s="14">
        <v>19</v>
      </c>
      <c r="J850" s="14"/>
      <c r="K850" s="14">
        <v>1</v>
      </c>
    </row>
    <row r="851" spans="1:11" x14ac:dyDescent="0.25">
      <c r="A851" s="14" t="s">
        <v>55</v>
      </c>
      <c r="B851" s="14" t="s">
        <v>32</v>
      </c>
      <c r="C851" s="14" t="s">
        <v>55</v>
      </c>
      <c r="D851" s="14" t="s">
        <v>55</v>
      </c>
      <c r="E851" s="14" t="s">
        <v>55</v>
      </c>
      <c r="F851" s="14" t="s">
        <v>62</v>
      </c>
      <c r="G851" s="1">
        <v>42305</v>
      </c>
      <c r="H851" s="14">
        <v>16</v>
      </c>
      <c r="I851" s="14">
        <v>19</v>
      </c>
      <c r="J851" s="14"/>
      <c r="K851" s="14">
        <v>1</v>
      </c>
    </row>
    <row r="852" spans="1:11" x14ac:dyDescent="0.25">
      <c r="A852" s="14" t="s">
        <v>55</v>
      </c>
      <c r="B852" s="14" t="s">
        <v>32</v>
      </c>
      <c r="C852" s="14" t="s">
        <v>55</v>
      </c>
      <c r="D852" s="14" t="s">
        <v>55</v>
      </c>
      <c r="E852" s="14" t="s">
        <v>55</v>
      </c>
      <c r="F852" s="14" t="s">
        <v>62</v>
      </c>
      <c r="G852" s="1">
        <v>42307</v>
      </c>
      <c r="H852" s="14">
        <v>16</v>
      </c>
      <c r="I852" s="14">
        <v>19</v>
      </c>
      <c r="J852" s="14"/>
      <c r="K852" s="14">
        <v>1</v>
      </c>
    </row>
    <row r="853" spans="1:11" x14ac:dyDescent="0.25">
      <c r="A853" s="14" t="s">
        <v>55</v>
      </c>
      <c r="B853" s="14" t="s">
        <v>32</v>
      </c>
      <c r="C853" s="14" t="s">
        <v>55</v>
      </c>
      <c r="D853" s="14" t="s">
        <v>55</v>
      </c>
      <c r="E853" s="14" t="s">
        <v>55</v>
      </c>
      <c r="F853" s="14" t="s">
        <v>103</v>
      </c>
      <c r="G853" s="1">
        <v>42125</v>
      </c>
      <c r="H853" s="14">
        <v>16</v>
      </c>
      <c r="I853" s="14">
        <v>19</v>
      </c>
      <c r="J853" s="14"/>
      <c r="K853" s="14">
        <v>1</v>
      </c>
    </row>
    <row r="854" spans="1:11" x14ac:dyDescent="0.25">
      <c r="A854" s="14" t="s">
        <v>55</v>
      </c>
      <c r="B854" s="14" t="s">
        <v>32</v>
      </c>
      <c r="C854" s="14" t="s">
        <v>55</v>
      </c>
      <c r="D854" s="14" t="s">
        <v>55</v>
      </c>
      <c r="E854" s="14" t="s">
        <v>55</v>
      </c>
      <c r="F854" s="14" t="s">
        <v>103</v>
      </c>
      <c r="G854" s="1">
        <v>42164</v>
      </c>
      <c r="H854" s="14">
        <v>16</v>
      </c>
      <c r="I854" s="14">
        <v>19</v>
      </c>
      <c r="J854" s="14"/>
      <c r="K854" s="14">
        <v>1</v>
      </c>
    </row>
    <row r="855" spans="1:11" x14ac:dyDescent="0.25">
      <c r="A855" s="14" t="s">
        <v>55</v>
      </c>
      <c r="B855" s="14" t="s">
        <v>32</v>
      </c>
      <c r="C855" s="14" t="s">
        <v>55</v>
      </c>
      <c r="D855" s="14" t="s">
        <v>55</v>
      </c>
      <c r="E855" s="14" t="s">
        <v>55</v>
      </c>
      <c r="F855" s="14" t="s">
        <v>103</v>
      </c>
      <c r="G855" s="1">
        <v>42179</v>
      </c>
      <c r="H855" s="14">
        <v>16</v>
      </c>
      <c r="I855" s="14">
        <v>19</v>
      </c>
      <c r="J855" s="14"/>
      <c r="K855" s="14">
        <v>1</v>
      </c>
    </row>
    <row r="856" spans="1:11" x14ac:dyDescent="0.25">
      <c r="A856" s="14" t="s">
        <v>55</v>
      </c>
      <c r="B856" s="14" t="s">
        <v>32</v>
      </c>
      <c r="C856" s="14" t="s">
        <v>55</v>
      </c>
      <c r="D856" s="14" t="s">
        <v>55</v>
      </c>
      <c r="E856" s="14" t="s">
        <v>55</v>
      </c>
      <c r="F856" s="14" t="s">
        <v>103</v>
      </c>
      <c r="G856" s="1">
        <v>42180</v>
      </c>
      <c r="H856" s="14">
        <v>16</v>
      </c>
      <c r="I856" s="14">
        <v>19</v>
      </c>
      <c r="J856" s="14"/>
      <c r="K856" s="14">
        <v>1</v>
      </c>
    </row>
    <row r="857" spans="1:11" x14ac:dyDescent="0.25">
      <c r="A857" s="14" t="s">
        <v>55</v>
      </c>
      <c r="B857" s="14" t="s">
        <v>32</v>
      </c>
      <c r="C857" s="14" t="s">
        <v>55</v>
      </c>
      <c r="D857" s="14" t="s">
        <v>55</v>
      </c>
      <c r="E857" s="14" t="s">
        <v>55</v>
      </c>
      <c r="F857" s="14" t="s">
        <v>103</v>
      </c>
      <c r="G857" s="1">
        <v>42181</v>
      </c>
      <c r="H857" s="14">
        <v>16</v>
      </c>
      <c r="I857" s="14">
        <v>19</v>
      </c>
      <c r="J857" s="14"/>
      <c r="K857" s="14">
        <v>1</v>
      </c>
    </row>
    <row r="858" spans="1:11" x14ac:dyDescent="0.25">
      <c r="A858" s="14" t="s">
        <v>55</v>
      </c>
      <c r="B858" s="14" t="s">
        <v>32</v>
      </c>
      <c r="C858" s="14" t="s">
        <v>55</v>
      </c>
      <c r="D858" s="14" t="s">
        <v>55</v>
      </c>
      <c r="E858" s="14" t="s">
        <v>55</v>
      </c>
      <c r="F858" s="14" t="s">
        <v>103</v>
      </c>
      <c r="G858" s="1">
        <v>42184</v>
      </c>
      <c r="H858" s="14">
        <v>16</v>
      </c>
      <c r="I858" s="14">
        <v>19</v>
      </c>
      <c r="J858" s="14"/>
      <c r="K858" s="14">
        <v>1</v>
      </c>
    </row>
    <row r="859" spans="1:11" x14ac:dyDescent="0.25">
      <c r="A859" s="14" t="s">
        <v>55</v>
      </c>
      <c r="B859" s="14" t="s">
        <v>32</v>
      </c>
      <c r="C859" s="14" t="s">
        <v>55</v>
      </c>
      <c r="D859" s="14" t="s">
        <v>55</v>
      </c>
      <c r="E859" s="14" t="s">
        <v>55</v>
      </c>
      <c r="F859" s="14" t="s">
        <v>103</v>
      </c>
      <c r="G859" s="1">
        <v>42185</v>
      </c>
      <c r="H859" s="14">
        <v>16</v>
      </c>
      <c r="I859" s="14">
        <v>19</v>
      </c>
      <c r="J859" s="14"/>
      <c r="K859" s="14">
        <v>1</v>
      </c>
    </row>
    <row r="860" spans="1:11" x14ac:dyDescent="0.25">
      <c r="A860" s="14" t="s">
        <v>55</v>
      </c>
      <c r="B860" s="14" t="s">
        <v>32</v>
      </c>
      <c r="C860" s="14" t="s">
        <v>55</v>
      </c>
      <c r="D860" s="14" t="s">
        <v>55</v>
      </c>
      <c r="E860" s="14" t="s">
        <v>55</v>
      </c>
      <c r="F860" s="14" t="s">
        <v>103</v>
      </c>
      <c r="G860" s="1">
        <v>42186</v>
      </c>
      <c r="H860" s="14">
        <v>16</v>
      </c>
      <c r="I860" s="14">
        <v>19</v>
      </c>
      <c r="J860" s="14"/>
      <c r="K860" s="14">
        <v>1</v>
      </c>
    </row>
    <row r="861" spans="1:11" x14ac:dyDescent="0.25">
      <c r="A861" s="14" t="s">
        <v>55</v>
      </c>
      <c r="B861" s="14" t="s">
        <v>32</v>
      </c>
      <c r="C861" s="14" t="s">
        <v>55</v>
      </c>
      <c r="D861" s="14" t="s">
        <v>55</v>
      </c>
      <c r="E861" s="14" t="s">
        <v>55</v>
      </c>
      <c r="F861" s="14" t="s">
        <v>103</v>
      </c>
      <c r="G861" s="1">
        <v>42214</v>
      </c>
      <c r="H861" s="14">
        <v>16</v>
      </c>
      <c r="I861" s="14">
        <v>19</v>
      </c>
      <c r="J861" s="14"/>
      <c r="K861" s="14">
        <v>1</v>
      </c>
    </row>
    <row r="862" spans="1:11" x14ac:dyDescent="0.25">
      <c r="A862" s="14" t="s">
        <v>55</v>
      </c>
      <c r="B862" s="14" t="s">
        <v>34</v>
      </c>
      <c r="C862" s="14" t="s">
        <v>55</v>
      </c>
      <c r="D862" s="14" t="s">
        <v>55</v>
      </c>
      <c r="E862" s="14" t="s">
        <v>55</v>
      </c>
      <c r="F862" s="14" t="s">
        <v>62</v>
      </c>
      <c r="G862" s="1">
        <v>42125</v>
      </c>
      <c r="H862" s="14">
        <v>16</v>
      </c>
      <c r="I862" s="14">
        <v>19</v>
      </c>
      <c r="J862" s="14"/>
      <c r="K862" s="14">
        <v>1</v>
      </c>
    </row>
    <row r="863" spans="1:11" x14ac:dyDescent="0.25">
      <c r="A863" s="14" t="s">
        <v>55</v>
      </c>
      <c r="B863" s="14" t="s">
        <v>34</v>
      </c>
      <c r="C863" s="14" t="s">
        <v>55</v>
      </c>
      <c r="D863" s="14" t="s">
        <v>55</v>
      </c>
      <c r="E863" s="14" t="s">
        <v>55</v>
      </c>
      <c r="F863" s="14" t="s">
        <v>62</v>
      </c>
      <c r="G863" s="1">
        <v>42164</v>
      </c>
      <c r="H863" s="14">
        <v>16</v>
      </c>
      <c r="I863" s="14">
        <v>19</v>
      </c>
      <c r="J863" s="14"/>
      <c r="K863" s="14">
        <v>1</v>
      </c>
    </row>
    <row r="864" spans="1:11" x14ac:dyDescent="0.25">
      <c r="A864" s="14" t="s">
        <v>55</v>
      </c>
      <c r="B864" s="14" t="s">
        <v>34</v>
      </c>
      <c r="C864" s="14" t="s">
        <v>55</v>
      </c>
      <c r="D864" s="14" t="s">
        <v>55</v>
      </c>
      <c r="E864" s="14" t="s">
        <v>55</v>
      </c>
      <c r="F864" s="14" t="s">
        <v>62</v>
      </c>
      <c r="G864" s="1">
        <v>42171</v>
      </c>
      <c r="H864" s="14">
        <v>16</v>
      </c>
      <c r="I864" s="14">
        <v>19</v>
      </c>
      <c r="J864" s="14"/>
      <c r="K864" s="14">
        <v>1</v>
      </c>
    </row>
    <row r="865" spans="1:11" x14ac:dyDescent="0.25">
      <c r="A865" s="14" t="s">
        <v>55</v>
      </c>
      <c r="B865" s="14" t="s">
        <v>34</v>
      </c>
      <c r="C865" s="14" t="s">
        <v>55</v>
      </c>
      <c r="D865" s="14" t="s">
        <v>55</v>
      </c>
      <c r="E865" s="14" t="s">
        <v>55</v>
      </c>
      <c r="F865" s="14" t="s">
        <v>62</v>
      </c>
      <c r="G865" s="1">
        <v>42172</v>
      </c>
      <c r="H865" s="14">
        <v>16</v>
      </c>
      <c r="I865" s="14">
        <v>19</v>
      </c>
      <c r="J865" s="14"/>
      <c r="K865" s="14">
        <v>1</v>
      </c>
    </row>
    <row r="866" spans="1:11" x14ac:dyDescent="0.25">
      <c r="A866" s="14" t="s">
        <v>55</v>
      </c>
      <c r="B866" s="14" t="s">
        <v>34</v>
      </c>
      <c r="C866" s="14" t="s">
        <v>55</v>
      </c>
      <c r="D866" s="14" t="s">
        <v>55</v>
      </c>
      <c r="E866" s="14" t="s">
        <v>55</v>
      </c>
      <c r="F866" s="14" t="s">
        <v>62</v>
      </c>
      <c r="G866" s="1">
        <v>42177</v>
      </c>
      <c r="H866" s="14">
        <v>16</v>
      </c>
      <c r="I866" s="14">
        <v>19</v>
      </c>
      <c r="J866" s="14"/>
      <c r="K866" s="14">
        <v>1</v>
      </c>
    </row>
    <row r="867" spans="1:11" x14ac:dyDescent="0.25">
      <c r="A867" s="14" t="s">
        <v>55</v>
      </c>
      <c r="B867" s="14" t="s">
        <v>34</v>
      </c>
      <c r="C867" s="14" t="s">
        <v>55</v>
      </c>
      <c r="D867" s="14" t="s">
        <v>55</v>
      </c>
      <c r="E867" s="14" t="s">
        <v>55</v>
      </c>
      <c r="F867" s="14" t="s">
        <v>62</v>
      </c>
      <c r="G867" s="1">
        <v>42179</v>
      </c>
      <c r="H867" s="14">
        <v>16</v>
      </c>
      <c r="I867" s="14">
        <v>19</v>
      </c>
      <c r="J867" s="14"/>
      <c r="K867" s="14">
        <v>1</v>
      </c>
    </row>
    <row r="868" spans="1:11" x14ac:dyDescent="0.25">
      <c r="A868" s="14" t="s">
        <v>55</v>
      </c>
      <c r="B868" s="14" t="s">
        <v>34</v>
      </c>
      <c r="C868" s="14" t="s">
        <v>55</v>
      </c>
      <c r="D868" s="14" t="s">
        <v>55</v>
      </c>
      <c r="E868" s="14" t="s">
        <v>55</v>
      </c>
      <c r="F868" s="14" t="s">
        <v>62</v>
      </c>
      <c r="G868" s="1">
        <v>42180</v>
      </c>
      <c r="H868" s="14">
        <v>16</v>
      </c>
      <c r="I868" s="14">
        <v>19</v>
      </c>
      <c r="J868" s="14"/>
      <c r="K868" s="14">
        <v>1</v>
      </c>
    </row>
    <row r="869" spans="1:11" x14ac:dyDescent="0.25">
      <c r="A869" s="14" t="s">
        <v>55</v>
      </c>
      <c r="B869" s="14" t="s">
        <v>34</v>
      </c>
      <c r="C869" s="14" t="s">
        <v>55</v>
      </c>
      <c r="D869" s="14" t="s">
        <v>55</v>
      </c>
      <c r="E869" s="14" t="s">
        <v>55</v>
      </c>
      <c r="F869" s="14" t="s">
        <v>62</v>
      </c>
      <c r="G869" s="1">
        <v>42181</v>
      </c>
      <c r="H869" s="14">
        <v>16</v>
      </c>
      <c r="I869" s="14">
        <v>19</v>
      </c>
      <c r="J869" s="14"/>
      <c r="K869" s="14">
        <v>1</v>
      </c>
    </row>
    <row r="870" spans="1:11" x14ac:dyDescent="0.25">
      <c r="A870" s="14" t="s">
        <v>55</v>
      </c>
      <c r="B870" s="14" t="s">
        <v>34</v>
      </c>
      <c r="C870" s="14" t="s">
        <v>55</v>
      </c>
      <c r="D870" s="14" t="s">
        <v>55</v>
      </c>
      <c r="E870" s="14" t="s">
        <v>55</v>
      </c>
      <c r="F870" s="14" t="s">
        <v>62</v>
      </c>
      <c r="G870" s="1">
        <v>42185</v>
      </c>
      <c r="H870" s="14">
        <v>16</v>
      </c>
      <c r="I870" s="14">
        <v>19</v>
      </c>
      <c r="J870" s="14"/>
      <c r="K870" s="14">
        <v>1</v>
      </c>
    </row>
    <row r="871" spans="1:11" x14ac:dyDescent="0.25">
      <c r="A871" s="14" t="s">
        <v>55</v>
      </c>
      <c r="B871" s="14" t="s">
        <v>34</v>
      </c>
      <c r="C871" s="14" t="s">
        <v>55</v>
      </c>
      <c r="D871" s="14" t="s">
        <v>55</v>
      </c>
      <c r="E871" s="14" t="s">
        <v>55</v>
      </c>
      <c r="F871" s="14" t="s">
        <v>62</v>
      </c>
      <c r="G871" s="1">
        <v>42186</v>
      </c>
      <c r="H871" s="14">
        <v>16</v>
      </c>
      <c r="I871" s="14">
        <v>19</v>
      </c>
      <c r="J871" s="14"/>
      <c r="K871" s="14">
        <v>1</v>
      </c>
    </row>
    <row r="872" spans="1:11" x14ac:dyDescent="0.25">
      <c r="A872" s="14" t="s">
        <v>55</v>
      </c>
      <c r="B872" s="14" t="s">
        <v>34</v>
      </c>
      <c r="C872" s="14" t="s">
        <v>55</v>
      </c>
      <c r="D872" s="14" t="s">
        <v>55</v>
      </c>
      <c r="E872" s="14" t="s">
        <v>55</v>
      </c>
      <c r="F872" s="14" t="s">
        <v>62</v>
      </c>
      <c r="G872" s="1">
        <v>42201</v>
      </c>
      <c r="H872" s="14">
        <v>16</v>
      </c>
      <c r="I872" s="14">
        <v>19</v>
      </c>
      <c r="J872" s="14"/>
      <c r="K872" s="14">
        <v>1</v>
      </c>
    </row>
    <row r="873" spans="1:11" x14ac:dyDescent="0.25">
      <c r="A873" s="14" t="s">
        <v>55</v>
      </c>
      <c r="B873" s="14" t="s">
        <v>34</v>
      </c>
      <c r="C873" s="14" t="s">
        <v>55</v>
      </c>
      <c r="D873" s="14" t="s">
        <v>55</v>
      </c>
      <c r="E873" s="14" t="s">
        <v>55</v>
      </c>
      <c r="F873" s="14" t="s">
        <v>62</v>
      </c>
      <c r="G873" s="1">
        <v>42213</v>
      </c>
      <c r="H873" s="14">
        <v>16</v>
      </c>
      <c r="I873" s="14">
        <v>19</v>
      </c>
      <c r="J873" s="14"/>
      <c r="K873" s="14">
        <v>1</v>
      </c>
    </row>
    <row r="874" spans="1:11" x14ac:dyDescent="0.25">
      <c r="A874" s="14" t="s">
        <v>55</v>
      </c>
      <c r="B874" s="14" t="s">
        <v>34</v>
      </c>
      <c r="C874" s="14" t="s">
        <v>55</v>
      </c>
      <c r="D874" s="14" t="s">
        <v>55</v>
      </c>
      <c r="E874" s="14" t="s">
        <v>55</v>
      </c>
      <c r="F874" s="14" t="s">
        <v>62</v>
      </c>
      <c r="G874" s="1">
        <v>42215</v>
      </c>
      <c r="H874" s="14">
        <v>16</v>
      </c>
      <c r="I874" s="14">
        <v>19</v>
      </c>
      <c r="J874" s="14"/>
      <c r="K874" s="14">
        <v>1</v>
      </c>
    </row>
    <row r="875" spans="1:11" x14ac:dyDescent="0.25">
      <c r="A875" s="14" t="s">
        <v>55</v>
      </c>
      <c r="B875" s="14" t="s">
        <v>34</v>
      </c>
      <c r="C875" s="14" t="s">
        <v>55</v>
      </c>
      <c r="D875" s="14" t="s">
        <v>55</v>
      </c>
      <c r="E875" s="14" t="s">
        <v>55</v>
      </c>
      <c r="F875" s="14" t="s">
        <v>62</v>
      </c>
      <c r="G875" s="1">
        <v>42216</v>
      </c>
      <c r="H875" s="14">
        <v>16</v>
      </c>
      <c r="I875" s="14">
        <v>19</v>
      </c>
      <c r="J875" s="14"/>
      <c r="K875" s="14">
        <v>1</v>
      </c>
    </row>
    <row r="876" spans="1:11" x14ac:dyDescent="0.25">
      <c r="A876" s="14" t="s">
        <v>55</v>
      </c>
      <c r="B876" s="14" t="s">
        <v>34</v>
      </c>
      <c r="C876" s="14" t="s">
        <v>55</v>
      </c>
      <c r="D876" s="14" t="s">
        <v>55</v>
      </c>
      <c r="E876" s="14" t="s">
        <v>55</v>
      </c>
      <c r="F876" s="14" t="s">
        <v>62</v>
      </c>
      <c r="G876" s="1">
        <v>42222</v>
      </c>
      <c r="H876" s="14">
        <v>16</v>
      </c>
      <c r="I876" s="14">
        <v>19</v>
      </c>
      <c r="J876" s="14"/>
      <c r="K876" s="14">
        <v>1</v>
      </c>
    </row>
    <row r="877" spans="1:11" x14ac:dyDescent="0.25">
      <c r="A877" s="14" t="s">
        <v>55</v>
      </c>
      <c r="B877" s="14" t="s">
        <v>34</v>
      </c>
      <c r="C877" s="14" t="s">
        <v>55</v>
      </c>
      <c r="D877" s="14" t="s">
        <v>55</v>
      </c>
      <c r="E877" s="14" t="s">
        <v>55</v>
      </c>
      <c r="F877" s="14" t="s">
        <v>62</v>
      </c>
      <c r="G877" s="1">
        <v>42227</v>
      </c>
      <c r="H877" s="14">
        <v>16</v>
      </c>
      <c r="I877" s="14">
        <v>19</v>
      </c>
      <c r="J877" s="14"/>
      <c r="K877" s="14">
        <v>1</v>
      </c>
    </row>
    <row r="878" spans="1:11" x14ac:dyDescent="0.25">
      <c r="A878" s="14" t="s">
        <v>55</v>
      </c>
      <c r="B878" s="14" t="s">
        <v>34</v>
      </c>
      <c r="C878" s="14" t="s">
        <v>55</v>
      </c>
      <c r="D878" s="14" t="s">
        <v>55</v>
      </c>
      <c r="E878" s="14" t="s">
        <v>55</v>
      </c>
      <c r="F878" s="14" t="s">
        <v>62</v>
      </c>
      <c r="G878" s="1">
        <v>42228</v>
      </c>
      <c r="H878" s="14">
        <v>15</v>
      </c>
      <c r="I878" s="14">
        <v>18</v>
      </c>
      <c r="J878" s="14"/>
      <c r="K878" s="14">
        <v>1</v>
      </c>
    </row>
    <row r="879" spans="1:11" x14ac:dyDescent="0.25">
      <c r="A879" s="14" t="s">
        <v>55</v>
      </c>
      <c r="B879" s="14" t="s">
        <v>34</v>
      </c>
      <c r="C879" s="14" t="s">
        <v>55</v>
      </c>
      <c r="D879" s="14" t="s">
        <v>55</v>
      </c>
      <c r="E879" s="14" t="s">
        <v>55</v>
      </c>
      <c r="F879" s="14" t="s">
        <v>62</v>
      </c>
      <c r="G879" s="1">
        <v>42229</v>
      </c>
      <c r="H879" s="14">
        <v>16</v>
      </c>
      <c r="I879" s="14">
        <v>19</v>
      </c>
      <c r="J879" s="14"/>
      <c r="K879" s="14">
        <v>1</v>
      </c>
    </row>
    <row r="880" spans="1:11" x14ac:dyDescent="0.25">
      <c r="A880" s="14" t="s">
        <v>55</v>
      </c>
      <c r="B880" s="14" t="s">
        <v>34</v>
      </c>
      <c r="C880" s="14" t="s">
        <v>55</v>
      </c>
      <c r="D880" s="14" t="s">
        <v>55</v>
      </c>
      <c r="E880" s="14" t="s">
        <v>55</v>
      </c>
      <c r="F880" s="14" t="s">
        <v>62</v>
      </c>
      <c r="G880" s="1">
        <v>42237</v>
      </c>
      <c r="H880" s="14">
        <v>15</v>
      </c>
      <c r="I880" s="14">
        <v>18</v>
      </c>
      <c r="J880" s="14"/>
      <c r="K880" s="14">
        <v>1</v>
      </c>
    </row>
    <row r="881" spans="1:11" x14ac:dyDescent="0.25">
      <c r="A881" s="14" t="s">
        <v>55</v>
      </c>
      <c r="B881" s="14" t="s">
        <v>34</v>
      </c>
      <c r="C881" s="14" t="s">
        <v>55</v>
      </c>
      <c r="D881" s="14" t="s">
        <v>55</v>
      </c>
      <c r="E881" s="14" t="s">
        <v>55</v>
      </c>
      <c r="F881" s="14" t="s">
        <v>62</v>
      </c>
      <c r="G881" s="1">
        <v>42241</v>
      </c>
      <c r="H881" s="14">
        <v>16</v>
      </c>
      <c r="I881" s="14">
        <v>19</v>
      </c>
      <c r="J881" s="14"/>
      <c r="K881" s="14">
        <v>1</v>
      </c>
    </row>
    <row r="882" spans="1:11" x14ac:dyDescent="0.25">
      <c r="A882" s="14" t="s">
        <v>55</v>
      </c>
      <c r="B882" s="14" t="s">
        <v>34</v>
      </c>
      <c r="C882" s="14" t="s">
        <v>55</v>
      </c>
      <c r="D882" s="14" t="s">
        <v>55</v>
      </c>
      <c r="E882" s="14" t="s">
        <v>55</v>
      </c>
      <c r="F882" s="14" t="s">
        <v>62</v>
      </c>
      <c r="G882" s="1">
        <v>42242</v>
      </c>
      <c r="H882" s="14">
        <v>16</v>
      </c>
      <c r="I882" s="14">
        <v>19</v>
      </c>
      <c r="J882" s="14"/>
      <c r="K882" s="14">
        <v>1</v>
      </c>
    </row>
    <row r="883" spans="1:11" x14ac:dyDescent="0.25">
      <c r="A883" s="14" t="s">
        <v>55</v>
      </c>
      <c r="B883" s="14" t="s">
        <v>34</v>
      </c>
      <c r="C883" s="14" t="s">
        <v>55</v>
      </c>
      <c r="D883" s="14" t="s">
        <v>55</v>
      </c>
      <c r="E883" s="14" t="s">
        <v>55</v>
      </c>
      <c r="F883" s="14" t="s">
        <v>62</v>
      </c>
      <c r="G883" s="1">
        <v>42243</v>
      </c>
      <c r="H883" s="14">
        <v>16</v>
      </c>
      <c r="I883" s="14">
        <v>19</v>
      </c>
      <c r="J883" s="14"/>
      <c r="K883" s="14">
        <v>1</v>
      </c>
    </row>
    <row r="884" spans="1:11" x14ac:dyDescent="0.25">
      <c r="A884" s="14" t="s">
        <v>55</v>
      </c>
      <c r="B884" s="14" t="s">
        <v>34</v>
      </c>
      <c r="C884" s="14" t="s">
        <v>55</v>
      </c>
      <c r="D884" s="14" t="s">
        <v>55</v>
      </c>
      <c r="E884" s="14" t="s">
        <v>55</v>
      </c>
      <c r="F884" s="14" t="s">
        <v>62</v>
      </c>
      <c r="G884" s="1">
        <v>42244</v>
      </c>
      <c r="H884" s="14">
        <v>16</v>
      </c>
      <c r="I884" s="14">
        <v>19</v>
      </c>
      <c r="J884" s="14"/>
      <c r="K884" s="14">
        <v>1</v>
      </c>
    </row>
    <row r="885" spans="1:11" x14ac:dyDescent="0.25">
      <c r="A885" s="14" t="s">
        <v>55</v>
      </c>
      <c r="B885" s="14" t="s">
        <v>34</v>
      </c>
      <c r="C885" s="14" t="s">
        <v>55</v>
      </c>
      <c r="D885" s="14" t="s">
        <v>55</v>
      </c>
      <c r="E885" s="14" t="s">
        <v>55</v>
      </c>
      <c r="F885" s="14" t="s">
        <v>62</v>
      </c>
      <c r="G885" s="1">
        <v>42256</v>
      </c>
      <c r="H885" s="14">
        <v>16</v>
      </c>
      <c r="I885" s="14">
        <v>19</v>
      </c>
      <c r="J885" s="14"/>
      <c r="K885" s="14">
        <v>1</v>
      </c>
    </row>
    <row r="886" spans="1:11" x14ac:dyDescent="0.25">
      <c r="A886" s="14" t="s">
        <v>55</v>
      </c>
      <c r="B886" s="14" t="s">
        <v>34</v>
      </c>
      <c r="C886" s="14" t="s">
        <v>55</v>
      </c>
      <c r="D886" s="14" t="s">
        <v>55</v>
      </c>
      <c r="E886" s="14" t="s">
        <v>55</v>
      </c>
      <c r="F886" s="14" t="s">
        <v>62</v>
      </c>
      <c r="G886" s="1">
        <v>42257</v>
      </c>
      <c r="H886" s="14">
        <v>16</v>
      </c>
      <c r="I886" s="14">
        <v>19</v>
      </c>
      <c r="J886" s="14"/>
      <c r="K886" s="14">
        <v>1</v>
      </c>
    </row>
    <row r="887" spans="1:11" x14ac:dyDescent="0.25">
      <c r="A887" s="14" t="s">
        <v>55</v>
      </c>
      <c r="B887" s="14" t="s">
        <v>34</v>
      </c>
      <c r="C887" s="14" t="s">
        <v>55</v>
      </c>
      <c r="D887" s="14" t="s">
        <v>55</v>
      </c>
      <c r="E887" s="14" t="s">
        <v>55</v>
      </c>
      <c r="F887" s="14" t="s">
        <v>62</v>
      </c>
      <c r="G887" s="1">
        <v>42258</v>
      </c>
      <c r="H887" s="14">
        <v>16</v>
      </c>
      <c r="I887" s="14">
        <v>19</v>
      </c>
      <c r="J887" s="14"/>
      <c r="K887" s="14">
        <v>1</v>
      </c>
    </row>
    <row r="888" spans="1:11" x14ac:dyDescent="0.25">
      <c r="A888" s="14" t="s">
        <v>55</v>
      </c>
      <c r="B888" s="14" t="s">
        <v>34</v>
      </c>
      <c r="C888" s="14" t="s">
        <v>55</v>
      </c>
      <c r="D888" s="14" t="s">
        <v>55</v>
      </c>
      <c r="E888" s="14" t="s">
        <v>55</v>
      </c>
      <c r="F888" s="14" t="s">
        <v>62</v>
      </c>
      <c r="G888" s="1">
        <v>42270</v>
      </c>
      <c r="H888" s="14">
        <v>16</v>
      </c>
      <c r="I888" s="14">
        <v>19</v>
      </c>
      <c r="J888" s="14"/>
      <c r="K888" s="14">
        <v>1</v>
      </c>
    </row>
    <row r="889" spans="1:11" x14ac:dyDescent="0.25">
      <c r="A889" s="14" t="s">
        <v>55</v>
      </c>
      <c r="B889" s="14" t="s">
        <v>34</v>
      </c>
      <c r="C889" s="14" t="s">
        <v>55</v>
      </c>
      <c r="D889" s="14" t="s">
        <v>55</v>
      </c>
      <c r="E889" s="14" t="s">
        <v>55</v>
      </c>
      <c r="F889" s="14" t="s">
        <v>62</v>
      </c>
      <c r="G889" s="1">
        <v>42271</v>
      </c>
      <c r="H889" s="14">
        <v>16</v>
      </c>
      <c r="I889" s="14">
        <v>19</v>
      </c>
      <c r="J889" s="14"/>
      <c r="K889" s="14">
        <v>1</v>
      </c>
    </row>
    <row r="890" spans="1:11" x14ac:dyDescent="0.25">
      <c r="A890" s="14" t="s">
        <v>55</v>
      </c>
      <c r="B890" s="14" t="s">
        <v>34</v>
      </c>
      <c r="C890" s="14" t="s">
        <v>55</v>
      </c>
      <c r="D890" s="14" t="s">
        <v>55</v>
      </c>
      <c r="E890" s="14" t="s">
        <v>55</v>
      </c>
      <c r="F890" s="14" t="s">
        <v>62</v>
      </c>
      <c r="G890" s="1">
        <v>42272</v>
      </c>
      <c r="H890" s="14">
        <v>16</v>
      </c>
      <c r="I890" s="14">
        <v>19</v>
      </c>
      <c r="J890" s="14"/>
      <c r="K890" s="14">
        <v>1</v>
      </c>
    </row>
    <row r="891" spans="1:11" x14ac:dyDescent="0.25">
      <c r="A891" s="14" t="s">
        <v>55</v>
      </c>
      <c r="B891" s="14" t="s">
        <v>34</v>
      </c>
      <c r="C891" s="14" t="s">
        <v>55</v>
      </c>
      <c r="D891" s="14" t="s">
        <v>55</v>
      </c>
      <c r="E891" s="14" t="s">
        <v>55</v>
      </c>
      <c r="F891" s="14" t="s">
        <v>62</v>
      </c>
      <c r="G891" s="1">
        <v>42276</v>
      </c>
      <c r="H891" s="14">
        <v>16</v>
      </c>
      <c r="I891" s="14">
        <v>19</v>
      </c>
      <c r="J891" s="14"/>
      <c r="K891" s="14">
        <v>1</v>
      </c>
    </row>
    <row r="892" spans="1:11" x14ac:dyDescent="0.25">
      <c r="A892" s="14" t="s">
        <v>55</v>
      </c>
      <c r="B892" s="14" t="s">
        <v>34</v>
      </c>
      <c r="C892" s="14" t="s">
        <v>55</v>
      </c>
      <c r="D892" s="14" t="s">
        <v>55</v>
      </c>
      <c r="E892" s="14" t="s">
        <v>55</v>
      </c>
      <c r="F892" s="14" t="s">
        <v>62</v>
      </c>
      <c r="G892" s="1">
        <v>42277</v>
      </c>
      <c r="H892" s="14">
        <v>16</v>
      </c>
      <c r="I892" s="14">
        <v>19</v>
      </c>
      <c r="J892" s="14"/>
      <c r="K892" s="14">
        <v>1</v>
      </c>
    </row>
    <row r="893" spans="1:11" x14ac:dyDescent="0.25">
      <c r="A893" s="14" t="s">
        <v>55</v>
      </c>
      <c r="B893" s="14" t="s">
        <v>34</v>
      </c>
      <c r="C893" s="14" t="s">
        <v>55</v>
      </c>
      <c r="D893" s="14" t="s">
        <v>55</v>
      </c>
      <c r="E893" s="14" t="s">
        <v>55</v>
      </c>
      <c r="F893" s="14" t="s">
        <v>62</v>
      </c>
      <c r="G893" s="1">
        <v>42285</v>
      </c>
      <c r="H893" s="14">
        <v>16</v>
      </c>
      <c r="I893" s="14">
        <v>19</v>
      </c>
      <c r="J893" s="14"/>
      <c r="K893" s="14">
        <v>1</v>
      </c>
    </row>
    <row r="894" spans="1:11" x14ac:dyDescent="0.25">
      <c r="A894" s="14" t="s">
        <v>55</v>
      </c>
      <c r="B894" s="14" t="s">
        <v>34</v>
      </c>
      <c r="C894" s="14" t="s">
        <v>55</v>
      </c>
      <c r="D894" s="14" t="s">
        <v>55</v>
      </c>
      <c r="E894" s="14" t="s">
        <v>55</v>
      </c>
      <c r="F894" s="14" t="s">
        <v>62</v>
      </c>
      <c r="G894" s="1">
        <v>42286</v>
      </c>
      <c r="H894" s="14">
        <v>16</v>
      </c>
      <c r="I894" s="14">
        <v>19</v>
      </c>
      <c r="J894" s="14"/>
      <c r="K894" s="14">
        <v>1</v>
      </c>
    </row>
    <row r="895" spans="1:11" x14ac:dyDescent="0.25">
      <c r="A895" s="14" t="s">
        <v>55</v>
      </c>
      <c r="B895" s="14" t="s">
        <v>34</v>
      </c>
      <c r="C895" s="14" t="s">
        <v>55</v>
      </c>
      <c r="D895" s="14" t="s">
        <v>55</v>
      </c>
      <c r="E895" s="14" t="s">
        <v>55</v>
      </c>
      <c r="F895" s="14" t="s">
        <v>62</v>
      </c>
      <c r="G895" s="1">
        <v>42289</v>
      </c>
      <c r="H895" s="14">
        <v>16</v>
      </c>
      <c r="I895" s="14">
        <v>19</v>
      </c>
      <c r="J895" s="14"/>
      <c r="K895" s="14">
        <v>1</v>
      </c>
    </row>
    <row r="896" spans="1:11" x14ac:dyDescent="0.25">
      <c r="A896" s="14" t="s">
        <v>55</v>
      </c>
      <c r="B896" s="14" t="s">
        <v>34</v>
      </c>
      <c r="C896" s="14" t="s">
        <v>55</v>
      </c>
      <c r="D896" s="14" t="s">
        <v>55</v>
      </c>
      <c r="E896" s="14" t="s">
        <v>55</v>
      </c>
      <c r="F896" s="14" t="s">
        <v>62</v>
      </c>
      <c r="G896" s="1">
        <v>42290</v>
      </c>
      <c r="H896" s="14">
        <v>16</v>
      </c>
      <c r="I896" s="14">
        <v>19</v>
      </c>
      <c r="J896" s="14"/>
      <c r="K896" s="14">
        <v>1</v>
      </c>
    </row>
    <row r="897" spans="1:11" x14ac:dyDescent="0.25">
      <c r="A897" s="14" t="s">
        <v>55</v>
      </c>
      <c r="B897" s="14" t="s">
        <v>34</v>
      </c>
      <c r="C897" s="14" t="s">
        <v>55</v>
      </c>
      <c r="D897" s="14" t="s">
        <v>55</v>
      </c>
      <c r="E897" s="14" t="s">
        <v>55</v>
      </c>
      <c r="F897" s="14" t="s">
        <v>62</v>
      </c>
      <c r="G897" s="1">
        <v>42291</v>
      </c>
      <c r="H897" s="14">
        <v>16</v>
      </c>
      <c r="I897" s="14">
        <v>19</v>
      </c>
      <c r="J897" s="14"/>
      <c r="K897" s="14">
        <v>1</v>
      </c>
    </row>
    <row r="898" spans="1:11" x14ac:dyDescent="0.25">
      <c r="A898" s="14" t="s">
        <v>55</v>
      </c>
      <c r="B898" s="14" t="s">
        <v>34</v>
      </c>
      <c r="C898" s="14" t="s">
        <v>55</v>
      </c>
      <c r="D898" s="14" t="s">
        <v>55</v>
      </c>
      <c r="E898" s="14" t="s">
        <v>55</v>
      </c>
      <c r="F898" s="14" t="s">
        <v>62</v>
      </c>
      <c r="G898" s="1">
        <v>42298</v>
      </c>
      <c r="H898" s="14">
        <v>16</v>
      </c>
      <c r="I898" s="14">
        <v>19</v>
      </c>
      <c r="J898" s="14"/>
      <c r="K898" s="14">
        <v>1</v>
      </c>
    </row>
    <row r="899" spans="1:11" x14ac:dyDescent="0.25">
      <c r="A899" s="14" t="s">
        <v>55</v>
      </c>
      <c r="B899" s="14" t="s">
        <v>34</v>
      </c>
      <c r="C899" s="14" t="s">
        <v>55</v>
      </c>
      <c r="D899" s="14" t="s">
        <v>55</v>
      </c>
      <c r="E899" s="14" t="s">
        <v>55</v>
      </c>
      <c r="F899" s="14" t="s">
        <v>62</v>
      </c>
      <c r="G899" s="1">
        <v>42299</v>
      </c>
      <c r="H899" s="14">
        <v>16</v>
      </c>
      <c r="I899" s="14">
        <v>19</v>
      </c>
      <c r="J899" s="14"/>
      <c r="K899" s="14">
        <v>1</v>
      </c>
    </row>
    <row r="900" spans="1:11" x14ac:dyDescent="0.25">
      <c r="A900" s="14" t="s">
        <v>55</v>
      </c>
      <c r="B900" s="14" t="s">
        <v>34</v>
      </c>
      <c r="C900" s="14" t="s">
        <v>55</v>
      </c>
      <c r="D900" s="14" t="s">
        <v>55</v>
      </c>
      <c r="E900" s="14" t="s">
        <v>55</v>
      </c>
      <c r="F900" s="14" t="s">
        <v>62</v>
      </c>
      <c r="G900" s="1">
        <v>42300</v>
      </c>
      <c r="H900" s="14">
        <v>16</v>
      </c>
      <c r="I900" s="14">
        <v>19</v>
      </c>
      <c r="J900" s="14"/>
      <c r="K900" s="14">
        <v>1</v>
      </c>
    </row>
    <row r="901" spans="1:11" x14ac:dyDescent="0.25">
      <c r="A901" s="14" t="s">
        <v>55</v>
      </c>
      <c r="B901" s="14" t="s">
        <v>34</v>
      </c>
      <c r="C901" s="14" t="s">
        <v>55</v>
      </c>
      <c r="D901" s="14" t="s">
        <v>55</v>
      </c>
      <c r="E901" s="14" t="s">
        <v>55</v>
      </c>
      <c r="F901" s="14" t="s">
        <v>62</v>
      </c>
      <c r="G901" s="1">
        <v>42304</v>
      </c>
      <c r="H901" s="14">
        <v>16</v>
      </c>
      <c r="I901" s="14">
        <v>19</v>
      </c>
      <c r="J901" s="14"/>
      <c r="K901" s="14">
        <v>1</v>
      </c>
    </row>
    <row r="902" spans="1:11" x14ac:dyDescent="0.25">
      <c r="A902" s="14" t="s">
        <v>55</v>
      </c>
      <c r="B902" s="14" t="s">
        <v>34</v>
      </c>
      <c r="C902" s="14" t="s">
        <v>55</v>
      </c>
      <c r="D902" s="14" t="s">
        <v>55</v>
      </c>
      <c r="E902" s="14" t="s">
        <v>55</v>
      </c>
      <c r="F902" s="14" t="s">
        <v>62</v>
      </c>
      <c r="G902" s="1">
        <v>42305</v>
      </c>
      <c r="H902" s="14">
        <v>16</v>
      </c>
      <c r="I902" s="14">
        <v>19</v>
      </c>
      <c r="J902" s="14"/>
      <c r="K902" s="14">
        <v>1</v>
      </c>
    </row>
    <row r="903" spans="1:11" x14ac:dyDescent="0.25">
      <c r="A903" s="14" t="s">
        <v>55</v>
      </c>
      <c r="B903" s="14" t="s">
        <v>34</v>
      </c>
      <c r="C903" s="14" t="s">
        <v>55</v>
      </c>
      <c r="D903" s="14" t="s">
        <v>55</v>
      </c>
      <c r="E903" s="14" t="s">
        <v>55</v>
      </c>
      <c r="F903" s="14" t="s">
        <v>62</v>
      </c>
      <c r="G903" s="1">
        <v>42307</v>
      </c>
      <c r="H903" s="14">
        <v>16</v>
      </c>
      <c r="I903" s="14">
        <v>19</v>
      </c>
      <c r="J903" s="14"/>
      <c r="K903" s="14">
        <v>1</v>
      </c>
    </row>
    <row r="904" spans="1:11" x14ac:dyDescent="0.25">
      <c r="A904" s="14" t="s">
        <v>55</v>
      </c>
      <c r="B904" s="14" t="s">
        <v>31</v>
      </c>
      <c r="C904" s="14" t="s">
        <v>55</v>
      </c>
      <c r="D904" s="14" t="s">
        <v>55</v>
      </c>
      <c r="E904" s="14" t="s">
        <v>55</v>
      </c>
      <c r="F904" s="14" t="s">
        <v>62</v>
      </c>
      <c r="G904" s="1">
        <v>42125</v>
      </c>
      <c r="H904" s="14">
        <v>16</v>
      </c>
      <c r="I904" s="14">
        <v>19</v>
      </c>
      <c r="J904" s="14"/>
      <c r="K904" s="14">
        <v>1</v>
      </c>
    </row>
    <row r="905" spans="1:11" x14ac:dyDescent="0.25">
      <c r="A905" s="14" t="s">
        <v>55</v>
      </c>
      <c r="B905" s="14" t="s">
        <v>31</v>
      </c>
      <c r="C905" s="14" t="s">
        <v>55</v>
      </c>
      <c r="D905" s="14" t="s">
        <v>55</v>
      </c>
      <c r="E905" s="14" t="s">
        <v>55</v>
      </c>
      <c r="F905" s="14" t="s">
        <v>62</v>
      </c>
      <c r="G905" s="1">
        <v>42164</v>
      </c>
      <c r="H905" s="14">
        <v>16</v>
      </c>
      <c r="I905" s="14">
        <v>19</v>
      </c>
      <c r="J905" s="14"/>
      <c r="K905" s="14">
        <v>1</v>
      </c>
    </row>
    <row r="906" spans="1:11" x14ac:dyDescent="0.25">
      <c r="A906" s="14" t="s">
        <v>55</v>
      </c>
      <c r="B906" s="14" t="s">
        <v>31</v>
      </c>
      <c r="C906" s="14" t="s">
        <v>55</v>
      </c>
      <c r="D906" s="14" t="s">
        <v>55</v>
      </c>
      <c r="E906" s="14" t="s">
        <v>55</v>
      </c>
      <c r="F906" s="14" t="s">
        <v>62</v>
      </c>
      <c r="G906" s="1">
        <v>42171</v>
      </c>
      <c r="H906" s="14">
        <v>16</v>
      </c>
      <c r="I906" s="14">
        <v>19</v>
      </c>
      <c r="J906" s="14"/>
      <c r="K906" s="14">
        <v>1</v>
      </c>
    </row>
    <row r="907" spans="1:11" x14ac:dyDescent="0.25">
      <c r="A907" s="14" t="s">
        <v>55</v>
      </c>
      <c r="B907" s="14" t="s">
        <v>31</v>
      </c>
      <c r="C907" s="14" t="s">
        <v>55</v>
      </c>
      <c r="D907" s="14" t="s">
        <v>55</v>
      </c>
      <c r="E907" s="14" t="s">
        <v>55</v>
      </c>
      <c r="F907" s="14" t="s">
        <v>62</v>
      </c>
      <c r="G907" s="1">
        <v>42172</v>
      </c>
      <c r="H907" s="14">
        <v>16</v>
      </c>
      <c r="I907" s="14">
        <v>19</v>
      </c>
      <c r="J907" s="14"/>
      <c r="K907" s="14">
        <v>1</v>
      </c>
    </row>
    <row r="908" spans="1:11" x14ac:dyDescent="0.25">
      <c r="A908" s="14" t="s">
        <v>55</v>
      </c>
      <c r="B908" s="14" t="s">
        <v>31</v>
      </c>
      <c r="C908" s="14" t="s">
        <v>55</v>
      </c>
      <c r="D908" s="14" t="s">
        <v>55</v>
      </c>
      <c r="E908" s="14" t="s">
        <v>55</v>
      </c>
      <c r="F908" s="14" t="s">
        <v>62</v>
      </c>
      <c r="G908" s="1">
        <v>42177</v>
      </c>
      <c r="H908" s="14">
        <v>16</v>
      </c>
      <c r="I908" s="14">
        <v>19</v>
      </c>
      <c r="J908" s="14"/>
      <c r="K908" s="14">
        <v>1</v>
      </c>
    </row>
    <row r="909" spans="1:11" x14ac:dyDescent="0.25">
      <c r="A909" s="14" t="s">
        <v>55</v>
      </c>
      <c r="B909" s="14" t="s">
        <v>31</v>
      </c>
      <c r="C909" s="14" t="s">
        <v>55</v>
      </c>
      <c r="D909" s="14" t="s">
        <v>55</v>
      </c>
      <c r="E909" s="14" t="s">
        <v>55</v>
      </c>
      <c r="F909" s="14" t="s">
        <v>62</v>
      </c>
      <c r="G909" s="1">
        <v>42179</v>
      </c>
      <c r="H909" s="14">
        <v>16</v>
      </c>
      <c r="I909" s="14">
        <v>19</v>
      </c>
      <c r="J909" s="14"/>
      <c r="K909" s="14">
        <v>1</v>
      </c>
    </row>
    <row r="910" spans="1:11" x14ac:dyDescent="0.25">
      <c r="A910" s="14" t="s">
        <v>55</v>
      </c>
      <c r="B910" s="14" t="s">
        <v>31</v>
      </c>
      <c r="C910" s="14" t="s">
        <v>55</v>
      </c>
      <c r="D910" s="14" t="s">
        <v>55</v>
      </c>
      <c r="E910" s="14" t="s">
        <v>55</v>
      </c>
      <c r="F910" s="14" t="s">
        <v>62</v>
      </c>
      <c r="G910" s="1">
        <v>42180</v>
      </c>
      <c r="H910" s="14">
        <v>16</v>
      </c>
      <c r="I910" s="14">
        <v>19</v>
      </c>
      <c r="J910" s="14"/>
      <c r="K910" s="14">
        <v>1</v>
      </c>
    </row>
    <row r="911" spans="1:11" x14ac:dyDescent="0.25">
      <c r="A911" s="14" t="s">
        <v>55</v>
      </c>
      <c r="B911" s="14" t="s">
        <v>31</v>
      </c>
      <c r="C911" s="14" t="s">
        <v>55</v>
      </c>
      <c r="D911" s="14" t="s">
        <v>55</v>
      </c>
      <c r="E911" s="14" t="s">
        <v>55</v>
      </c>
      <c r="F911" s="14" t="s">
        <v>62</v>
      </c>
      <c r="G911" s="1">
        <v>42181</v>
      </c>
      <c r="H911" s="14">
        <v>16</v>
      </c>
      <c r="I911" s="14">
        <v>19</v>
      </c>
      <c r="J911" s="14"/>
      <c r="K911" s="14">
        <v>1</v>
      </c>
    </row>
    <row r="912" spans="1:11" x14ac:dyDescent="0.25">
      <c r="A912" s="14" t="s">
        <v>55</v>
      </c>
      <c r="B912" s="14" t="s">
        <v>31</v>
      </c>
      <c r="C912" s="14" t="s">
        <v>55</v>
      </c>
      <c r="D912" s="14" t="s">
        <v>55</v>
      </c>
      <c r="E912" s="14" t="s">
        <v>55</v>
      </c>
      <c r="F912" s="14" t="s">
        <v>62</v>
      </c>
      <c r="G912" s="1">
        <v>42185</v>
      </c>
      <c r="H912" s="14">
        <v>16</v>
      </c>
      <c r="I912" s="14">
        <v>19</v>
      </c>
      <c r="J912" s="14"/>
      <c r="K912" s="14">
        <v>1</v>
      </c>
    </row>
    <row r="913" spans="1:11" x14ac:dyDescent="0.25">
      <c r="A913" s="14" t="s">
        <v>55</v>
      </c>
      <c r="B913" s="14" t="s">
        <v>31</v>
      </c>
      <c r="C913" s="14" t="s">
        <v>55</v>
      </c>
      <c r="D913" s="14" t="s">
        <v>55</v>
      </c>
      <c r="E913" s="14" t="s">
        <v>55</v>
      </c>
      <c r="F913" s="14" t="s">
        <v>62</v>
      </c>
      <c r="G913" s="1">
        <v>42186</v>
      </c>
      <c r="H913" s="14">
        <v>16</v>
      </c>
      <c r="I913" s="14">
        <v>19</v>
      </c>
      <c r="J913" s="14"/>
      <c r="K913" s="14">
        <v>1</v>
      </c>
    </row>
    <row r="914" spans="1:11" x14ac:dyDescent="0.25">
      <c r="A914" s="14" t="s">
        <v>55</v>
      </c>
      <c r="B914" s="14" t="s">
        <v>31</v>
      </c>
      <c r="C914" s="14" t="s">
        <v>55</v>
      </c>
      <c r="D914" s="14" t="s">
        <v>55</v>
      </c>
      <c r="E914" s="14" t="s">
        <v>55</v>
      </c>
      <c r="F914" s="14" t="s">
        <v>62</v>
      </c>
      <c r="G914" s="1">
        <v>42201</v>
      </c>
      <c r="H914" s="14">
        <v>16</v>
      </c>
      <c r="I914" s="14">
        <v>19</v>
      </c>
      <c r="J914" s="14"/>
      <c r="K914" s="14">
        <v>1</v>
      </c>
    </row>
    <row r="915" spans="1:11" x14ac:dyDescent="0.25">
      <c r="A915" s="14" t="s">
        <v>55</v>
      </c>
      <c r="B915" s="14" t="s">
        <v>31</v>
      </c>
      <c r="C915" s="14" t="s">
        <v>55</v>
      </c>
      <c r="D915" s="14" t="s">
        <v>55</v>
      </c>
      <c r="E915" s="14" t="s">
        <v>55</v>
      </c>
      <c r="F915" s="14" t="s">
        <v>62</v>
      </c>
      <c r="G915" s="1">
        <v>42213</v>
      </c>
      <c r="H915" s="14">
        <v>16</v>
      </c>
      <c r="I915" s="14">
        <v>19</v>
      </c>
      <c r="J915" s="14"/>
      <c r="K915" s="14">
        <v>1</v>
      </c>
    </row>
    <row r="916" spans="1:11" x14ac:dyDescent="0.25">
      <c r="A916" s="14" t="s">
        <v>55</v>
      </c>
      <c r="B916" s="14" t="s">
        <v>31</v>
      </c>
      <c r="C916" s="14" t="s">
        <v>55</v>
      </c>
      <c r="D916" s="14" t="s">
        <v>55</v>
      </c>
      <c r="E916" s="14" t="s">
        <v>55</v>
      </c>
      <c r="F916" s="14" t="s">
        <v>62</v>
      </c>
      <c r="G916" s="1">
        <v>42215</v>
      </c>
      <c r="H916" s="14">
        <v>16</v>
      </c>
      <c r="I916" s="14">
        <v>19</v>
      </c>
      <c r="J916" s="14"/>
      <c r="K916" s="14">
        <v>1</v>
      </c>
    </row>
    <row r="917" spans="1:11" x14ac:dyDescent="0.25">
      <c r="A917" s="14" t="s">
        <v>55</v>
      </c>
      <c r="B917" s="14" t="s">
        <v>31</v>
      </c>
      <c r="C917" s="14" t="s">
        <v>55</v>
      </c>
      <c r="D917" s="14" t="s">
        <v>55</v>
      </c>
      <c r="E917" s="14" t="s">
        <v>55</v>
      </c>
      <c r="F917" s="14" t="s">
        <v>62</v>
      </c>
      <c r="G917" s="1">
        <v>42216</v>
      </c>
      <c r="H917" s="14">
        <v>16</v>
      </c>
      <c r="I917" s="14">
        <v>19</v>
      </c>
      <c r="J917" s="14"/>
      <c r="K917" s="14">
        <v>1</v>
      </c>
    </row>
    <row r="918" spans="1:11" x14ac:dyDescent="0.25">
      <c r="A918" s="14" t="s">
        <v>55</v>
      </c>
      <c r="B918" s="14" t="s">
        <v>31</v>
      </c>
      <c r="C918" s="14" t="s">
        <v>55</v>
      </c>
      <c r="D918" s="14" t="s">
        <v>55</v>
      </c>
      <c r="E918" s="14" t="s">
        <v>55</v>
      </c>
      <c r="F918" s="14" t="s">
        <v>62</v>
      </c>
      <c r="G918" s="1">
        <v>42222</v>
      </c>
      <c r="H918" s="14">
        <v>16</v>
      </c>
      <c r="I918" s="14">
        <v>19</v>
      </c>
      <c r="J918" s="14"/>
      <c r="K918" s="14">
        <v>1</v>
      </c>
    </row>
    <row r="919" spans="1:11" x14ac:dyDescent="0.25">
      <c r="A919" s="14" t="s">
        <v>55</v>
      </c>
      <c r="B919" s="14" t="s">
        <v>31</v>
      </c>
      <c r="C919" s="14" t="s">
        <v>55</v>
      </c>
      <c r="D919" s="14" t="s">
        <v>55</v>
      </c>
      <c r="E919" s="14" t="s">
        <v>55</v>
      </c>
      <c r="F919" s="14" t="s">
        <v>62</v>
      </c>
      <c r="G919" s="1">
        <v>42227</v>
      </c>
      <c r="H919" s="14">
        <v>16</v>
      </c>
      <c r="I919" s="14">
        <v>19</v>
      </c>
      <c r="J919" s="14"/>
      <c r="K919" s="14">
        <v>1</v>
      </c>
    </row>
    <row r="920" spans="1:11" x14ac:dyDescent="0.25">
      <c r="A920" s="14" t="s">
        <v>55</v>
      </c>
      <c r="B920" s="14" t="s">
        <v>31</v>
      </c>
      <c r="C920" s="14" t="s">
        <v>55</v>
      </c>
      <c r="D920" s="14" t="s">
        <v>55</v>
      </c>
      <c r="E920" s="14" t="s">
        <v>55</v>
      </c>
      <c r="F920" s="14" t="s">
        <v>62</v>
      </c>
      <c r="G920" s="1">
        <v>42228</v>
      </c>
      <c r="H920" s="14">
        <v>15</v>
      </c>
      <c r="I920" s="14">
        <v>18</v>
      </c>
      <c r="J920" s="14"/>
      <c r="K920" s="14">
        <v>1</v>
      </c>
    </row>
    <row r="921" spans="1:11" x14ac:dyDescent="0.25">
      <c r="A921" s="14" t="s">
        <v>55</v>
      </c>
      <c r="B921" s="14" t="s">
        <v>31</v>
      </c>
      <c r="C921" s="14" t="s">
        <v>55</v>
      </c>
      <c r="D921" s="14" t="s">
        <v>55</v>
      </c>
      <c r="E921" s="14" t="s">
        <v>55</v>
      </c>
      <c r="F921" s="14" t="s">
        <v>62</v>
      </c>
      <c r="G921" s="1">
        <v>42229</v>
      </c>
      <c r="H921" s="14">
        <v>16</v>
      </c>
      <c r="I921" s="14">
        <v>19</v>
      </c>
      <c r="J921" s="14"/>
      <c r="K921" s="14">
        <v>1</v>
      </c>
    </row>
    <row r="922" spans="1:11" x14ac:dyDescent="0.25">
      <c r="A922" s="14" t="s">
        <v>55</v>
      </c>
      <c r="B922" s="14" t="s">
        <v>31</v>
      </c>
      <c r="C922" s="14" t="s">
        <v>55</v>
      </c>
      <c r="D922" s="14" t="s">
        <v>55</v>
      </c>
      <c r="E922" s="14" t="s">
        <v>55</v>
      </c>
      <c r="F922" s="14" t="s">
        <v>62</v>
      </c>
      <c r="G922" s="1">
        <v>42237</v>
      </c>
      <c r="H922" s="14">
        <v>15</v>
      </c>
      <c r="I922" s="14">
        <v>18</v>
      </c>
      <c r="J922" s="14"/>
      <c r="K922" s="14">
        <v>1</v>
      </c>
    </row>
    <row r="923" spans="1:11" x14ac:dyDescent="0.25">
      <c r="A923" s="14" t="s">
        <v>55</v>
      </c>
      <c r="B923" s="14" t="s">
        <v>31</v>
      </c>
      <c r="C923" s="14" t="s">
        <v>55</v>
      </c>
      <c r="D923" s="14" t="s">
        <v>55</v>
      </c>
      <c r="E923" s="14" t="s">
        <v>55</v>
      </c>
      <c r="F923" s="14" t="s">
        <v>62</v>
      </c>
      <c r="G923" s="1">
        <v>42241</v>
      </c>
      <c r="H923" s="14">
        <v>16</v>
      </c>
      <c r="I923" s="14">
        <v>19</v>
      </c>
      <c r="J923" s="14"/>
      <c r="K923" s="14">
        <v>1</v>
      </c>
    </row>
    <row r="924" spans="1:11" x14ac:dyDescent="0.25">
      <c r="A924" s="14" t="s">
        <v>55</v>
      </c>
      <c r="B924" s="14" t="s">
        <v>31</v>
      </c>
      <c r="C924" s="14" t="s">
        <v>55</v>
      </c>
      <c r="D924" s="14" t="s">
        <v>55</v>
      </c>
      <c r="E924" s="14" t="s">
        <v>55</v>
      </c>
      <c r="F924" s="14" t="s">
        <v>62</v>
      </c>
      <c r="G924" s="1">
        <v>42242</v>
      </c>
      <c r="H924" s="14">
        <v>16</v>
      </c>
      <c r="I924" s="14">
        <v>19</v>
      </c>
      <c r="J924" s="14"/>
      <c r="K924" s="14">
        <v>1</v>
      </c>
    </row>
    <row r="925" spans="1:11" x14ac:dyDescent="0.25">
      <c r="A925" s="14" t="s">
        <v>55</v>
      </c>
      <c r="B925" s="14" t="s">
        <v>31</v>
      </c>
      <c r="C925" s="14" t="s">
        <v>55</v>
      </c>
      <c r="D925" s="14" t="s">
        <v>55</v>
      </c>
      <c r="E925" s="14" t="s">
        <v>55</v>
      </c>
      <c r="F925" s="14" t="s">
        <v>62</v>
      </c>
      <c r="G925" s="1">
        <v>42243</v>
      </c>
      <c r="H925" s="14">
        <v>16</v>
      </c>
      <c r="I925" s="14">
        <v>19</v>
      </c>
      <c r="J925" s="14"/>
      <c r="K925" s="14">
        <v>1</v>
      </c>
    </row>
    <row r="926" spans="1:11" x14ac:dyDescent="0.25">
      <c r="A926" s="14" t="s">
        <v>55</v>
      </c>
      <c r="B926" s="14" t="s">
        <v>31</v>
      </c>
      <c r="C926" s="14" t="s">
        <v>55</v>
      </c>
      <c r="D926" s="14" t="s">
        <v>55</v>
      </c>
      <c r="E926" s="14" t="s">
        <v>55</v>
      </c>
      <c r="F926" s="14" t="s">
        <v>62</v>
      </c>
      <c r="G926" s="1">
        <v>42244</v>
      </c>
      <c r="H926" s="14">
        <v>16</v>
      </c>
      <c r="I926" s="14">
        <v>19</v>
      </c>
      <c r="J926" s="14"/>
      <c r="K926" s="14">
        <v>1</v>
      </c>
    </row>
    <row r="927" spans="1:11" x14ac:dyDescent="0.25">
      <c r="A927" s="14" t="s">
        <v>55</v>
      </c>
      <c r="B927" s="14" t="s">
        <v>31</v>
      </c>
      <c r="C927" s="14" t="s">
        <v>55</v>
      </c>
      <c r="D927" s="14" t="s">
        <v>55</v>
      </c>
      <c r="E927" s="14" t="s">
        <v>55</v>
      </c>
      <c r="F927" s="14" t="s">
        <v>62</v>
      </c>
      <c r="G927" s="1">
        <v>42256</v>
      </c>
      <c r="H927" s="14">
        <v>16</v>
      </c>
      <c r="I927" s="14">
        <v>19</v>
      </c>
      <c r="J927" s="14"/>
      <c r="K927" s="14">
        <v>1</v>
      </c>
    </row>
    <row r="928" spans="1:11" x14ac:dyDescent="0.25">
      <c r="A928" s="14" t="s">
        <v>55</v>
      </c>
      <c r="B928" s="14" t="s">
        <v>31</v>
      </c>
      <c r="C928" s="14" t="s">
        <v>55</v>
      </c>
      <c r="D928" s="14" t="s">
        <v>55</v>
      </c>
      <c r="E928" s="14" t="s">
        <v>55</v>
      </c>
      <c r="F928" s="14" t="s">
        <v>62</v>
      </c>
      <c r="G928" s="1">
        <v>42257</v>
      </c>
      <c r="H928" s="14">
        <v>16</v>
      </c>
      <c r="I928" s="14">
        <v>19</v>
      </c>
      <c r="J928" s="14"/>
      <c r="K928" s="14">
        <v>1</v>
      </c>
    </row>
    <row r="929" spans="1:11" x14ac:dyDescent="0.25">
      <c r="A929" s="14" t="s">
        <v>55</v>
      </c>
      <c r="B929" s="14" t="s">
        <v>31</v>
      </c>
      <c r="C929" s="14" t="s">
        <v>55</v>
      </c>
      <c r="D929" s="14" t="s">
        <v>55</v>
      </c>
      <c r="E929" s="14" t="s">
        <v>55</v>
      </c>
      <c r="F929" s="14" t="s">
        <v>62</v>
      </c>
      <c r="G929" s="1">
        <v>42258</v>
      </c>
      <c r="H929" s="14">
        <v>16</v>
      </c>
      <c r="I929" s="14">
        <v>19</v>
      </c>
      <c r="J929" s="14"/>
      <c r="K929" s="14">
        <v>1</v>
      </c>
    </row>
    <row r="930" spans="1:11" x14ac:dyDescent="0.25">
      <c r="A930" s="14" t="s">
        <v>55</v>
      </c>
      <c r="B930" s="14" t="s">
        <v>31</v>
      </c>
      <c r="C930" s="14" t="s">
        <v>55</v>
      </c>
      <c r="D930" s="14" t="s">
        <v>55</v>
      </c>
      <c r="E930" s="14" t="s">
        <v>55</v>
      </c>
      <c r="F930" s="14" t="s">
        <v>62</v>
      </c>
      <c r="G930" s="1">
        <v>42270</v>
      </c>
      <c r="H930" s="14">
        <v>16</v>
      </c>
      <c r="I930" s="14">
        <v>19</v>
      </c>
      <c r="J930" s="14"/>
      <c r="K930" s="14">
        <v>1</v>
      </c>
    </row>
    <row r="931" spans="1:11" x14ac:dyDescent="0.25">
      <c r="A931" s="14" t="s">
        <v>55</v>
      </c>
      <c r="B931" s="14" t="s">
        <v>31</v>
      </c>
      <c r="C931" s="14" t="s">
        <v>55</v>
      </c>
      <c r="D931" s="14" t="s">
        <v>55</v>
      </c>
      <c r="E931" s="14" t="s">
        <v>55</v>
      </c>
      <c r="F931" s="14" t="s">
        <v>62</v>
      </c>
      <c r="G931" s="1">
        <v>42271</v>
      </c>
      <c r="H931" s="14">
        <v>16</v>
      </c>
      <c r="I931" s="14">
        <v>19</v>
      </c>
      <c r="J931" s="14"/>
      <c r="K931" s="14">
        <v>1</v>
      </c>
    </row>
    <row r="932" spans="1:11" x14ac:dyDescent="0.25">
      <c r="A932" s="14" t="s">
        <v>55</v>
      </c>
      <c r="B932" s="14" t="s">
        <v>31</v>
      </c>
      <c r="C932" s="14" t="s">
        <v>55</v>
      </c>
      <c r="D932" s="14" t="s">
        <v>55</v>
      </c>
      <c r="E932" s="14" t="s">
        <v>55</v>
      </c>
      <c r="F932" s="14" t="s">
        <v>62</v>
      </c>
      <c r="G932" s="1">
        <v>42272</v>
      </c>
      <c r="H932" s="14">
        <v>16</v>
      </c>
      <c r="I932" s="14">
        <v>19</v>
      </c>
      <c r="J932" s="14"/>
      <c r="K932" s="14">
        <v>1</v>
      </c>
    </row>
    <row r="933" spans="1:11" x14ac:dyDescent="0.25">
      <c r="A933" s="14" t="s">
        <v>55</v>
      </c>
      <c r="B933" s="14" t="s">
        <v>31</v>
      </c>
      <c r="C933" s="14" t="s">
        <v>55</v>
      </c>
      <c r="D933" s="14" t="s">
        <v>55</v>
      </c>
      <c r="E933" s="14" t="s">
        <v>55</v>
      </c>
      <c r="F933" s="14" t="s">
        <v>62</v>
      </c>
      <c r="G933" s="1">
        <v>42276</v>
      </c>
      <c r="H933" s="14">
        <v>16</v>
      </c>
      <c r="I933" s="14">
        <v>19</v>
      </c>
      <c r="J933" s="14"/>
      <c r="K933" s="14">
        <v>1</v>
      </c>
    </row>
    <row r="934" spans="1:11" x14ac:dyDescent="0.25">
      <c r="A934" s="14" t="s">
        <v>55</v>
      </c>
      <c r="B934" s="14" t="s">
        <v>31</v>
      </c>
      <c r="C934" s="14" t="s">
        <v>55</v>
      </c>
      <c r="D934" s="14" t="s">
        <v>55</v>
      </c>
      <c r="E934" s="14" t="s">
        <v>55</v>
      </c>
      <c r="F934" s="14" t="s">
        <v>62</v>
      </c>
      <c r="G934" s="1">
        <v>42277</v>
      </c>
      <c r="H934" s="14">
        <v>16</v>
      </c>
      <c r="I934" s="14">
        <v>19</v>
      </c>
      <c r="J934" s="14"/>
      <c r="K934" s="14">
        <v>1</v>
      </c>
    </row>
    <row r="935" spans="1:11" x14ac:dyDescent="0.25">
      <c r="A935" s="14" t="s">
        <v>55</v>
      </c>
      <c r="B935" s="14" t="s">
        <v>31</v>
      </c>
      <c r="C935" s="14" t="s">
        <v>55</v>
      </c>
      <c r="D935" s="14" t="s">
        <v>55</v>
      </c>
      <c r="E935" s="14" t="s">
        <v>55</v>
      </c>
      <c r="F935" s="14" t="s">
        <v>62</v>
      </c>
      <c r="G935" s="1">
        <v>42285</v>
      </c>
      <c r="H935" s="14">
        <v>16</v>
      </c>
      <c r="I935" s="14">
        <v>19</v>
      </c>
      <c r="J935" s="14"/>
      <c r="K935" s="14">
        <v>1</v>
      </c>
    </row>
    <row r="936" spans="1:11" x14ac:dyDescent="0.25">
      <c r="A936" s="14" t="s">
        <v>55</v>
      </c>
      <c r="B936" s="14" t="s">
        <v>31</v>
      </c>
      <c r="C936" s="14" t="s">
        <v>55</v>
      </c>
      <c r="D936" s="14" t="s">
        <v>55</v>
      </c>
      <c r="E936" s="14" t="s">
        <v>55</v>
      </c>
      <c r="F936" s="14" t="s">
        <v>62</v>
      </c>
      <c r="G936" s="1">
        <v>42286</v>
      </c>
      <c r="H936" s="14">
        <v>16</v>
      </c>
      <c r="I936" s="14">
        <v>19</v>
      </c>
      <c r="J936" s="14"/>
      <c r="K936" s="14">
        <v>1</v>
      </c>
    </row>
    <row r="937" spans="1:11" x14ac:dyDescent="0.25">
      <c r="A937" s="14" t="s">
        <v>55</v>
      </c>
      <c r="B937" s="14" t="s">
        <v>31</v>
      </c>
      <c r="C937" s="14" t="s">
        <v>55</v>
      </c>
      <c r="D937" s="14" t="s">
        <v>55</v>
      </c>
      <c r="E937" s="14" t="s">
        <v>55</v>
      </c>
      <c r="F937" s="14" t="s">
        <v>62</v>
      </c>
      <c r="G937" s="1">
        <v>42289</v>
      </c>
      <c r="H937" s="14">
        <v>16</v>
      </c>
      <c r="I937" s="14">
        <v>19</v>
      </c>
      <c r="J937" s="14"/>
      <c r="K937" s="14">
        <v>1</v>
      </c>
    </row>
    <row r="938" spans="1:11" x14ac:dyDescent="0.25">
      <c r="A938" s="14" t="s">
        <v>55</v>
      </c>
      <c r="B938" s="14" t="s">
        <v>31</v>
      </c>
      <c r="C938" s="14" t="s">
        <v>55</v>
      </c>
      <c r="D938" s="14" t="s">
        <v>55</v>
      </c>
      <c r="E938" s="14" t="s">
        <v>55</v>
      </c>
      <c r="F938" s="14" t="s">
        <v>62</v>
      </c>
      <c r="G938" s="1">
        <v>42290</v>
      </c>
      <c r="H938" s="14">
        <v>16</v>
      </c>
      <c r="I938" s="14">
        <v>19</v>
      </c>
      <c r="J938" s="14"/>
      <c r="K938" s="14">
        <v>1</v>
      </c>
    </row>
    <row r="939" spans="1:11" x14ac:dyDescent="0.25">
      <c r="A939" s="14" t="s">
        <v>55</v>
      </c>
      <c r="B939" s="14" t="s">
        <v>31</v>
      </c>
      <c r="C939" s="14" t="s">
        <v>55</v>
      </c>
      <c r="D939" s="14" t="s">
        <v>55</v>
      </c>
      <c r="E939" s="14" t="s">
        <v>55</v>
      </c>
      <c r="F939" s="14" t="s">
        <v>62</v>
      </c>
      <c r="G939" s="1">
        <v>42291</v>
      </c>
      <c r="H939" s="14">
        <v>16</v>
      </c>
      <c r="I939" s="14">
        <v>19</v>
      </c>
      <c r="J939" s="14"/>
      <c r="K939" s="14">
        <v>1</v>
      </c>
    </row>
    <row r="940" spans="1:11" x14ac:dyDescent="0.25">
      <c r="A940" s="14" t="s">
        <v>55</v>
      </c>
      <c r="B940" s="14" t="s">
        <v>31</v>
      </c>
      <c r="C940" s="14" t="s">
        <v>55</v>
      </c>
      <c r="D940" s="14" t="s">
        <v>55</v>
      </c>
      <c r="E940" s="14" t="s">
        <v>55</v>
      </c>
      <c r="F940" s="14" t="s">
        <v>62</v>
      </c>
      <c r="G940" s="1">
        <v>42298</v>
      </c>
      <c r="H940" s="14">
        <v>16</v>
      </c>
      <c r="I940" s="14">
        <v>19</v>
      </c>
      <c r="J940" s="14"/>
      <c r="K940" s="14">
        <v>1</v>
      </c>
    </row>
    <row r="941" spans="1:11" x14ac:dyDescent="0.25">
      <c r="A941" s="14" t="s">
        <v>55</v>
      </c>
      <c r="B941" s="14" t="s">
        <v>31</v>
      </c>
      <c r="C941" s="14" t="s">
        <v>55</v>
      </c>
      <c r="D941" s="14" t="s">
        <v>55</v>
      </c>
      <c r="E941" s="14" t="s">
        <v>55</v>
      </c>
      <c r="F941" s="14" t="s">
        <v>62</v>
      </c>
      <c r="G941" s="1">
        <v>42299</v>
      </c>
      <c r="H941" s="14">
        <v>16</v>
      </c>
      <c r="I941" s="14">
        <v>19</v>
      </c>
      <c r="J941" s="14"/>
      <c r="K941" s="14">
        <v>1</v>
      </c>
    </row>
    <row r="942" spans="1:11" x14ac:dyDescent="0.25">
      <c r="A942" s="14" t="s">
        <v>55</v>
      </c>
      <c r="B942" s="14" t="s">
        <v>31</v>
      </c>
      <c r="C942" s="14" t="s">
        <v>55</v>
      </c>
      <c r="D942" s="14" t="s">
        <v>55</v>
      </c>
      <c r="E942" s="14" t="s">
        <v>55</v>
      </c>
      <c r="F942" s="14" t="s">
        <v>62</v>
      </c>
      <c r="G942" s="1">
        <v>42300</v>
      </c>
      <c r="H942" s="14">
        <v>16</v>
      </c>
      <c r="I942" s="14">
        <v>19</v>
      </c>
      <c r="J942" s="14"/>
      <c r="K942" s="14">
        <v>1</v>
      </c>
    </row>
    <row r="943" spans="1:11" x14ac:dyDescent="0.25">
      <c r="A943" s="14" t="s">
        <v>55</v>
      </c>
      <c r="B943" s="14" t="s">
        <v>31</v>
      </c>
      <c r="C943" s="14" t="s">
        <v>55</v>
      </c>
      <c r="D943" s="14" t="s">
        <v>55</v>
      </c>
      <c r="E943" s="14" t="s">
        <v>55</v>
      </c>
      <c r="F943" s="14" t="s">
        <v>62</v>
      </c>
      <c r="G943" s="1">
        <v>42304</v>
      </c>
      <c r="H943" s="14">
        <v>16</v>
      </c>
      <c r="I943" s="14">
        <v>19</v>
      </c>
      <c r="J943" s="14"/>
      <c r="K943" s="14">
        <v>1</v>
      </c>
    </row>
    <row r="944" spans="1:11" x14ac:dyDescent="0.25">
      <c r="A944" s="14" t="s">
        <v>55</v>
      </c>
      <c r="B944" s="14" t="s">
        <v>31</v>
      </c>
      <c r="C944" s="14" t="s">
        <v>55</v>
      </c>
      <c r="D944" s="14" t="s">
        <v>55</v>
      </c>
      <c r="E944" s="14" t="s">
        <v>55</v>
      </c>
      <c r="F944" s="14" t="s">
        <v>62</v>
      </c>
      <c r="G944" s="1">
        <v>42305</v>
      </c>
      <c r="H944" s="14">
        <v>16</v>
      </c>
      <c r="I944" s="14">
        <v>19</v>
      </c>
      <c r="J944" s="14"/>
      <c r="K944" s="14">
        <v>1</v>
      </c>
    </row>
    <row r="945" spans="1:11" x14ac:dyDescent="0.25">
      <c r="A945" s="14" t="s">
        <v>55</v>
      </c>
      <c r="B945" s="14" t="s">
        <v>31</v>
      </c>
      <c r="C945" s="14" t="s">
        <v>55</v>
      </c>
      <c r="D945" s="14" t="s">
        <v>55</v>
      </c>
      <c r="E945" s="14" t="s">
        <v>55</v>
      </c>
      <c r="F945" s="14" t="s">
        <v>62</v>
      </c>
      <c r="G945" s="1">
        <v>42307</v>
      </c>
      <c r="H945" s="14">
        <v>16</v>
      </c>
      <c r="I945" s="14">
        <v>19</v>
      </c>
      <c r="J945" s="14"/>
      <c r="K945" s="14">
        <v>1</v>
      </c>
    </row>
    <row r="946" spans="1:11" x14ac:dyDescent="0.25">
      <c r="A946" s="14" t="s">
        <v>55</v>
      </c>
      <c r="B946" s="14" t="s">
        <v>31</v>
      </c>
      <c r="C946" s="14" t="s">
        <v>55</v>
      </c>
      <c r="D946" s="14" t="s">
        <v>55</v>
      </c>
      <c r="E946" s="14" t="s">
        <v>55</v>
      </c>
      <c r="F946" s="14" t="s">
        <v>103</v>
      </c>
      <c r="G946" s="1">
        <v>42125</v>
      </c>
      <c r="H946" s="14">
        <v>16</v>
      </c>
      <c r="I946" s="14">
        <v>19</v>
      </c>
      <c r="J946" s="14"/>
      <c r="K946" s="14">
        <v>1</v>
      </c>
    </row>
    <row r="947" spans="1:11" x14ac:dyDescent="0.25">
      <c r="A947" s="14" t="s">
        <v>55</v>
      </c>
      <c r="B947" s="14" t="s">
        <v>31</v>
      </c>
      <c r="C947" s="14" t="s">
        <v>55</v>
      </c>
      <c r="D947" s="14" t="s">
        <v>55</v>
      </c>
      <c r="E947" s="14" t="s">
        <v>55</v>
      </c>
      <c r="F947" s="14" t="s">
        <v>103</v>
      </c>
      <c r="G947" s="1">
        <v>42164</v>
      </c>
      <c r="H947" s="14">
        <v>16</v>
      </c>
      <c r="I947" s="14">
        <v>19</v>
      </c>
      <c r="J947" s="14"/>
      <c r="K947" s="14">
        <v>1</v>
      </c>
    </row>
    <row r="948" spans="1:11" x14ac:dyDescent="0.25">
      <c r="A948" s="14" t="s">
        <v>55</v>
      </c>
      <c r="B948" s="14" t="s">
        <v>31</v>
      </c>
      <c r="C948" s="14" t="s">
        <v>55</v>
      </c>
      <c r="D948" s="14" t="s">
        <v>55</v>
      </c>
      <c r="E948" s="14" t="s">
        <v>55</v>
      </c>
      <c r="F948" s="14" t="s">
        <v>103</v>
      </c>
      <c r="G948" s="1">
        <v>42179</v>
      </c>
      <c r="H948" s="14">
        <v>16</v>
      </c>
      <c r="I948" s="14">
        <v>19</v>
      </c>
      <c r="J948" s="14"/>
      <c r="K948" s="14">
        <v>1</v>
      </c>
    </row>
    <row r="949" spans="1:11" x14ac:dyDescent="0.25">
      <c r="A949" s="14" t="s">
        <v>55</v>
      </c>
      <c r="B949" s="14" t="s">
        <v>31</v>
      </c>
      <c r="C949" s="14" t="s">
        <v>55</v>
      </c>
      <c r="D949" s="14" t="s">
        <v>55</v>
      </c>
      <c r="E949" s="14" t="s">
        <v>55</v>
      </c>
      <c r="F949" s="14" t="s">
        <v>103</v>
      </c>
      <c r="G949" s="1">
        <v>42180</v>
      </c>
      <c r="H949" s="14">
        <v>16</v>
      </c>
      <c r="I949" s="14">
        <v>19</v>
      </c>
      <c r="J949" s="14"/>
      <c r="K949" s="14">
        <v>1</v>
      </c>
    </row>
    <row r="950" spans="1:11" x14ac:dyDescent="0.25">
      <c r="A950" s="14" t="s">
        <v>55</v>
      </c>
      <c r="B950" s="14" t="s">
        <v>31</v>
      </c>
      <c r="C950" s="14" t="s">
        <v>55</v>
      </c>
      <c r="D950" s="14" t="s">
        <v>55</v>
      </c>
      <c r="E950" s="14" t="s">
        <v>55</v>
      </c>
      <c r="F950" s="14" t="s">
        <v>103</v>
      </c>
      <c r="G950" s="1">
        <v>42181</v>
      </c>
      <c r="H950" s="14">
        <v>16</v>
      </c>
      <c r="I950" s="14">
        <v>19</v>
      </c>
      <c r="J950" s="14"/>
      <c r="K950" s="14">
        <v>1</v>
      </c>
    </row>
    <row r="951" spans="1:11" x14ac:dyDescent="0.25">
      <c r="A951" s="14" t="s">
        <v>55</v>
      </c>
      <c r="B951" s="14" t="s">
        <v>31</v>
      </c>
      <c r="C951" s="14" t="s">
        <v>55</v>
      </c>
      <c r="D951" s="14" t="s">
        <v>55</v>
      </c>
      <c r="E951" s="14" t="s">
        <v>55</v>
      </c>
      <c r="F951" s="14" t="s">
        <v>103</v>
      </c>
      <c r="G951" s="1">
        <v>42184</v>
      </c>
      <c r="H951" s="14">
        <v>16</v>
      </c>
      <c r="I951" s="14">
        <v>19</v>
      </c>
      <c r="J951" s="14"/>
      <c r="K951" s="14">
        <v>1</v>
      </c>
    </row>
    <row r="952" spans="1:11" x14ac:dyDescent="0.25">
      <c r="A952" s="14" t="s">
        <v>55</v>
      </c>
      <c r="B952" s="14" t="s">
        <v>31</v>
      </c>
      <c r="C952" s="14" t="s">
        <v>55</v>
      </c>
      <c r="D952" s="14" t="s">
        <v>55</v>
      </c>
      <c r="E952" s="14" t="s">
        <v>55</v>
      </c>
      <c r="F952" s="14" t="s">
        <v>103</v>
      </c>
      <c r="G952" s="1">
        <v>42185</v>
      </c>
      <c r="H952" s="14">
        <v>16</v>
      </c>
      <c r="I952" s="14">
        <v>19</v>
      </c>
      <c r="J952" s="14"/>
      <c r="K952" s="14">
        <v>1</v>
      </c>
    </row>
    <row r="953" spans="1:11" x14ac:dyDescent="0.25">
      <c r="A953" s="14" t="s">
        <v>55</v>
      </c>
      <c r="B953" s="14" t="s">
        <v>31</v>
      </c>
      <c r="C953" s="14" t="s">
        <v>55</v>
      </c>
      <c r="D953" s="14" t="s">
        <v>55</v>
      </c>
      <c r="E953" s="14" t="s">
        <v>55</v>
      </c>
      <c r="F953" s="14" t="s">
        <v>103</v>
      </c>
      <c r="G953" s="1">
        <v>42186</v>
      </c>
      <c r="H953" s="14">
        <v>16</v>
      </c>
      <c r="I953" s="14">
        <v>19</v>
      </c>
      <c r="J953" s="14"/>
      <c r="K953" s="14">
        <v>1</v>
      </c>
    </row>
    <row r="954" spans="1:11" x14ac:dyDescent="0.25">
      <c r="A954" s="14" t="s">
        <v>55</v>
      </c>
      <c r="B954" s="14" t="s">
        <v>31</v>
      </c>
      <c r="C954" s="14" t="s">
        <v>55</v>
      </c>
      <c r="D954" s="14" t="s">
        <v>55</v>
      </c>
      <c r="E954" s="14" t="s">
        <v>55</v>
      </c>
      <c r="F954" s="14" t="s">
        <v>103</v>
      </c>
      <c r="G954" s="1">
        <v>42214</v>
      </c>
      <c r="H954" s="14">
        <v>16</v>
      </c>
      <c r="I954" s="14">
        <v>19</v>
      </c>
      <c r="J954" s="14"/>
      <c r="K954" s="14">
        <v>1</v>
      </c>
    </row>
    <row r="955" spans="1:11" x14ac:dyDescent="0.25">
      <c r="A955" s="14" t="s">
        <v>55</v>
      </c>
      <c r="B955" s="14" t="s">
        <v>31</v>
      </c>
      <c r="C955" s="14" t="s">
        <v>55</v>
      </c>
      <c r="D955" s="14" t="s">
        <v>55</v>
      </c>
      <c r="E955" s="14" t="s">
        <v>55</v>
      </c>
      <c r="F955" s="14" t="s">
        <v>103</v>
      </c>
      <c r="G955" s="1">
        <v>42221</v>
      </c>
      <c r="H955" s="14">
        <v>16</v>
      </c>
      <c r="I955" s="14">
        <v>19</v>
      </c>
      <c r="J955" s="14"/>
      <c r="K955" s="14">
        <v>1</v>
      </c>
    </row>
    <row r="956" spans="1:11" x14ac:dyDescent="0.25">
      <c r="A956" s="14" t="s">
        <v>55</v>
      </c>
      <c r="B956" s="14" t="s">
        <v>31</v>
      </c>
      <c r="C956" s="14" t="s">
        <v>55</v>
      </c>
      <c r="D956" s="14" t="s">
        <v>55</v>
      </c>
      <c r="E956" s="14" t="s">
        <v>55</v>
      </c>
      <c r="F956" s="14" t="s">
        <v>103</v>
      </c>
      <c r="G956" s="1">
        <v>42229</v>
      </c>
      <c r="H956" s="14">
        <v>16</v>
      </c>
      <c r="I956" s="14">
        <v>19</v>
      </c>
      <c r="J956" s="14"/>
      <c r="K956" s="14">
        <v>1</v>
      </c>
    </row>
    <row r="957" spans="1:11" x14ac:dyDescent="0.25">
      <c r="A957" s="14" t="s">
        <v>55</v>
      </c>
      <c r="B957" s="14" t="s">
        <v>31</v>
      </c>
      <c r="C957" s="14" t="s">
        <v>55</v>
      </c>
      <c r="D957" s="14" t="s">
        <v>55</v>
      </c>
      <c r="E957" s="14" t="s">
        <v>55</v>
      </c>
      <c r="F957" s="14" t="s">
        <v>103</v>
      </c>
      <c r="G957" s="1">
        <v>42241</v>
      </c>
      <c r="H957" s="14">
        <v>16</v>
      </c>
      <c r="I957" s="14">
        <v>19</v>
      </c>
      <c r="J957" s="14"/>
      <c r="K957" s="14">
        <v>1</v>
      </c>
    </row>
    <row r="958" spans="1:11" x14ac:dyDescent="0.25">
      <c r="A958" s="14" t="s">
        <v>55</v>
      </c>
      <c r="B958" s="14" t="s">
        <v>31</v>
      </c>
      <c r="C958" s="14" t="s">
        <v>55</v>
      </c>
      <c r="D958" s="14" t="s">
        <v>55</v>
      </c>
      <c r="E958" s="14" t="s">
        <v>55</v>
      </c>
      <c r="F958" s="14" t="s">
        <v>103</v>
      </c>
      <c r="G958" s="1">
        <v>42242</v>
      </c>
      <c r="H958" s="14">
        <v>16</v>
      </c>
      <c r="I958" s="14">
        <v>19</v>
      </c>
      <c r="J958" s="14"/>
      <c r="K958" s="14">
        <v>1</v>
      </c>
    </row>
    <row r="959" spans="1:11" x14ac:dyDescent="0.25">
      <c r="A959" s="14" t="s">
        <v>55</v>
      </c>
      <c r="B959" s="14" t="s">
        <v>31</v>
      </c>
      <c r="C959" s="14" t="s">
        <v>55</v>
      </c>
      <c r="D959" s="14" t="s">
        <v>55</v>
      </c>
      <c r="E959" s="14" t="s">
        <v>55</v>
      </c>
      <c r="F959" s="14" t="s">
        <v>103</v>
      </c>
      <c r="G959" s="1">
        <v>42243</v>
      </c>
      <c r="H959" s="14">
        <v>16</v>
      </c>
      <c r="I959" s="14">
        <v>19</v>
      </c>
      <c r="J959" s="14"/>
      <c r="K959" s="14">
        <v>1</v>
      </c>
    </row>
    <row r="960" spans="1:11" x14ac:dyDescent="0.25">
      <c r="A960" s="14" t="s">
        <v>55</v>
      </c>
      <c r="B960" s="14" t="s">
        <v>31</v>
      </c>
      <c r="C960" s="14" t="s">
        <v>55</v>
      </c>
      <c r="D960" s="14" t="s">
        <v>55</v>
      </c>
      <c r="E960" s="14" t="s">
        <v>55</v>
      </c>
      <c r="F960" s="14" t="s">
        <v>103</v>
      </c>
      <c r="G960" s="1">
        <v>42244</v>
      </c>
      <c r="H960" s="14">
        <v>16</v>
      </c>
      <c r="I960" s="14">
        <v>19</v>
      </c>
      <c r="J960" s="14"/>
      <c r="K960" s="14">
        <v>1</v>
      </c>
    </row>
    <row r="961" spans="1:11" x14ac:dyDescent="0.25">
      <c r="A961" s="14" t="s">
        <v>55</v>
      </c>
      <c r="B961" s="14" t="s">
        <v>31</v>
      </c>
      <c r="C961" s="14" t="s">
        <v>55</v>
      </c>
      <c r="D961" s="14" t="s">
        <v>55</v>
      </c>
      <c r="E961" s="14" t="s">
        <v>55</v>
      </c>
      <c r="F961" s="14" t="s">
        <v>103</v>
      </c>
      <c r="G961" s="1">
        <v>42255</v>
      </c>
      <c r="H961" s="14">
        <v>16</v>
      </c>
      <c r="I961" s="14">
        <v>19</v>
      </c>
      <c r="J961" s="14"/>
      <c r="K961" s="14">
        <v>1</v>
      </c>
    </row>
    <row r="962" spans="1:11" x14ac:dyDescent="0.25">
      <c r="A962" s="14" t="s">
        <v>55</v>
      </c>
      <c r="B962" s="14" t="s">
        <v>31</v>
      </c>
      <c r="C962" s="14" t="s">
        <v>55</v>
      </c>
      <c r="D962" s="14" t="s">
        <v>55</v>
      </c>
      <c r="E962" s="14" t="s">
        <v>55</v>
      </c>
      <c r="F962" s="14" t="s">
        <v>103</v>
      </c>
      <c r="G962" s="1">
        <v>42256</v>
      </c>
      <c r="H962" s="14">
        <v>16</v>
      </c>
      <c r="I962" s="14">
        <v>19</v>
      </c>
      <c r="J962" s="14"/>
      <c r="K962" s="14">
        <v>1</v>
      </c>
    </row>
    <row r="963" spans="1:11" x14ac:dyDescent="0.25">
      <c r="A963" s="14" t="s">
        <v>55</v>
      </c>
      <c r="B963" s="14" t="s">
        <v>31</v>
      </c>
      <c r="C963" s="14" t="s">
        <v>55</v>
      </c>
      <c r="D963" s="14" t="s">
        <v>55</v>
      </c>
      <c r="E963" s="14" t="s">
        <v>55</v>
      </c>
      <c r="F963" s="14" t="s">
        <v>103</v>
      </c>
      <c r="G963" s="1">
        <v>42257</v>
      </c>
      <c r="H963" s="14">
        <v>16</v>
      </c>
      <c r="I963" s="14">
        <v>19</v>
      </c>
      <c r="J963" s="14"/>
      <c r="K963" s="14">
        <v>1</v>
      </c>
    </row>
    <row r="964" spans="1:11" x14ac:dyDescent="0.25">
      <c r="A964" s="14" t="s">
        <v>55</v>
      </c>
      <c r="B964" s="14" t="s">
        <v>31</v>
      </c>
      <c r="C964" s="14" t="s">
        <v>55</v>
      </c>
      <c r="D964" s="14" t="s">
        <v>55</v>
      </c>
      <c r="E964" s="14" t="s">
        <v>55</v>
      </c>
      <c r="F964" s="14" t="s">
        <v>103</v>
      </c>
      <c r="G964" s="1">
        <v>42258</v>
      </c>
      <c r="H964" s="14">
        <v>16</v>
      </c>
      <c r="I964" s="14">
        <v>19</v>
      </c>
      <c r="J964" s="14"/>
      <c r="K964" s="14">
        <v>1</v>
      </c>
    </row>
    <row r="965" spans="1:11" x14ac:dyDescent="0.25">
      <c r="A965" s="14" t="s">
        <v>55</v>
      </c>
      <c r="B965" s="14" t="s">
        <v>31</v>
      </c>
      <c r="C965" s="14" t="s">
        <v>55</v>
      </c>
      <c r="D965" s="14" t="s">
        <v>55</v>
      </c>
      <c r="E965" s="14" t="s">
        <v>55</v>
      </c>
      <c r="F965" s="14" t="s">
        <v>103</v>
      </c>
      <c r="G965" s="1">
        <v>42268</v>
      </c>
      <c r="H965" s="14">
        <v>16</v>
      </c>
      <c r="I965" s="14">
        <v>19</v>
      </c>
      <c r="J965" s="14"/>
      <c r="K965" s="14">
        <v>1</v>
      </c>
    </row>
    <row r="966" spans="1:11" x14ac:dyDescent="0.25">
      <c r="A966" s="14" t="s">
        <v>55</v>
      </c>
      <c r="B966" s="14" t="s">
        <v>31</v>
      </c>
      <c r="C966" s="14" t="s">
        <v>55</v>
      </c>
      <c r="D966" s="14" t="s">
        <v>55</v>
      </c>
      <c r="E966" s="14" t="s">
        <v>55</v>
      </c>
      <c r="F966" s="14" t="s">
        <v>103</v>
      </c>
      <c r="G966" s="1">
        <v>42286</v>
      </c>
      <c r="H966" s="14">
        <v>16</v>
      </c>
      <c r="I966" s="14">
        <v>19</v>
      </c>
      <c r="J966" s="14"/>
      <c r="K966" s="14">
        <v>1</v>
      </c>
    </row>
    <row r="967" spans="1:11" x14ac:dyDescent="0.25">
      <c r="A967" s="14" t="s">
        <v>55</v>
      </c>
      <c r="B967" s="14" t="s">
        <v>31</v>
      </c>
      <c r="C967" s="14" t="s">
        <v>55</v>
      </c>
      <c r="D967" s="14" t="s">
        <v>55</v>
      </c>
      <c r="E967" s="14" t="s">
        <v>55</v>
      </c>
      <c r="F967" s="14" t="s">
        <v>103</v>
      </c>
      <c r="G967" s="1">
        <v>42289</v>
      </c>
      <c r="H967" s="14">
        <v>16</v>
      </c>
      <c r="I967" s="14">
        <v>19</v>
      </c>
      <c r="J967" s="14"/>
      <c r="K967" s="14">
        <v>1</v>
      </c>
    </row>
    <row r="968" spans="1:11" x14ac:dyDescent="0.25">
      <c r="A968" s="14" t="s">
        <v>55</v>
      </c>
      <c r="B968" s="14" t="s">
        <v>31</v>
      </c>
      <c r="C968" s="14" t="s">
        <v>55</v>
      </c>
      <c r="D968" s="14" t="s">
        <v>55</v>
      </c>
      <c r="E968" s="14" t="s">
        <v>55</v>
      </c>
      <c r="F968" s="14" t="s">
        <v>103</v>
      </c>
      <c r="G968" s="1">
        <v>42290</v>
      </c>
      <c r="H968" s="14">
        <v>16</v>
      </c>
      <c r="I968" s="14">
        <v>19</v>
      </c>
      <c r="J968" s="14"/>
      <c r="K968" s="14">
        <v>1</v>
      </c>
    </row>
    <row r="969" spans="1:11" x14ac:dyDescent="0.25">
      <c r="A969" s="14" t="s">
        <v>55</v>
      </c>
      <c r="B969" s="14" t="s">
        <v>31</v>
      </c>
      <c r="C969" s="14" t="s">
        <v>55</v>
      </c>
      <c r="D969" s="14" t="s">
        <v>55</v>
      </c>
      <c r="E969" s="14" t="s">
        <v>55</v>
      </c>
      <c r="F969" s="14" t="s">
        <v>103</v>
      </c>
      <c r="G969" s="1">
        <v>42291</v>
      </c>
      <c r="H969" s="14">
        <v>16</v>
      </c>
      <c r="I969" s="14">
        <v>19</v>
      </c>
      <c r="J969" s="14"/>
      <c r="K969" s="14">
        <v>1</v>
      </c>
    </row>
    <row r="970" spans="1:11" x14ac:dyDescent="0.25">
      <c r="A970" s="14" t="s">
        <v>55</v>
      </c>
      <c r="B970" s="14" t="s">
        <v>35</v>
      </c>
      <c r="C970" s="14" t="s">
        <v>55</v>
      </c>
      <c r="D970" s="14" t="s">
        <v>55</v>
      </c>
      <c r="E970" s="14" t="s">
        <v>55</v>
      </c>
      <c r="F970" s="14" t="s">
        <v>102</v>
      </c>
      <c r="G970" s="1">
        <v>42125</v>
      </c>
      <c r="H970" s="14">
        <v>16</v>
      </c>
      <c r="I970" s="14">
        <v>19</v>
      </c>
      <c r="J970" s="14"/>
      <c r="K970" s="14">
        <v>1</v>
      </c>
    </row>
    <row r="971" spans="1:11" x14ac:dyDescent="0.25">
      <c r="A971" s="14" t="s">
        <v>55</v>
      </c>
      <c r="B971" s="14" t="s">
        <v>35</v>
      </c>
      <c r="C971" s="14" t="s">
        <v>55</v>
      </c>
      <c r="D971" s="14" t="s">
        <v>55</v>
      </c>
      <c r="E971" s="14" t="s">
        <v>55</v>
      </c>
      <c r="F971" s="14" t="s">
        <v>102</v>
      </c>
      <c r="G971" s="1">
        <v>42164</v>
      </c>
      <c r="H971" s="14">
        <v>16</v>
      </c>
      <c r="I971" s="14">
        <v>19</v>
      </c>
      <c r="J971" s="14"/>
      <c r="K971" s="14">
        <v>1</v>
      </c>
    </row>
    <row r="972" spans="1:11" x14ac:dyDescent="0.25">
      <c r="A972" s="14" t="s">
        <v>55</v>
      </c>
      <c r="B972" s="14" t="s">
        <v>35</v>
      </c>
      <c r="C972" s="14" t="s">
        <v>55</v>
      </c>
      <c r="D972" s="14" t="s">
        <v>55</v>
      </c>
      <c r="E972" s="14" t="s">
        <v>55</v>
      </c>
      <c r="F972" s="14" t="s">
        <v>102</v>
      </c>
      <c r="G972" s="1">
        <v>42179</v>
      </c>
      <c r="H972" s="14">
        <v>16</v>
      </c>
      <c r="I972" s="14">
        <v>19</v>
      </c>
      <c r="J972" s="14"/>
      <c r="K972" s="14">
        <v>1</v>
      </c>
    </row>
    <row r="973" spans="1:11" x14ac:dyDescent="0.25">
      <c r="A973" s="14" t="s">
        <v>55</v>
      </c>
      <c r="B973" s="14" t="s">
        <v>35</v>
      </c>
      <c r="C973" s="14" t="s">
        <v>55</v>
      </c>
      <c r="D973" s="14" t="s">
        <v>55</v>
      </c>
      <c r="E973" s="14" t="s">
        <v>55</v>
      </c>
      <c r="F973" s="14" t="s">
        <v>102</v>
      </c>
      <c r="G973" s="1">
        <v>42180</v>
      </c>
      <c r="H973" s="14">
        <v>16</v>
      </c>
      <c r="I973" s="14">
        <v>19</v>
      </c>
      <c r="J973" s="14"/>
      <c r="K973" s="14">
        <v>1</v>
      </c>
    </row>
    <row r="974" spans="1:11" x14ac:dyDescent="0.25">
      <c r="A974" s="14" t="s">
        <v>55</v>
      </c>
      <c r="B974" s="14" t="s">
        <v>35</v>
      </c>
      <c r="C974" s="14" t="s">
        <v>55</v>
      </c>
      <c r="D974" s="14" t="s">
        <v>55</v>
      </c>
      <c r="E974" s="14" t="s">
        <v>55</v>
      </c>
      <c r="F974" s="14" t="s">
        <v>102</v>
      </c>
      <c r="G974" s="1">
        <v>42181</v>
      </c>
      <c r="H974" s="14">
        <v>16</v>
      </c>
      <c r="I974" s="14">
        <v>19</v>
      </c>
      <c r="J974" s="14"/>
      <c r="K974" s="14">
        <v>1</v>
      </c>
    </row>
    <row r="975" spans="1:11" x14ac:dyDescent="0.25">
      <c r="A975" s="14" t="s">
        <v>55</v>
      </c>
      <c r="B975" s="14" t="s">
        <v>35</v>
      </c>
      <c r="C975" s="14" t="s">
        <v>55</v>
      </c>
      <c r="D975" s="14" t="s">
        <v>55</v>
      </c>
      <c r="E975" s="14" t="s">
        <v>55</v>
      </c>
      <c r="F975" s="14" t="s">
        <v>102</v>
      </c>
      <c r="G975" s="1">
        <v>42184</v>
      </c>
      <c r="H975" s="14">
        <v>16</v>
      </c>
      <c r="I975" s="14">
        <v>19</v>
      </c>
      <c r="J975" s="14"/>
      <c r="K975" s="14">
        <v>1</v>
      </c>
    </row>
    <row r="976" spans="1:11" x14ac:dyDescent="0.25">
      <c r="A976" s="14" t="s">
        <v>55</v>
      </c>
      <c r="B976" s="14" t="s">
        <v>35</v>
      </c>
      <c r="C976" s="14" t="s">
        <v>55</v>
      </c>
      <c r="D976" s="14" t="s">
        <v>55</v>
      </c>
      <c r="E976" s="14" t="s">
        <v>55</v>
      </c>
      <c r="F976" s="14" t="s">
        <v>102</v>
      </c>
      <c r="G976" s="1">
        <v>42185</v>
      </c>
      <c r="H976" s="14">
        <v>16</v>
      </c>
      <c r="I976" s="14">
        <v>19</v>
      </c>
      <c r="J976" s="14"/>
      <c r="K976" s="14">
        <v>1</v>
      </c>
    </row>
    <row r="977" spans="1:11" x14ac:dyDescent="0.25">
      <c r="A977" s="14" t="s">
        <v>55</v>
      </c>
      <c r="B977" s="14" t="s">
        <v>35</v>
      </c>
      <c r="C977" s="14" t="s">
        <v>55</v>
      </c>
      <c r="D977" s="14" t="s">
        <v>55</v>
      </c>
      <c r="E977" s="14" t="s">
        <v>55</v>
      </c>
      <c r="F977" s="14" t="s">
        <v>102</v>
      </c>
      <c r="G977" s="1">
        <v>42186</v>
      </c>
      <c r="H977" s="14">
        <v>16</v>
      </c>
      <c r="I977" s="14">
        <v>19</v>
      </c>
      <c r="J977" s="14"/>
      <c r="K977" s="14">
        <v>1</v>
      </c>
    </row>
    <row r="978" spans="1:11" x14ac:dyDescent="0.25">
      <c r="A978" s="14" t="s">
        <v>55</v>
      </c>
      <c r="B978" s="14" t="s">
        <v>35</v>
      </c>
      <c r="C978" s="14" t="s">
        <v>55</v>
      </c>
      <c r="D978" s="14" t="s">
        <v>55</v>
      </c>
      <c r="E978" s="14" t="s">
        <v>55</v>
      </c>
      <c r="F978" s="14" t="s">
        <v>102</v>
      </c>
      <c r="G978" s="1">
        <v>42214</v>
      </c>
      <c r="H978" s="14">
        <v>16</v>
      </c>
      <c r="I978" s="14">
        <v>19</v>
      </c>
      <c r="J978" s="14"/>
      <c r="K978" s="14">
        <v>1</v>
      </c>
    </row>
    <row r="979" spans="1:11" x14ac:dyDescent="0.25">
      <c r="A979" s="14" t="s">
        <v>55</v>
      </c>
      <c r="B979" s="14" t="s">
        <v>35</v>
      </c>
      <c r="C979" s="14" t="s">
        <v>55</v>
      </c>
      <c r="D979" s="14" t="s">
        <v>55</v>
      </c>
      <c r="E979" s="14" t="s">
        <v>55</v>
      </c>
      <c r="F979" s="14" t="s">
        <v>102</v>
      </c>
      <c r="G979" s="1">
        <v>42221</v>
      </c>
      <c r="H979" s="14">
        <v>16</v>
      </c>
      <c r="I979" s="14">
        <v>19</v>
      </c>
      <c r="J979" s="14"/>
      <c r="K979" s="14">
        <v>1</v>
      </c>
    </row>
    <row r="980" spans="1:11" x14ac:dyDescent="0.25">
      <c r="A980" s="14" t="s">
        <v>55</v>
      </c>
      <c r="B980" s="14" t="s">
        <v>35</v>
      </c>
      <c r="C980" s="14" t="s">
        <v>55</v>
      </c>
      <c r="D980" s="14" t="s">
        <v>55</v>
      </c>
      <c r="E980" s="14" t="s">
        <v>55</v>
      </c>
      <c r="F980" s="14" t="s">
        <v>102</v>
      </c>
      <c r="G980" s="1">
        <v>42229</v>
      </c>
      <c r="H980" s="14">
        <v>16</v>
      </c>
      <c r="I980" s="14">
        <v>19</v>
      </c>
      <c r="J980" s="14"/>
      <c r="K980" s="14">
        <v>1</v>
      </c>
    </row>
    <row r="981" spans="1:11" x14ac:dyDescent="0.25">
      <c r="A981" s="14" t="s">
        <v>55</v>
      </c>
      <c r="B981" s="14" t="s">
        <v>35</v>
      </c>
      <c r="C981" s="14" t="s">
        <v>55</v>
      </c>
      <c r="D981" s="14" t="s">
        <v>55</v>
      </c>
      <c r="E981" s="14" t="s">
        <v>55</v>
      </c>
      <c r="F981" s="14" t="s">
        <v>102</v>
      </c>
      <c r="G981" s="1">
        <v>42241</v>
      </c>
      <c r="H981" s="14">
        <v>16</v>
      </c>
      <c r="I981" s="14">
        <v>19</v>
      </c>
      <c r="J981" s="14"/>
      <c r="K981" s="14">
        <v>1</v>
      </c>
    </row>
    <row r="982" spans="1:11" x14ac:dyDescent="0.25">
      <c r="A982" s="14" t="s">
        <v>55</v>
      </c>
      <c r="B982" s="14" t="s">
        <v>35</v>
      </c>
      <c r="C982" s="14" t="s">
        <v>55</v>
      </c>
      <c r="D982" s="14" t="s">
        <v>55</v>
      </c>
      <c r="E982" s="14" t="s">
        <v>55</v>
      </c>
      <c r="F982" s="14" t="s">
        <v>102</v>
      </c>
      <c r="G982" s="1">
        <v>42242</v>
      </c>
      <c r="H982" s="14">
        <v>16</v>
      </c>
      <c r="I982" s="14">
        <v>19</v>
      </c>
      <c r="J982" s="14"/>
      <c r="K982" s="14">
        <v>1</v>
      </c>
    </row>
    <row r="983" spans="1:11" x14ac:dyDescent="0.25">
      <c r="A983" s="14" t="s">
        <v>55</v>
      </c>
      <c r="B983" s="14" t="s">
        <v>35</v>
      </c>
      <c r="C983" s="14" t="s">
        <v>55</v>
      </c>
      <c r="D983" s="14" t="s">
        <v>55</v>
      </c>
      <c r="E983" s="14" t="s">
        <v>55</v>
      </c>
      <c r="F983" s="14" t="s">
        <v>102</v>
      </c>
      <c r="G983" s="1">
        <v>42243</v>
      </c>
      <c r="H983" s="14">
        <v>16</v>
      </c>
      <c r="I983" s="14">
        <v>19</v>
      </c>
      <c r="J983" s="14"/>
      <c r="K983" s="14">
        <v>1</v>
      </c>
    </row>
    <row r="984" spans="1:11" x14ac:dyDescent="0.25">
      <c r="A984" s="14" t="s">
        <v>55</v>
      </c>
      <c r="B984" s="14" t="s">
        <v>35</v>
      </c>
      <c r="C984" s="14" t="s">
        <v>55</v>
      </c>
      <c r="D984" s="14" t="s">
        <v>55</v>
      </c>
      <c r="E984" s="14" t="s">
        <v>55</v>
      </c>
      <c r="F984" s="14" t="s">
        <v>102</v>
      </c>
      <c r="G984" s="1">
        <v>42244</v>
      </c>
      <c r="H984" s="14">
        <v>16</v>
      </c>
      <c r="I984" s="14">
        <v>19</v>
      </c>
      <c r="J984" s="14"/>
      <c r="K984" s="14">
        <v>1</v>
      </c>
    </row>
    <row r="985" spans="1:11" x14ac:dyDescent="0.25">
      <c r="A985" s="14" t="s">
        <v>55</v>
      </c>
      <c r="B985" s="14" t="s">
        <v>35</v>
      </c>
      <c r="C985" s="14" t="s">
        <v>55</v>
      </c>
      <c r="D985" s="14" t="s">
        <v>55</v>
      </c>
      <c r="E985" s="14" t="s">
        <v>55</v>
      </c>
      <c r="F985" s="14" t="s">
        <v>102</v>
      </c>
      <c r="G985" s="1">
        <v>42255</v>
      </c>
      <c r="H985" s="14">
        <v>16</v>
      </c>
      <c r="I985" s="14">
        <v>19</v>
      </c>
      <c r="J985" s="14"/>
      <c r="K985" s="14">
        <v>1</v>
      </c>
    </row>
    <row r="986" spans="1:11" x14ac:dyDescent="0.25">
      <c r="A986" s="14" t="s">
        <v>55</v>
      </c>
      <c r="B986" s="14" t="s">
        <v>35</v>
      </c>
      <c r="C986" s="14" t="s">
        <v>55</v>
      </c>
      <c r="D986" s="14" t="s">
        <v>55</v>
      </c>
      <c r="E986" s="14" t="s">
        <v>55</v>
      </c>
      <c r="F986" s="14" t="s">
        <v>102</v>
      </c>
      <c r="G986" s="1">
        <v>42256</v>
      </c>
      <c r="H986" s="14">
        <v>16</v>
      </c>
      <c r="I986" s="14">
        <v>19</v>
      </c>
      <c r="J986" s="14"/>
      <c r="K986" s="14">
        <v>1</v>
      </c>
    </row>
    <row r="987" spans="1:11" x14ac:dyDescent="0.25">
      <c r="A987" s="14" t="s">
        <v>55</v>
      </c>
      <c r="B987" s="14" t="s">
        <v>35</v>
      </c>
      <c r="C987" s="14" t="s">
        <v>55</v>
      </c>
      <c r="D987" s="14" t="s">
        <v>55</v>
      </c>
      <c r="E987" s="14" t="s">
        <v>55</v>
      </c>
      <c r="F987" s="14" t="s">
        <v>102</v>
      </c>
      <c r="G987" s="1">
        <v>42257</v>
      </c>
      <c r="H987" s="14">
        <v>16</v>
      </c>
      <c r="I987" s="14">
        <v>19</v>
      </c>
      <c r="J987" s="14"/>
      <c r="K987" s="14">
        <v>1</v>
      </c>
    </row>
    <row r="988" spans="1:11" x14ac:dyDescent="0.25">
      <c r="A988" s="14" t="s">
        <v>55</v>
      </c>
      <c r="B988" s="14" t="s">
        <v>35</v>
      </c>
      <c r="C988" s="14" t="s">
        <v>55</v>
      </c>
      <c r="D988" s="14" t="s">
        <v>55</v>
      </c>
      <c r="E988" s="14" t="s">
        <v>55</v>
      </c>
      <c r="F988" s="14" t="s">
        <v>102</v>
      </c>
      <c r="G988" s="1">
        <v>42258</v>
      </c>
      <c r="H988" s="14">
        <v>16</v>
      </c>
      <c r="I988" s="14">
        <v>19</v>
      </c>
      <c r="J988" s="14"/>
      <c r="K988" s="14">
        <v>1</v>
      </c>
    </row>
    <row r="989" spans="1:11" x14ac:dyDescent="0.25">
      <c r="A989" s="14" t="s">
        <v>55</v>
      </c>
      <c r="B989" s="14" t="s">
        <v>35</v>
      </c>
      <c r="C989" s="14" t="s">
        <v>55</v>
      </c>
      <c r="D989" s="14" t="s">
        <v>55</v>
      </c>
      <c r="E989" s="14" t="s">
        <v>55</v>
      </c>
      <c r="F989" s="14" t="s">
        <v>102</v>
      </c>
      <c r="G989" s="1">
        <v>42268</v>
      </c>
      <c r="H989" s="14">
        <v>16</v>
      </c>
      <c r="I989" s="14">
        <v>19</v>
      </c>
      <c r="J989" s="14"/>
      <c r="K989" s="14">
        <v>1</v>
      </c>
    </row>
    <row r="990" spans="1:11" x14ac:dyDescent="0.25">
      <c r="A990" s="14" t="s">
        <v>55</v>
      </c>
      <c r="B990" s="14" t="s">
        <v>35</v>
      </c>
      <c r="C990" s="14" t="s">
        <v>55</v>
      </c>
      <c r="D990" s="14" t="s">
        <v>55</v>
      </c>
      <c r="E990" s="14" t="s">
        <v>55</v>
      </c>
      <c r="F990" s="14" t="s">
        <v>102</v>
      </c>
      <c r="G990" s="1">
        <v>42286</v>
      </c>
      <c r="H990" s="14">
        <v>16</v>
      </c>
      <c r="I990" s="14">
        <v>19</v>
      </c>
      <c r="J990" s="14"/>
      <c r="K990" s="14">
        <v>1</v>
      </c>
    </row>
    <row r="991" spans="1:11" x14ac:dyDescent="0.25">
      <c r="A991" s="14" t="s">
        <v>55</v>
      </c>
      <c r="B991" s="14" t="s">
        <v>35</v>
      </c>
      <c r="C991" s="14" t="s">
        <v>55</v>
      </c>
      <c r="D991" s="14" t="s">
        <v>55</v>
      </c>
      <c r="E991" s="14" t="s">
        <v>55</v>
      </c>
      <c r="F991" s="14" t="s">
        <v>102</v>
      </c>
      <c r="G991" s="1">
        <v>42289</v>
      </c>
      <c r="H991" s="14">
        <v>16</v>
      </c>
      <c r="I991" s="14">
        <v>19</v>
      </c>
      <c r="J991" s="14"/>
      <c r="K991" s="14">
        <v>1</v>
      </c>
    </row>
    <row r="992" spans="1:11" x14ac:dyDescent="0.25">
      <c r="A992" s="14" t="s">
        <v>55</v>
      </c>
      <c r="B992" s="14" t="s">
        <v>35</v>
      </c>
      <c r="C992" s="14" t="s">
        <v>55</v>
      </c>
      <c r="D992" s="14" t="s">
        <v>55</v>
      </c>
      <c r="E992" s="14" t="s">
        <v>55</v>
      </c>
      <c r="F992" s="14" t="s">
        <v>102</v>
      </c>
      <c r="G992" s="1">
        <v>42290</v>
      </c>
      <c r="H992" s="14">
        <v>16</v>
      </c>
      <c r="I992" s="14">
        <v>19</v>
      </c>
      <c r="J992" s="14"/>
      <c r="K992" s="14">
        <v>1</v>
      </c>
    </row>
    <row r="993" spans="1:11" x14ac:dyDescent="0.25">
      <c r="A993" s="14" t="s">
        <v>55</v>
      </c>
      <c r="B993" s="14" t="s">
        <v>35</v>
      </c>
      <c r="C993" s="14" t="s">
        <v>55</v>
      </c>
      <c r="D993" s="14" t="s">
        <v>55</v>
      </c>
      <c r="E993" s="14" t="s">
        <v>55</v>
      </c>
      <c r="F993" s="14" t="s">
        <v>102</v>
      </c>
      <c r="G993" s="1">
        <v>42291</v>
      </c>
      <c r="H993" s="14">
        <v>16</v>
      </c>
      <c r="I993" s="14">
        <v>19</v>
      </c>
      <c r="J993" s="14"/>
      <c r="K993" s="14">
        <v>1</v>
      </c>
    </row>
    <row r="994" spans="1:11" x14ac:dyDescent="0.25">
      <c r="A994" s="14" t="s">
        <v>55</v>
      </c>
      <c r="B994" s="14" t="s">
        <v>55</v>
      </c>
      <c r="C994" s="14" t="s">
        <v>55</v>
      </c>
      <c r="D994" s="14" t="s">
        <v>55</v>
      </c>
      <c r="E994" s="14" t="s">
        <v>55</v>
      </c>
      <c r="F994" s="14" t="s">
        <v>102</v>
      </c>
      <c r="G994" s="1">
        <v>42125</v>
      </c>
      <c r="H994" s="14">
        <v>16</v>
      </c>
      <c r="I994" s="14">
        <v>19</v>
      </c>
      <c r="J994" s="14">
        <v>173</v>
      </c>
      <c r="K994" s="14">
        <v>0</v>
      </c>
    </row>
    <row r="995" spans="1:11" x14ac:dyDescent="0.25">
      <c r="A995" s="14" t="s">
        <v>55</v>
      </c>
      <c r="B995" s="14" t="s">
        <v>55</v>
      </c>
      <c r="C995" s="14" t="s">
        <v>55</v>
      </c>
      <c r="D995" s="14" t="s">
        <v>55</v>
      </c>
      <c r="E995" s="14" t="s">
        <v>55</v>
      </c>
      <c r="F995" s="14" t="s">
        <v>102</v>
      </c>
      <c r="G995" s="1">
        <v>42164</v>
      </c>
      <c r="H995" s="14">
        <v>16</v>
      </c>
      <c r="I995" s="14">
        <v>19</v>
      </c>
      <c r="J995" s="14">
        <v>193</v>
      </c>
      <c r="K995" s="14">
        <v>0</v>
      </c>
    </row>
    <row r="996" spans="1:11" x14ac:dyDescent="0.25">
      <c r="A996" s="14" t="s">
        <v>55</v>
      </c>
      <c r="B996" s="14" t="s">
        <v>55</v>
      </c>
      <c r="C996" s="14" t="s">
        <v>55</v>
      </c>
      <c r="D996" s="14" t="s">
        <v>55</v>
      </c>
      <c r="E996" s="14" t="s">
        <v>55</v>
      </c>
      <c r="F996" s="14" t="s">
        <v>102</v>
      </c>
      <c r="G996" s="1">
        <v>42179</v>
      </c>
      <c r="H996" s="14">
        <v>16</v>
      </c>
      <c r="I996" s="14">
        <v>19</v>
      </c>
      <c r="J996" s="14">
        <v>193</v>
      </c>
      <c r="K996" s="14">
        <v>0</v>
      </c>
    </row>
    <row r="997" spans="1:11" x14ac:dyDescent="0.25">
      <c r="A997" s="14" t="s">
        <v>55</v>
      </c>
      <c r="B997" s="14" t="s">
        <v>55</v>
      </c>
      <c r="C997" s="14" t="s">
        <v>55</v>
      </c>
      <c r="D997" s="14" t="s">
        <v>55</v>
      </c>
      <c r="E997" s="14" t="s">
        <v>55</v>
      </c>
      <c r="F997" s="14" t="s">
        <v>102</v>
      </c>
      <c r="G997" s="1">
        <v>42180</v>
      </c>
      <c r="H997" s="14">
        <v>16</v>
      </c>
      <c r="I997" s="14">
        <v>19</v>
      </c>
      <c r="J997" s="14">
        <v>193</v>
      </c>
      <c r="K997" s="14">
        <v>0</v>
      </c>
    </row>
    <row r="998" spans="1:11" x14ac:dyDescent="0.25">
      <c r="A998" s="14" t="s">
        <v>55</v>
      </c>
      <c r="B998" s="14" t="s">
        <v>55</v>
      </c>
      <c r="C998" s="14" t="s">
        <v>55</v>
      </c>
      <c r="D998" s="14" t="s">
        <v>55</v>
      </c>
      <c r="E998" s="14" t="s">
        <v>55</v>
      </c>
      <c r="F998" s="14" t="s">
        <v>102</v>
      </c>
      <c r="G998" s="1">
        <v>42181</v>
      </c>
      <c r="H998" s="14">
        <v>16</v>
      </c>
      <c r="I998" s="14">
        <v>19</v>
      </c>
      <c r="J998" s="14">
        <v>193</v>
      </c>
      <c r="K998" s="14">
        <v>0</v>
      </c>
    </row>
    <row r="999" spans="1:11" x14ac:dyDescent="0.25">
      <c r="A999" s="14" t="s">
        <v>55</v>
      </c>
      <c r="B999" s="14" t="s">
        <v>55</v>
      </c>
      <c r="C999" s="14" t="s">
        <v>55</v>
      </c>
      <c r="D999" s="14" t="s">
        <v>55</v>
      </c>
      <c r="E999" s="14" t="s">
        <v>55</v>
      </c>
      <c r="F999" s="14" t="s">
        <v>102</v>
      </c>
      <c r="G999" s="1">
        <v>42184</v>
      </c>
      <c r="H999" s="14">
        <v>16</v>
      </c>
      <c r="I999" s="14">
        <v>19</v>
      </c>
      <c r="J999" s="14">
        <v>193</v>
      </c>
      <c r="K999" s="14">
        <v>0</v>
      </c>
    </row>
    <row r="1000" spans="1:11" x14ac:dyDescent="0.25">
      <c r="A1000" s="14" t="s">
        <v>55</v>
      </c>
      <c r="B1000" s="14" t="s">
        <v>55</v>
      </c>
      <c r="C1000" s="14" t="s">
        <v>55</v>
      </c>
      <c r="D1000" s="14" t="s">
        <v>55</v>
      </c>
      <c r="E1000" s="14" t="s">
        <v>55</v>
      </c>
      <c r="F1000" s="14" t="s">
        <v>102</v>
      </c>
      <c r="G1000" s="1">
        <v>42185</v>
      </c>
      <c r="H1000" s="14">
        <v>16</v>
      </c>
      <c r="I1000" s="14">
        <v>19</v>
      </c>
      <c r="J1000" s="14">
        <v>193</v>
      </c>
      <c r="K1000" s="14">
        <v>0</v>
      </c>
    </row>
    <row r="1001" spans="1:11" x14ac:dyDescent="0.25">
      <c r="A1001" s="14" t="s">
        <v>55</v>
      </c>
      <c r="B1001" s="14" t="s">
        <v>55</v>
      </c>
      <c r="C1001" s="14" t="s">
        <v>55</v>
      </c>
      <c r="D1001" s="14" t="s">
        <v>55</v>
      </c>
      <c r="E1001" s="14" t="s">
        <v>55</v>
      </c>
      <c r="F1001" s="14" t="s">
        <v>102</v>
      </c>
      <c r="G1001" s="1">
        <v>42186</v>
      </c>
      <c r="H1001" s="14">
        <v>16</v>
      </c>
      <c r="I1001" s="14">
        <v>19</v>
      </c>
      <c r="J1001" s="14">
        <v>168</v>
      </c>
      <c r="K1001" s="14">
        <v>0</v>
      </c>
    </row>
    <row r="1002" spans="1:11" x14ac:dyDescent="0.25">
      <c r="A1002" s="14" t="s">
        <v>55</v>
      </c>
      <c r="B1002" s="14" t="s">
        <v>55</v>
      </c>
      <c r="C1002" s="14" t="s">
        <v>55</v>
      </c>
      <c r="D1002" s="14" t="s">
        <v>55</v>
      </c>
      <c r="E1002" s="14" t="s">
        <v>55</v>
      </c>
      <c r="F1002" s="14" t="s">
        <v>102</v>
      </c>
      <c r="G1002" s="1">
        <v>42214</v>
      </c>
      <c r="H1002" s="14">
        <v>16</v>
      </c>
      <c r="I1002" s="14">
        <v>19</v>
      </c>
      <c r="J1002" s="14">
        <v>168</v>
      </c>
      <c r="K1002" s="14">
        <v>0</v>
      </c>
    </row>
    <row r="1003" spans="1:11" x14ac:dyDescent="0.25">
      <c r="A1003" s="14" t="s">
        <v>55</v>
      </c>
      <c r="B1003" s="14" t="s">
        <v>55</v>
      </c>
      <c r="C1003" s="14" t="s">
        <v>55</v>
      </c>
      <c r="D1003" s="14" t="s">
        <v>55</v>
      </c>
      <c r="E1003" s="14" t="s">
        <v>55</v>
      </c>
      <c r="F1003" s="14" t="s">
        <v>102</v>
      </c>
      <c r="G1003" s="1">
        <v>42221</v>
      </c>
      <c r="H1003" s="14">
        <v>16</v>
      </c>
      <c r="I1003" s="14">
        <v>19</v>
      </c>
      <c r="J1003" s="14">
        <v>156</v>
      </c>
      <c r="K1003" s="14">
        <v>0</v>
      </c>
    </row>
    <row r="1004" spans="1:11" x14ac:dyDescent="0.25">
      <c r="A1004" s="14" t="s">
        <v>55</v>
      </c>
      <c r="B1004" s="14" t="s">
        <v>55</v>
      </c>
      <c r="C1004" s="14" t="s">
        <v>55</v>
      </c>
      <c r="D1004" s="14" t="s">
        <v>55</v>
      </c>
      <c r="E1004" s="14" t="s">
        <v>55</v>
      </c>
      <c r="F1004" s="14" t="s">
        <v>102</v>
      </c>
      <c r="G1004" s="1">
        <v>42229</v>
      </c>
      <c r="H1004" s="14">
        <v>16</v>
      </c>
      <c r="I1004" s="14">
        <v>19</v>
      </c>
      <c r="J1004" s="14">
        <v>156</v>
      </c>
      <c r="K1004" s="14">
        <v>0</v>
      </c>
    </row>
    <row r="1005" spans="1:11" x14ac:dyDescent="0.25">
      <c r="A1005" s="14" t="s">
        <v>55</v>
      </c>
      <c r="B1005" s="14" t="s">
        <v>55</v>
      </c>
      <c r="C1005" s="14" t="s">
        <v>55</v>
      </c>
      <c r="D1005" s="14" t="s">
        <v>55</v>
      </c>
      <c r="E1005" s="14" t="s">
        <v>55</v>
      </c>
      <c r="F1005" s="14" t="s">
        <v>102</v>
      </c>
      <c r="G1005" s="1">
        <v>42241</v>
      </c>
      <c r="H1005" s="14">
        <v>16</v>
      </c>
      <c r="I1005" s="14">
        <v>19</v>
      </c>
      <c r="J1005" s="14">
        <v>156</v>
      </c>
      <c r="K1005" s="14">
        <v>0</v>
      </c>
    </row>
    <row r="1006" spans="1:11" x14ac:dyDescent="0.25">
      <c r="A1006" s="14" t="s">
        <v>55</v>
      </c>
      <c r="B1006" s="14" t="s">
        <v>55</v>
      </c>
      <c r="C1006" s="14" t="s">
        <v>55</v>
      </c>
      <c r="D1006" s="14" t="s">
        <v>55</v>
      </c>
      <c r="E1006" s="14" t="s">
        <v>55</v>
      </c>
      <c r="F1006" s="14" t="s">
        <v>102</v>
      </c>
      <c r="G1006" s="1">
        <v>42242</v>
      </c>
      <c r="H1006" s="14">
        <v>16</v>
      </c>
      <c r="I1006" s="14">
        <v>19</v>
      </c>
      <c r="J1006" s="14">
        <v>156</v>
      </c>
      <c r="K1006" s="14">
        <v>0</v>
      </c>
    </row>
    <row r="1007" spans="1:11" x14ac:dyDescent="0.25">
      <c r="A1007" s="14" t="s">
        <v>55</v>
      </c>
      <c r="B1007" s="14" t="s">
        <v>55</v>
      </c>
      <c r="C1007" s="14" t="s">
        <v>55</v>
      </c>
      <c r="D1007" s="14" t="s">
        <v>55</v>
      </c>
      <c r="E1007" s="14" t="s">
        <v>55</v>
      </c>
      <c r="F1007" s="14" t="s">
        <v>102</v>
      </c>
      <c r="G1007" s="1">
        <v>42243</v>
      </c>
      <c r="H1007" s="14">
        <v>16</v>
      </c>
      <c r="I1007" s="14">
        <v>19</v>
      </c>
      <c r="J1007" s="14">
        <v>156</v>
      </c>
      <c r="K1007" s="14">
        <v>0</v>
      </c>
    </row>
    <row r="1008" spans="1:11" x14ac:dyDescent="0.25">
      <c r="A1008" s="14" t="s">
        <v>55</v>
      </c>
      <c r="B1008" s="14" t="s">
        <v>55</v>
      </c>
      <c r="C1008" s="14" t="s">
        <v>55</v>
      </c>
      <c r="D1008" s="14" t="s">
        <v>55</v>
      </c>
      <c r="E1008" s="14" t="s">
        <v>55</v>
      </c>
      <c r="F1008" s="14" t="s">
        <v>102</v>
      </c>
      <c r="G1008" s="1">
        <v>42244</v>
      </c>
      <c r="H1008" s="14">
        <v>16</v>
      </c>
      <c r="I1008" s="14">
        <v>19</v>
      </c>
      <c r="J1008" s="14">
        <v>156</v>
      </c>
      <c r="K1008" s="14">
        <v>0</v>
      </c>
    </row>
    <row r="1009" spans="1:11" x14ac:dyDescent="0.25">
      <c r="A1009" s="14" t="s">
        <v>55</v>
      </c>
      <c r="B1009" s="14" t="s">
        <v>55</v>
      </c>
      <c r="C1009" s="14" t="s">
        <v>55</v>
      </c>
      <c r="D1009" s="14" t="s">
        <v>55</v>
      </c>
      <c r="E1009" s="14" t="s">
        <v>55</v>
      </c>
      <c r="F1009" s="14" t="s">
        <v>102</v>
      </c>
      <c r="G1009" s="1">
        <v>42255</v>
      </c>
      <c r="H1009" s="14">
        <v>16</v>
      </c>
      <c r="I1009" s="14">
        <v>19</v>
      </c>
      <c r="J1009" s="14">
        <v>155</v>
      </c>
      <c r="K1009" s="14">
        <v>0</v>
      </c>
    </row>
    <row r="1010" spans="1:11" x14ac:dyDescent="0.25">
      <c r="A1010" s="14" t="s">
        <v>55</v>
      </c>
      <c r="B1010" s="14" t="s">
        <v>55</v>
      </c>
      <c r="C1010" s="14" t="s">
        <v>55</v>
      </c>
      <c r="D1010" s="14" t="s">
        <v>55</v>
      </c>
      <c r="E1010" s="14" t="s">
        <v>55</v>
      </c>
      <c r="F1010" s="14" t="s">
        <v>102</v>
      </c>
      <c r="G1010" s="1">
        <v>42256</v>
      </c>
      <c r="H1010" s="14">
        <v>16</v>
      </c>
      <c r="I1010" s="14">
        <v>19</v>
      </c>
      <c r="J1010" s="14">
        <v>155</v>
      </c>
      <c r="K1010" s="14">
        <v>0</v>
      </c>
    </row>
    <row r="1011" spans="1:11" x14ac:dyDescent="0.25">
      <c r="A1011" s="14" t="s">
        <v>55</v>
      </c>
      <c r="B1011" s="14" t="s">
        <v>55</v>
      </c>
      <c r="C1011" s="14" t="s">
        <v>55</v>
      </c>
      <c r="D1011" s="14" t="s">
        <v>55</v>
      </c>
      <c r="E1011" s="14" t="s">
        <v>55</v>
      </c>
      <c r="F1011" s="14" t="s">
        <v>102</v>
      </c>
      <c r="G1011" s="1">
        <v>42257</v>
      </c>
      <c r="H1011" s="14">
        <v>16</v>
      </c>
      <c r="I1011" s="14">
        <v>19</v>
      </c>
      <c r="J1011" s="14">
        <v>155</v>
      </c>
      <c r="K1011" s="14">
        <v>0</v>
      </c>
    </row>
    <row r="1012" spans="1:11" x14ac:dyDescent="0.25">
      <c r="A1012" s="14" t="s">
        <v>55</v>
      </c>
      <c r="B1012" s="14" t="s">
        <v>55</v>
      </c>
      <c r="C1012" s="14" t="s">
        <v>55</v>
      </c>
      <c r="D1012" s="14" t="s">
        <v>55</v>
      </c>
      <c r="E1012" s="14" t="s">
        <v>55</v>
      </c>
      <c r="F1012" s="14" t="s">
        <v>102</v>
      </c>
      <c r="G1012" s="1">
        <v>42258</v>
      </c>
      <c r="H1012" s="14">
        <v>16</v>
      </c>
      <c r="I1012" s="14">
        <v>19</v>
      </c>
      <c r="J1012" s="14">
        <v>155</v>
      </c>
      <c r="K1012" s="14">
        <v>0</v>
      </c>
    </row>
    <row r="1013" spans="1:11" x14ac:dyDescent="0.25">
      <c r="A1013" s="14" t="s">
        <v>55</v>
      </c>
      <c r="B1013" s="14" t="s">
        <v>55</v>
      </c>
      <c r="C1013" s="14" t="s">
        <v>55</v>
      </c>
      <c r="D1013" s="14" t="s">
        <v>55</v>
      </c>
      <c r="E1013" s="14" t="s">
        <v>55</v>
      </c>
      <c r="F1013" s="14" t="s">
        <v>102</v>
      </c>
      <c r="G1013" s="1">
        <v>42268</v>
      </c>
      <c r="H1013" s="14">
        <v>16</v>
      </c>
      <c r="I1013" s="14">
        <v>19</v>
      </c>
      <c r="J1013" s="14">
        <v>155</v>
      </c>
      <c r="K1013" s="14">
        <v>0</v>
      </c>
    </row>
    <row r="1014" spans="1:11" x14ac:dyDescent="0.25">
      <c r="A1014" s="14" t="s">
        <v>55</v>
      </c>
      <c r="B1014" s="14" t="s">
        <v>55</v>
      </c>
      <c r="C1014" s="14" t="s">
        <v>55</v>
      </c>
      <c r="D1014" s="14" t="s">
        <v>55</v>
      </c>
      <c r="E1014" s="14" t="s">
        <v>55</v>
      </c>
      <c r="F1014" s="14" t="s">
        <v>102</v>
      </c>
      <c r="G1014" s="1">
        <v>42286</v>
      </c>
      <c r="H1014" s="14">
        <v>16</v>
      </c>
      <c r="I1014" s="14">
        <v>19</v>
      </c>
      <c r="J1014" s="14">
        <v>158</v>
      </c>
      <c r="K1014" s="14">
        <v>0</v>
      </c>
    </row>
    <row r="1015" spans="1:11" x14ac:dyDescent="0.25">
      <c r="A1015" s="14" t="s">
        <v>55</v>
      </c>
      <c r="B1015" s="14" t="s">
        <v>55</v>
      </c>
      <c r="C1015" s="14" t="s">
        <v>55</v>
      </c>
      <c r="D1015" s="14" t="s">
        <v>55</v>
      </c>
      <c r="E1015" s="14" t="s">
        <v>55</v>
      </c>
      <c r="F1015" s="14" t="s">
        <v>102</v>
      </c>
      <c r="G1015" s="1">
        <v>42289</v>
      </c>
      <c r="H1015" s="14">
        <v>16</v>
      </c>
      <c r="I1015" s="14">
        <v>19</v>
      </c>
      <c r="J1015" s="14">
        <v>158</v>
      </c>
      <c r="K1015" s="14">
        <v>0</v>
      </c>
    </row>
    <row r="1016" spans="1:11" x14ac:dyDescent="0.25">
      <c r="A1016" s="14" t="s">
        <v>55</v>
      </c>
      <c r="B1016" s="14" t="s">
        <v>55</v>
      </c>
      <c r="C1016" s="14" t="s">
        <v>55</v>
      </c>
      <c r="D1016" s="14" t="s">
        <v>55</v>
      </c>
      <c r="E1016" s="14" t="s">
        <v>55</v>
      </c>
      <c r="F1016" s="14" t="s">
        <v>102</v>
      </c>
      <c r="G1016" s="1">
        <v>42290</v>
      </c>
      <c r="H1016" s="14">
        <v>16</v>
      </c>
      <c r="I1016" s="14">
        <v>19</v>
      </c>
      <c r="J1016" s="14">
        <v>158</v>
      </c>
      <c r="K1016" s="14">
        <v>0</v>
      </c>
    </row>
    <row r="1017" spans="1:11" x14ac:dyDescent="0.25">
      <c r="A1017" s="14" t="s">
        <v>55</v>
      </c>
      <c r="B1017" s="14" t="s">
        <v>55</v>
      </c>
      <c r="C1017" s="14" t="s">
        <v>55</v>
      </c>
      <c r="D1017" s="14" t="s">
        <v>55</v>
      </c>
      <c r="E1017" s="14" t="s">
        <v>55</v>
      </c>
      <c r="F1017" s="14" t="s">
        <v>102</v>
      </c>
      <c r="G1017" s="1">
        <v>42291</v>
      </c>
      <c r="H1017" s="14">
        <v>16</v>
      </c>
      <c r="I1017" s="14">
        <v>19</v>
      </c>
      <c r="J1017" s="14">
        <v>158</v>
      </c>
      <c r="K1017" s="14">
        <v>0</v>
      </c>
    </row>
    <row r="1018" spans="1:11" x14ac:dyDescent="0.25">
      <c r="A1018" s="14" t="s">
        <v>55</v>
      </c>
      <c r="B1018" s="14" t="s">
        <v>55</v>
      </c>
      <c r="C1018" s="14" t="s">
        <v>55</v>
      </c>
      <c r="D1018" s="14" t="s">
        <v>55</v>
      </c>
      <c r="E1018" s="14" t="s">
        <v>55</v>
      </c>
      <c r="F1018" s="14" t="s">
        <v>62</v>
      </c>
      <c r="G1018" s="1">
        <v>42125</v>
      </c>
      <c r="H1018" s="14">
        <v>16</v>
      </c>
      <c r="I1018" s="14">
        <v>19</v>
      </c>
      <c r="J1018" s="14"/>
      <c r="K1018" s="14">
        <v>1</v>
      </c>
    </row>
    <row r="1019" spans="1:11" x14ac:dyDescent="0.25">
      <c r="A1019" s="14" t="s">
        <v>55</v>
      </c>
      <c r="B1019" s="14" t="s">
        <v>55</v>
      </c>
      <c r="C1019" s="14" t="s">
        <v>55</v>
      </c>
      <c r="D1019" s="14" t="s">
        <v>55</v>
      </c>
      <c r="E1019" s="14" t="s">
        <v>55</v>
      </c>
      <c r="F1019" s="14" t="s">
        <v>62</v>
      </c>
      <c r="G1019" s="1">
        <v>42164</v>
      </c>
      <c r="H1019" s="14">
        <v>16</v>
      </c>
      <c r="I1019" s="14">
        <v>19</v>
      </c>
      <c r="J1019" s="14"/>
      <c r="K1019" s="14">
        <v>1</v>
      </c>
    </row>
    <row r="1020" spans="1:11" x14ac:dyDescent="0.25">
      <c r="A1020" s="14" t="s">
        <v>55</v>
      </c>
      <c r="B1020" s="14" t="s">
        <v>55</v>
      </c>
      <c r="C1020" s="14" t="s">
        <v>55</v>
      </c>
      <c r="D1020" s="14" t="s">
        <v>55</v>
      </c>
      <c r="E1020" s="14" t="s">
        <v>55</v>
      </c>
      <c r="F1020" s="14" t="s">
        <v>62</v>
      </c>
      <c r="G1020" s="1">
        <v>42171</v>
      </c>
      <c r="H1020" s="14">
        <v>16</v>
      </c>
      <c r="I1020" s="14">
        <v>19</v>
      </c>
      <c r="J1020" s="14"/>
      <c r="K1020" s="14">
        <v>1</v>
      </c>
    </row>
    <row r="1021" spans="1:11" x14ac:dyDescent="0.25">
      <c r="A1021" s="14" t="s">
        <v>55</v>
      </c>
      <c r="B1021" s="14" t="s">
        <v>55</v>
      </c>
      <c r="C1021" s="14" t="s">
        <v>55</v>
      </c>
      <c r="D1021" s="14" t="s">
        <v>55</v>
      </c>
      <c r="E1021" s="14" t="s">
        <v>55</v>
      </c>
      <c r="F1021" s="14" t="s">
        <v>62</v>
      </c>
      <c r="G1021" s="1">
        <v>42172</v>
      </c>
      <c r="H1021" s="14">
        <v>16</v>
      </c>
      <c r="I1021" s="14">
        <v>19</v>
      </c>
      <c r="J1021" s="14"/>
      <c r="K1021" s="14">
        <v>1</v>
      </c>
    </row>
    <row r="1022" spans="1:11" x14ac:dyDescent="0.25">
      <c r="A1022" s="14" t="s">
        <v>55</v>
      </c>
      <c r="B1022" s="14" t="s">
        <v>55</v>
      </c>
      <c r="C1022" s="14" t="s">
        <v>55</v>
      </c>
      <c r="D1022" s="14" t="s">
        <v>55</v>
      </c>
      <c r="E1022" s="14" t="s">
        <v>55</v>
      </c>
      <c r="F1022" s="14" t="s">
        <v>62</v>
      </c>
      <c r="G1022" s="1">
        <v>42177</v>
      </c>
      <c r="H1022" s="14">
        <v>16</v>
      </c>
      <c r="I1022" s="14">
        <v>19</v>
      </c>
      <c r="J1022" s="14"/>
      <c r="K1022" s="14">
        <v>1</v>
      </c>
    </row>
    <row r="1023" spans="1:11" x14ac:dyDescent="0.25">
      <c r="A1023" s="14" t="s">
        <v>55</v>
      </c>
      <c r="B1023" s="14" t="s">
        <v>55</v>
      </c>
      <c r="C1023" s="14" t="s">
        <v>55</v>
      </c>
      <c r="D1023" s="14" t="s">
        <v>55</v>
      </c>
      <c r="E1023" s="14" t="s">
        <v>55</v>
      </c>
      <c r="F1023" s="14" t="s">
        <v>62</v>
      </c>
      <c r="G1023" s="1">
        <v>42179</v>
      </c>
      <c r="H1023" s="14">
        <v>16</v>
      </c>
      <c r="I1023" s="14">
        <v>19</v>
      </c>
      <c r="J1023" s="14"/>
      <c r="K1023" s="14">
        <v>1</v>
      </c>
    </row>
    <row r="1024" spans="1:11" x14ac:dyDescent="0.25">
      <c r="A1024" s="14" t="s">
        <v>55</v>
      </c>
      <c r="B1024" s="14" t="s">
        <v>55</v>
      </c>
      <c r="C1024" s="14" t="s">
        <v>55</v>
      </c>
      <c r="D1024" s="14" t="s">
        <v>55</v>
      </c>
      <c r="E1024" s="14" t="s">
        <v>55</v>
      </c>
      <c r="F1024" s="14" t="s">
        <v>62</v>
      </c>
      <c r="G1024" s="1">
        <v>42180</v>
      </c>
      <c r="H1024" s="14">
        <v>16</v>
      </c>
      <c r="I1024" s="14">
        <v>19</v>
      </c>
      <c r="J1024" s="14"/>
      <c r="K1024" s="14">
        <v>1</v>
      </c>
    </row>
    <row r="1025" spans="1:11" x14ac:dyDescent="0.25">
      <c r="A1025" s="14" t="s">
        <v>55</v>
      </c>
      <c r="B1025" s="14" t="s">
        <v>55</v>
      </c>
      <c r="C1025" s="14" t="s">
        <v>55</v>
      </c>
      <c r="D1025" s="14" t="s">
        <v>55</v>
      </c>
      <c r="E1025" s="14" t="s">
        <v>55</v>
      </c>
      <c r="F1025" s="14" t="s">
        <v>62</v>
      </c>
      <c r="G1025" s="1">
        <v>42181</v>
      </c>
      <c r="H1025" s="14">
        <v>16</v>
      </c>
      <c r="I1025" s="14">
        <v>19</v>
      </c>
      <c r="J1025" s="14"/>
      <c r="K1025" s="14">
        <v>1</v>
      </c>
    </row>
    <row r="1026" spans="1:11" x14ac:dyDescent="0.25">
      <c r="A1026" s="14" t="s">
        <v>55</v>
      </c>
      <c r="B1026" s="14" t="s">
        <v>55</v>
      </c>
      <c r="C1026" s="14" t="s">
        <v>55</v>
      </c>
      <c r="D1026" s="14" t="s">
        <v>55</v>
      </c>
      <c r="E1026" s="14" t="s">
        <v>55</v>
      </c>
      <c r="F1026" s="14" t="s">
        <v>62</v>
      </c>
      <c r="G1026" s="1">
        <v>42185</v>
      </c>
      <c r="H1026" s="14">
        <v>16</v>
      </c>
      <c r="I1026" s="14">
        <v>19</v>
      </c>
      <c r="J1026" s="14"/>
      <c r="K1026" s="14">
        <v>1</v>
      </c>
    </row>
    <row r="1027" spans="1:11" x14ac:dyDescent="0.25">
      <c r="A1027" s="14" t="s">
        <v>55</v>
      </c>
      <c r="B1027" s="14" t="s">
        <v>55</v>
      </c>
      <c r="C1027" s="14" t="s">
        <v>55</v>
      </c>
      <c r="D1027" s="14" t="s">
        <v>55</v>
      </c>
      <c r="E1027" s="14" t="s">
        <v>55</v>
      </c>
      <c r="F1027" s="14" t="s">
        <v>62</v>
      </c>
      <c r="G1027" s="1">
        <v>42186</v>
      </c>
      <c r="H1027" s="14">
        <v>16</v>
      </c>
      <c r="I1027" s="14">
        <v>19</v>
      </c>
      <c r="J1027" s="14"/>
      <c r="K1027" s="14">
        <v>1</v>
      </c>
    </row>
    <row r="1028" spans="1:11" x14ac:dyDescent="0.25">
      <c r="A1028" s="14" t="s">
        <v>55</v>
      </c>
      <c r="B1028" s="14" t="s">
        <v>55</v>
      </c>
      <c r="C1028" s="14" t="s">
        <v>55</v>
      </c>
      <c r="D1028" s="14" t="s">
        <v>55</v>
      </c>
      <c r="E1028" s="14" t="s">
        <v>55</v>
      </c>
      <c r="F1028" s="14" t="s">
        <v>62</v>
      </c>
      <c r="G1028" s="1">
        <v>42201</v>
      </c>
      <c r="H1028" s="14">
        <v>16</v>
      </c>
      <c r="I1028" s="14">
        <v>19</v>
      </c>
      <c r="J1028" s="14"/>
      <c r="K1028" s="14">
        <v>1</v>
      </c>
    </row>
    <row r="1029" spans="1:11" x14ac:dyDescent="0.25">
      <c r="A1029" s="14" t="s">
        <v>55</v>
      </c>
      <c r="B1029" s="14" t="s">
        <v>55</v>
      </c>
      <c r="C1029" s="14" t="s">
        <v>55</v>
      </c>
      <c r="D1029" s="14" t="s">
        <v>55</v>
      </c>
      <c r="E1029" s="14" t="s">
        <v>55</v>
      </c>
      <c r="F1029" s="14" t="s">
        <v>62</v>
      </c>
      <c r="G1029" s="1">
        <v>42213</v>
      </c>
      <c r="H1029" s="14">
        <v>16</v>
      </c>
      <c r="I1029" s="14">
        <v>19</v>
      </c>
      <c r="J1029" s="14"/>
      <c r="K1029" s="14">
        <v>1</v>
      </c>
    </row>
    <row r="1030" spans="1:11" x14ac:dyDescent="0.25">
      <c r="A1030" s="14" t="s">
        <v>55</v>
      </c>
      <c r="B1030" s="14" t="s">
        <v>55</v>
      </c>
      <c r="C1030" s="14" t="s">
        <v>55</v>
      </c>
      <c r="D1030" s="14" t="s">
        <v>55</v>
      </c>
      <c r="E1030" s="14" t="s">
        <v>55</v>
      </c>
      <c r="F1030" s="14" t="s">
        <v>62</v>
      </c>
      <c r="G1030" s="1">
        <v>42215</v>
      </c>
      <c r="H1030" s="14">
        <v>16</v>
      </c>
      <c r="I1030" s="14">
        <v>19</v>
      </c>
      <c r="J1030" s="14"/>
      <c r="K1030" s="14">
        <v>1</v>
      </c>
    </row>
    <row r="1031" spans="1:11" x14ac:dyDescent="0.25">
      <c r="A1031" s="14" t="s">
        <v>55</v>
      </c>
      <c r="B1031" s="14" t="s">
        <v>55</v>
      </c>
      <c r="C1031" s="14" t="s">
        <v>55</v>
      </c>
      <c r="D1031" s="14" t="s">
        <v>55</v>
      </c>
      <c r="E1031" s="14" t="s">
        <v>55</v>
      </c>
      <c r="F1031" s="14" t="s">
        <v>62</v>
      </c>
      <c r="G1031" s="1">
        <v>42216</v>
      </c>
      <c r="H1031" s="14">
        <v>16</v>
      </c>
      <c r="I1031" s="14">
        <v>19</v>
      </c>
      <c r="J1031" s="14"/>
      <c r="K1031" s="14">
        <v>1</v>
      </c>
    </row>
    <row r="1032" spans="1:11" x14ac:dyDescent="0.25">
      <c r="A1032" s="14" t="s">
        <v>55</v>
      </c>
      <c r="B1032" s="14" t="s">
        <v>55</v>
      </c>
      <c r="C1032" s="14" t="s">
        <v>55</v>
      </c>
      <c r="D1032" s="14" t="s">
        <v>55</v>
      </c>
      <c r="E1032" s="14" t="s">
        <v>55</v>
      </c>
      <c r="F1032" s="14" t="s">
        <v>62</v>
      </c>
      <c r="G1032" s="1">
        <v>42222</v>
      </c>
      <c r="H1032" s="14">
        <v>16</v>
      </c>
      <c r="I1032" s="14">
        <v>19</v>
      </c>
      <c r="J1032" s="14">
        <v>61</v>
      </c>
      <c r="K1032" s="14">
        <v>0</v>
      </c>
    </row>
    <row r="1033" spans="1:11" x14ac:dyDescent="0.25">
      <c r="A1033" s="14" t="s">
        <v>55</v>
      </c>
      <c r="B1033" s="14" t="s">
        <v>55</v>
      </c>
      <c r="C1033" s="14" t="s">
        <v>55</v>
      </c>
      <c r="D1033" s="14" t="s">
        <v>55</v>
      </c>
      <c r="E1033" s="14" t="s">
        <v>55</v>
      </c>
      <c r="F1033" s="14" t="s">
        <v>62</v>
      </c>
      <c r="G1033" s="1">
        <v>42227</v>
      </c>
      <c r="H1033" s="14">
        <v>16</v>
      </c>
      <c r="I1033" s="14">
        <v>19</v>
      </c>
      <c r="J1033" s="14">
        <v>61</v>
      </c>
      <c r="K1033" s="14">
        <v>0</v>
      </c>
    </row>
    <row r="1034" spans="1:11" x14ac:dyDescent="0.25">
      <c r="A1034" s="14" t="s">
        <v>55</v>
      </c>
      <c r="B1034" s="14" t="s">
        <v>55</v>
      </c>
      <c r="C1034" s="14" t="s">
        <v>55</v>
      </c>
      <c r="D1034" s="14" t="s">
        <v>55</v>
      </c>
      <c r="E1034" s="14" t="s">
        <v>55</v>
      </c>
      <c r="F1034" s="14" t="s">
        <v>62</v>
      </c>
      <c r="G1034" s="1">
        <v>42228</v>
      </c>
      <c r="H1034" s="14">
        <v>15</v>
      </c>
      <c r="I1034" s="14">
        <v>18</v>
      </c>
      <c r="J1034" s="14">
        <v>61</v>
      </c>
      <c r="K1034" s="14">
        <v>0</v>
      </c>
    </row>
    <row r="1035" spans="1:11" x14ac:dyDescent="0.25">
      <c r="A1035" s="14" t="s">
        <v>55</v>
      </c>
      <c r="B1035" s="14" t="s">
        <v>55</v>
      </c>
      <c r="C1035" s="14" t="s">
        <v>55</v>
      </c>
      <c r="D1035" s="14" t="s">
        <v>55</v>
      </c>
      <c r="E1035" s="14" t="s">
        <v>55</v>
      </c>
      <c r="F1035" s="14" t="s">
        <v>62</v>
      </c>
      <c r="G1035" s="1">
        <v>42229</v>
      </c>
      <c r="H1035" s="14">
        <v>16</v>
      </c>
      <c r="I1035" s="14">
        <v>19</v>
      </c>
      <c r="J1035" s="14">
        <v>61</v>
      </c>
      <c r="K1035" s="14">
        <v>0</v>
      </c>
    </row>
    <row r="1036" spans="1:11" x14ac:dyDescent="0.25">
      <c r="A1036" s="14" t="s">
        <v>55</v>
      </c>
      <c r="B1036" s="14" t="s">
        <v>55</v>
      </c>
      <c r="C1036" s="14" t="s">
        <v>55</v>
      </c>
      <c r="D1036" s="14" t="s">
        <v>55</v>
      </c>
      <c r="E1036" s="14" t="s">
        <v>55</v>
      </c>
      <c r="F1036" s="14" t="s">
        <v>62</v>
      </c>
      <c r="G1036" s="1">
        <v>42237</v>
      </c>
      <c r="H1036" s="14">
        <v>15</v>
      </c>
      <c r="I1036" s="14">
        <v>18</v>
      </c>
      <c r="J1036" s="14">
        <v>61</v>
      </c>
      <c r="K1036" s="14">
        <v>0</v>
      </c>
    </row>
    <row r="1037" spans="1:11" x14ac:dyDescent="0.25">
      <c r="A1037" s="14" t="s">
        <v>55</v>
      </c>
      <c r="B1037" s="14" t="s">
        <v>55</v>
      </c>
      <c r="C1037" s="14" t="s">
        <v>55</v>
      </c>
      <c r="D1037" s="14" t="s">
        <v>55</v>
      </c>
      <c r="E1037" s="14" t="s">
        <v>55</v>
      </c>
      <c r="F1037" s="14" t="s">
        <v>62</v>
      </c>
      <c r="G1037" s="1">
        <v>42241</v>
      </c>
      <c r="H1037" s="14">
        <v>16</v>
      </c>
      <c r="I1037" s="14">
        <v>19</v>
      </c>
      <c r="J1037" s="14">
        <v>61</v>
      </c>
      <c r="K1037" s="14">
        <v>0</v>
      </c>
    </row>
    <row r="1038" spans="1:11" x14ac:dyDescent="0.25">
      <c r="A1038" s="14" t="s">
        <v>55</v>
      </c>
      <c r="B1038" s="14" t="s">
        <v>55</v>
      </c>
      <c r="C1038" s="14" t="s">
        <v>55</v>
      </c>
      <c r="D1038" s="14" t="s">
        <v>55</v>
      </c>
      <c r="E1038" s="14" t="s">
        <v>55</v>
      </c>
      <c r="F1038" s="14" t="s">
        <v>62</v>
      </c>
      <c r="G1038" s="1">
        <v>42242</v>
      </c>
      <c r="H1038" s="14">
        <v>16</v>
      </c>
      <c r="I1038" s="14">
        <v>19</v>
      </c>
      <c r="J1038" s="14"/>
      <c r="K1038" s="14">
        <v>1</v>
      </c>
    </row>
    <row r="1039" spans="1:11" x14ac:dyDescent="0.25">
      <c r="A1039" s="14" t="s">
        <v>55</v>
      </c>
      <c r="B1039" s="14" t="s">
        <v>55</v>
      </c>
      <c r="C1039" s="14" t="s">
        <v>55</v>
      </c>
      <c r="D1039" s="14" t="s">
        <v>55</v>
      </c>
      <c r="E1039" s="14" t="s">
        <v>55</v>
      </c>
      <c r="F1039" s="14" t="s">
        <v>62</v>
      </c>
      <c r="G1039" s="1">
        <v>42243</v>
      </c>
      <c r="H1039" s="14">
        <v>16</v>
      </c>
      <c r="I1039" s="14">
        <v>19</v>
      </c>
      <c r="J1039" s="14">
        <v>61</v>
      </c>
      <c r="K1039" s="14">
        <v>0</v>
      </c>
    </row>
    <row r="1040" spans="1:11" x14ac:dyDescent="0.25">
      <c r="A1040" s="14" t="s">
        <v>55</v>
      </c>
      <c r="B1040" s="14" t="s">
        <v>55</v>
      </c>
      <c r="C1040" s="14" t="s">
        <v>55</v>
      </c>
      <c r="D1040" s="14" t="s">
        <v>55</v>
      </c>
      <c r="E1040" s="14" t="s">
        <v>55</v>
      </c>
      <c r="F1040" s="14" t="s">
        <v>62</v>
      </c>
      <c r="G1040" s="1">
        <v>42244</v>
      </c>
      <c r="H1040" s="14">
        <v>16</v>
      </c>
      <c r="I1040" s="14">
        <v>19</v>
      </c>
      <c r="J1040" s="14">
        <v>61</v>
      </c>
      <c r="K1040" s="14">
        <v>0</v>
      </c>
    </row>
    <row r="1041" spans="1:11" x14ac:dyDescent="0.25">
      <c r="A1041" s="14" t="s">
        <v>55</v>
      </c>
      <c r="B1041" s="14" t="s">
        <v>55</v>
      </c>
      <c r="C1041" s="14" t="s">
        <v>55</v>
      </c>
      <c r="D1041" s="14" t="s">
        <v>55</v>
      </c>
      <c r="E1041" s="14" t="s">
        <v>55</v>
      </c>
      <c r="F1041" s="14" t="s">
        <v>62</v>
      </c>
      <c r="G1041" s="1">
        <v>42256</v>
      </c>
      <c r="H1041" s="14">
        <v>16</v>
      </c>
      <c r="I1041" s="14">
        <v>19</v>
      </c>
      <c r="J1041" s="14">
        <v>59</v>
      </c>
      <c r="K1041" s="14">
        <v>0</v>
      </c>
    </row>
    <row r="1042" spans="1:11" x14ac:dyDescent="0.25">
      <c r="A1042" s="14" t="s">
        <v>55</v>
      </c>
      <c r="B1042" s="14" t="s">
        <v>55</v>
      </c>
      <c r="C1042" s="14" t="s">
        <v>55</v>
      </c>
      <c r="D1042" s="14" t="s">
        <v>55</v>
      </c>
      <c r="E1042" s="14" t="s">
        <v>55</v>
      </c>
      <c r="F1042" s="14" t="s">
        <v>62</v>
      </c>
      <c r="G1042" s="1">
        <v>42257</v>
      </c>
      <c r="H1042" s="14">
        <v>16</v>
      </c>
      <c r="I1042" s="14">
        <v>19</v>
      </c>
      <c r="J1042" s="14">
        <v>59</v>
      </c>
      <c r="K1042" s="14">
        <v>0</v>
      </c>
    </row>
    <row r="1043" spans="1:11" x14ac:dyDescent="0.25">
      <c r="A1043" s="14" t="s">
        <v>55</v>
      </c>
      <c r="B1043" s="14" t="s">
        <v>55</v>
      </c>
      <c r="C1043" s="14" t="s">
        <v>55</v>
      </c>
      <c r="D1043" s="14" t="s">
        <v>55</v>
      </c>
      <c r="E1043" s="14" t="s">
        <v>55</v>
      </c>
      <c r="F1043" s="14" t="s">
        <v>62</v>
      </c>
      <c r="G1043" s="1">
        <v>42258</v>
      </c>
      <c r="H1043" s="14">
        <v>16</v>
      </c>
      <c r="I1043" s="14">
        <v>19</v>
      </c>
      <c r="J1043" s="14">
        <v>59</v>
      </c>
      <c r="K1043" s="14">
        <v>0</v>
      </c>
    </row>
    <row r="1044" spans="1:11" x14ac:dyDescent="0.25">
      <c r="A1044" s="14" t="s">
        <v>55</v>
      </c>
      <c r="B1044" s="14" t="s">
        <v>55</v>
      </c>
      <c r="C1044" s="14" t="s">
        <v>55</v>
      </c>
      <c r="D1044" s="14" t="s">
        <v>55</v>
      </c>
      <c r="E1044" s="14" t="s">
        <v>55</v>
      </c>
      <c r="F1044" s="14" t="s">
        <v>62</v>
      </c>
      <c r="G1044" s="1">
        <v>42270</v>
      </c>
      <c r="H1044" s="14">
        <v>16</v>
      </c>
      <c r="I1044" s="14">
        <v>19</v>
      </c>
      <c r="J1044" s="14">
        <v>59</v>
      </c>
      <c r="K1044" s="14">
        <v>0</v>
      </c>
    </row>
    <row r="1045" spans="1:11" x14ac:dyDescent="0.25">
      <c r="A1045" s="14" t="s">
        <v>55</v>
      </c>
      <c r="B1045" s="14" t="s">
        <v>55</v>
      </c>
      <c r="C1045" s="14" t="s">
        <v>55</v>
      </c>
      <c r="D1045" s="14" t="s">
        <v>55</v>
      </c>
      <c r="E1045" s="14" t="s">
        <v>55</v>
      </c>
      <c r="F1045" s="14" t="s">
        <v>62</v>
      </c>
      <c r="G1045" s="1">
        <v>42271</v>
      </c>
      <c r="H1045" s="14">
        <v>16</v>
      </c>
      <c r="I1045" s="14">
        <v>19</v>
      </c>
      <c r="J1045" s="14">
        <v>59</v>
      </c>
      <c r="K1045" s="14">
        <v>0</v>
      </c>
    </row>
    <row r="1046" spans="1:11" x14ac:dyDescent="0.25">
      <c r="A1046" s="14" t="s">
        <v>55</v>
      </c>
      <c r="B1046" s="14" t="s">
        <v>55</v>
      </c>
      <c r="C1046" s="14" t="s">
        <v>55</v>
      </c>
      <c r="D1046" s="14" t="s">
        <v>55</v>
      </c>
      <c r="E1046" s="14" t="s">
        <v>55</v>
      </c>
      <c r="F1046" s="14" t="s">
        <v>62</v>
      </c>
      <c r="G1046" s="1">
        <v>42272</v>
      </c>
      <c r="H1046" s="14">
        <v>16</v>
      </c>
      <c r="I1046" s="14">
        <v>19</v>
      </c>
      <c r="J1046" s="14"/>
      <c r="K1046" s="14">
        <v>1</v>
      </c>
    </row>
    <row r="1047" spans="1:11" x14ac:dyDescent="0.25">
      <c r="A1047" s="14" t="s">
        <v>55</v>
      </c>
      <c r="B1047" s="14" t="s">
        <v>55</v>
      </c>
      <c r="C1047" s="14" t="s">
        <v>55</v>
      </c>
      <c r="D1047" s="14" t="s">
        <v>55</v>
      </c>
      <c r="E1047" s="14" t="s">
        <v>55</v>
      </c>
      <c r="F1047" s="14" t="s">
        <v>62</v>
      </c>
      <c r="G1047" s="1">
        <v>42276</v>
      </c>
      <c r="H1047" s="14">
        <v>16</v>
      </c>
      <c r="I1047" s="14">
        <v>19</v>
      </c>
      <c r="J1047" s="14">
        <v>59</v>
      </c>
      <c r="K1047" s="14">
        <v>0</v>
      </c>
    </row>
    <row r="1048" spans="1:11" x14ac:dyDescent="0.25">
      <c r="A1048" s="14" t="s">
        <v>55</v>
      </c>
      <c r="B1048" s="14" t="s">
        <v>55</v>
      </c>
      <c r="C1048" s="14" t="s">
        <v>55</v>
      </c>
      <c r="D1048" s="14" t="s">
        <v>55</v>
      </c>
      <c r="E1048" s="14" t="s">
        <v>55</v>
      </c>
      <c r="F1048" s="14" t="s">
        <v>62</v>
      </c>
      <c r="G1048" s="1">
        <v>42277</v>
      </c>
      <c r="H1048" s="14">
        <v>16</v>
      </c>
      <c r="I1048" s="14">
        <v>19</v>
      </c>
      <c r="J1048" s="14">
        <v>59</v>
      </c>
      <c r="K1048" s="14">
        <v>0</v>
      </c>
    </row>
    <row r="1049" spans="1:11" x14ac:dyDescent="0.25">
      <c r="A1049" s="14" t="s">
        <v>55</v>
      </c>
      <c r="B1049" s="14" t="s">
        <v>55</v>
      </c>
      <c r="C1049" s="14" t="s">
        <v>55</v>
      </c>
      <c r="D1049" s="14" t="s">
        <v>55</v>
      </c>
      <c r="E1049" s="14" t="s">
        <v>55</v>
      </c>
      <c r="F1049" s="14" t="s">
        <v>62</v>
      </c>
      <c r="G1049" s="1">
        <v>42285</v>
      </c>
      <c r="H1049" s="14">
        <v>16</v>
      </c>
      <c r="I1049" s="14">
        <v>19</v>
      </c>
      <c r="J1049" s="14">
        <v>58</v>
      </c>
      <c r="K1049" s="14">
        <v>0</v>
      </c>
    </row>
    <row r="1050" spans="1:11" x14ac:dyDescent="0.25">
      <c r="A1050" s="14" t="s">
        <v>55</v>
      </c>
      <c r="B1050" s="14" t="s">
        <v>55</v>
      </c>
      <c r="C1050" s="14" t="s">
        <v>55</v>
      </c>
      <c r="D1050" s="14" t="s">
        <v>55</v>
      </c>
      <c r="E1050" s="14" t="s">
        <v>55</v>
      </c>
      <c r="F1050" s="14" t="s">
        <v>62</v>
      </c>
      <c r="G1050" s="1">
        <v>42286</v>
      </c>
      <c r="H1050" s="14">
        <v>16</v>
      </c>
      <c r="I1050" s="14">
        <v>19</v>
      </c>
      <c r="J1050" s="14">
        <v>58</v>
      </c>
      <c r="K1050" s="14">
        <v>0</v>
      </c>
    </row>
    <row r="1051" spans="1:11" x14ac:dyDescent="0.25">
      <c r="A1051" s="14" t="s">
        <v>55</v>
      </c>
      <c r="B1051" s="14" t="s">
        <v>55</v>
      </c>
      <c r="C1051" s="14" t="s">
        <v>55</v>
      </c>
      <c r="D1051" s="14" t="s">
        <v>55</v>
      </c>
      <c r="E1051" s="14" t="s">
        <v>55</v>
      </c>
      <c r="F1051" s="14" t="s">
        <v>62</v>
      </c>
      <c r="G1051" s="1">
        <v>42289</v>
      </c>
      <c r="H1051" s="14">
        <v>16</v>
      </c>
      <c r="I1051" s="14">
        <v>19</v>
      </c>
      <c r="J1051" s="14">
        <v>58</v>
      </c>
      <c r="K1051" s="14">
        <v>0</v>
      </c>
    </row>
    <row r="1052" spans="1:11" x14ac:dyDescent="0.25">
      <c r="A1052" s="14" t="s">
        <v>55</v>
      </c>
      <c r="B1052" s="14" t="s">
        <v>55</v>
      </c>
      <c r="C1052" s="14" t="s">
        <v>55</v>
      </c>
      <c r="D1052" s="14" t="s">
        <v>55</v>
      </c>
      <c r="E1052" s="14" t="s">
        <v>55</v>
      </c>
      <c r="F1052" s="14" t="s">
        <v>62</v>
      </c>
      <c r="G1052" s="1">
        <v>42290</v>
      </c>
      <c r="H1052" s="14">
        <v>16</v>
      </c>
      <c r="I1052" s="14">
        <v>19</v>
      </c>
      <c r="J1052" s="14">
        <v>58</v>
      </c>
      <c r="K1052" s="14">
        <v>0</v>
      </c>
    </row>
    <row r="1053" spans="1:11" x14ac:dyDescent="0.25">
      <c r="A1053" s="14" t="s">
        <v>55</v>
      </c>
      <c r="B1053" s="14" t="s">
        <v>55</v>
      </c>
      <c r="C1053" s="14" t="s">
        <v>55</v>
      </c>
      <c r="D1053" s="14" t="s">
        <v>55</v>
      </c>
      <c r="E1053" s="14" t="s">
        <v>55</v>
      </c>
      <c r="F1053" s="14" t="s">
        <v>62</v>
      </c>
      <c r="G1053" s="1">
        <v>42291</v>
      </c>
      <c r="H1053" s="14">
        <v>16</v>
      </c>
      <c r="I1053" s="14">
        <v>19</v>
      </c>
      <c r="J1053" s="14">
        <v>58</v>
      </c>
      <c r="K1053" s="14">
        <v>0</v>
      </c>
    </row>
    <row r="1054" spans="1:11" x14ac:dyDescent="0.25">
      <c r="A1054" s="14" t="s">
        <v>55</v>
      </c>
      <c r="B1054" s="14" t="s">
        <v>55</v>
      </c>
      <c r="C1054" s="14" t="s">
        <v>55</v>
      </c>
      <c r="D1054" s="14" t="s">
        <v>55</v>
      </c>
      <c r="E1054" s="14" t="s">
        <v>55</v>
      </c>
      <c r="F1054" s="14" t="s">
        <v>62</v>
      </c>
      <c r="G1054" s="1">
        <v>42298</v>
      </c>
      <c r="H1054" s="14">
        <v>16</v>
      </c>
      <c r="I1054" s="14">
        <v>19</v>
      </c>
      <c r="J1054" s="14">
        <v>58</v>
      </c>
      <c r="K1054" s="14">
        <v>0</v>
      </c>
    </row>
    <row r="1055" spans="1:11" x14ac:dyDescent="0.25">
      <c r="A1055" s="14" t="s">
        <v>55</v>
      </c>
      <c r="B1055" s="14" t="s">
        <v>55</v>
      </c>
      <c r="C1055" s="14" t="s">
        <v>55</v>
      </c>
      <c r="D1055" s="14" t="s">
        <v>55</v>
      </c>
      <c r="E1055" s="14" t="s">
        <v>55</v>
      </c>
      <c r="F1055" s="14" t="s">
        <v>62</v>
      </c>
      <c r="G1055" s="1">
        <v>42299</v>
      </c>
      <c r="H1055" s="14">
        <v>16</v>
      </c>
      <c r="I1055" s="14">
        <v>19</v>
      </c>
      <c r="J1055" s="14">
        <v>58</v>
      </c>
      <c r="K1055" s="14">
        <v>0</v>
      </c>
    </row>
    <row r="1056" spans="1:11" x14ac:dyDescent="0.25">
      <c r="A1056" s="14" t="s">
        <v>55</v>
      </c>
      <c r="B1056" s="14" t="s">
        <v>55</v>
      </c>
      <c r="C1056" s="14" t="s">
        <v>55</v>
      </c>
      <c r="D1056" s="14" t="s">
        <v>55</v>
      </c>
      <c r="E1056" s="14" t="s">
        <v>55</v>
      </c>
      <c r="F1056" s="14" t="s">
        <v>62</v>
      </c>
      <c r="G1056" s="1">
        <v>42300</v>
      </c>
      <c r="H1056" s="14">
        <v>16</v>
      </c>
      <c r="I1056" s="14">
        <v>19</v>
      </c>
      <c r="J1056" s="14">
        <v>58</v>
      </c>
      <c r="K1056" s="14">
        <v>0</v>
      </c>
    </row>
    <row r="1057" spans="1:11" x14ac:dyDescent="0.25">
      <c r="A1057" s="14" t="s">
        <v>55</v>
      </c>
      <c r="B1057" s="14" t="s">
        <v>55</v>
      </c>
      <c r="C1057" s="14" t="s">
        <v>55</v>
      </c>
      <c r="D1057" s="14" t="s">
        <v>55</v>
      </c>
      <c r="E1057" s="14" t="s">
        <v>55</v>
      </c>
      <c r="F1057" s="14" t="s">
        <v>62</v>
      </c>
      <c r="G1057" s="1">
        <v>42304</v>
      </c>
      <c r="H1057" s="14">
        <v>16</v>
      </c>
      <c r="I1057" s="14">
        <v>19</v>
      </c>
      <c r="J1057" s="14"/>
      <c r="K1057" s="14">
        <v>1</v>
      </c>
    </row>
    <row r="1058" spans="1:11" x14ac:dyDescent="0.25">
      <c r="A1058" s="14" t="s">
        <v>55</v>
      </c>
      <c r="B1058" s="14" t="s">
        <v>55</v>
      </c>
      <c r="C1058" s="14" t="s">
        <v>55</v>
      </c>
      <c r="D1058" s="14" t="s">
        <v>55</v>
      </c>
      <c r="E1058" s="14" t="s">
        <v>55</v>
      </c>
      <c r="F1058" s="14" t="s">
        <v>62</v>
      </c>
      <c r="G1058" s="1">
        <v>42305</v>
      </c>
      <c r="H1058" s="14">
        <v>16</v>
      </c>
      <c r="I1058" s="14">
        <v>19</v>
      </c>
      <c r="J1058" s="14">
        <v>58</v>
      </c>
      <c r="K1058" s="14">
        <v>0</v>
      </c>
    </row>
    <row r="1059" spans="1:11" x14ac:dyDescent="0.25">
      <c r="A1059" s="14" t="s">
        <v>55</v>
      </c>
      <c r="B1059" s="14" t="s">
        <v>55</v>
      </c>
      <c r="C1059" s="14" t="s">
        <v>55</v>
      </c>
      <c r="D1059" s="14" t="s">
        <v>55</v>
      </c>
      <c r="E1059" s="14" t="s">
        <v>55</v>
      </c>
      <c r="F1059" s="14" t="s">
        <v>62</v>
      </c>
      <c r="G1059" s="1">
        <v>42307</v>
      </c>
      <c r="H1059" s="14">
        <v>16</v>
      </c>
      <c r="I1059" s="14">
        <v>19</v>
      </c>
      <c r="J1059" s="14"/>
      <c r="K1059" s="14">
        <v>1</v>
      </c>
    </row>
    <row r="1060" spans="1:11" x14ac:dyDescent="0.25">
      <c r="A1060" s="14" t="s">
        <v>55</v>
      </c>
      <c r="B1060" s="14" t="s">
        <v>55</v>
      </c>
      <c r="C1060" s="14" t="s">
        <v>55</v>
      </c>
      <c r="D1060" s="14" t="s">
        <v>55</v>
      </c>
      <c r="E1060" s="14" t="s">
        <v>55</v>
      </c>
      <c r="F1060" s="14" t="s">
        <v>103</v>
      </c>
      <c r="G1060" s="1">
        <v>42125</v>
      </c>
      <c r="H1060" s="14">
        <v>16</v>
      </c>
      <c r="I1060" s="14">
        <v>19</v>
      </c>
      <c r="J1060" s="14">
        <v>70</v>
      </c>
      <c r="K1060" s="14">
        <v>0</v>
      </c>
    </row>
    <row r="1061" spans="1:11" x14ac:dyDescent="0.25">
      <c r="A1061" s="14" t="s">
        <v>55</v>
      </c>
      <c r="B1061" s="14" t="s">
        <v>55</v>
      </c>
      <c r="C1061" s="14" t="s">
        <v>55</v>
      </c>
      <c r="D1061" s="14" t="s">
        <v>55</v>
      </c>
      <c r="E1061" s="14" t="s">
        <v>55</v>
      </c>
      <c r="F1061" s="14" t="s">
        <v>103</v>
      </c>
      <c r="G1061" s="1">
        <v>42164</v>
      </c>
      <c r="H1061" s="14">
        <v>16</v>
      </c>
      <c r="I1061" s="14">
        <v>19</v>
      </c>
      <c r="J1061" s="14">
        <v>70</v>
      </c>
      <c r="K1061" s="14">
        <v>0</v>
      </c>
    </row>
    <row r="1062" spans="1:11" x14ac:dyDescent="0.25">
      <c r="A1062" s="14" t="s">
        <v>55</v>
      </c>
      <c r="B1062" s="14" t="s">
        <v>55</v>
      </c>
      <c r="C1062" s="14" t="s">
        <v>55</v>
      </c>
      <c r="D1062" s="14" t="s">
        <v>55</v>
      </c>
      <c r="E1062" s="14" t="s">
        <v>55</v>
      </c>
      <c r="F1062" s="14" t="s">
        <v>103</v>
      </c>
      <c r="G1062" s="1">
        <v>42179</v>
      </c>
      <c r="H1062" s="14">
        <v>16</v>
      </c>
      <c r="I1062" s="14">
        <v>19</v>
      </c>
      <c r="J1062" s="14">
        <v>70</v>
      </c>
      <c r="K1062" s="14">
        <v>0</v>
      </c>
    </row>
    <row r="1063" spans="1:11" x14ac:dyDescent="0.25">
      <c r="A1063" s="14" t="s">
        <v>55</v>
      </c>
      <c r="B1063" s="14" t="s">
        <v>55</v>
      </c>
      <c r="C1063" s="14" t="s">
        <v>55</v>
      </c>
      <c r="D1063" s="14" t="s">
        <v>55</v>
      </c>
      <c r="E1063" s="14" t="s">
        <v>55</v>
      </c>
      <c r="F1063" s="14" t="s">
        <v>103</v>
      </c>
      <c r="G1063" s="1">
        <v>42180</v>
      </c>
      <c r="H1063" s="14">
        <v>16</v>
      </c>
      <c r="I1063" s="14">
        <v>19</v>
      </c>
      <c r="J1063" s="14">
        <v>70</v>
      </c>
      <c r="K1063" s="14">
        <v>0</v>
      </c>
    </row>
    <row r="1064" spans="1:11" x14ac:dyDescent="0.25">
      <c r="A1064" s="14" t="s">
        <v>55</v>
      </c>
      <c r="B1064" s="14" t="s">
        <v>55</v>
      </c>
      <c r="C1064" s="14" t="s">
        <v>55</v>
      </c>
      <c r="D1064" s="14" t="s">
        <v>55</v>
      </c>
      <c r="E1064" s="14" t="s">
        <v>55</v>
      </c>
      <c r="F1064" s="14" t="s">
        <v>103</v>
      </c>
      <c r="G1064" s="1">
        <v>42181</v>
      </c>
      <c r="H1064" s="14">
        <v>16</v>
      </c>
      <c r="I1064" s="14">
        <v>19</v>
      </c>
      <c r="J1064" s="14">
        <v>70</v>
      </c>
      <c r="K1064" s="14">
        <v>0</v>
      </c>
    </row>
    <row r="1065" spans="1:11" x14ac:dyDescent="0.25">
      <c r="A1065" s="14" t="s">
        <v>55</v>
      </c>
      <c r="B1065" s="14" t="s">
        <v>55</v>
      </c>
      <c r="C1065" s="14" t="s">
        <v>55</v>
      </c>
      <c r="D1065" s="14" t="s">
        <v>55</v>
      </c>
      <c r="E1065" s="14" t="s">
        <v>55</v>
      </c>
      <c r="F1065" s="14" t="s">
        <v>103</v>
      </c>
      <c r="G1065" s="1">
        <v>42184</v>
      </c>
      <c r="H1065" s="14">
        <v>16</v>
      </c>
      <c r="I1065" s="14">
        <v>19</v>
      </c>
      <c r="J1065" s="14">
        <v>70</v>
      </c>
      <c r="K1065" s="14">
        <v>0</v>
      </c>
    </row>
    <row r="1066" spans="1:11" x14ac:dyDescent="0.25">
      <c r="A1066" s="14" t="s">
        <v>55</v>
      </c>
      <c r="B1066" s="14" t="s">
        <v>55</v>
      </c>
      <c r="C1066" s="14" t="s">
        <v>55</v>
      </c>
      <c r="D1066" s="14" t="s">
        <v>55</v>
      </c>
      <c r="E1066" s="14" t="s">
        <v>55</v>
      </c>
      <c r="F1066" s="14" t="s">
        <v>103</v>
      </c>
      <c r="G1066" s="1">
        <v>42185</v>
      </c>
      <c r="H1066" s="14">
        <v>16</v>
      </c>
      <c r="I1066" s="14">
        <v>19</v>
      </c>
      <c r="J1066" s="14">
        <v>70</v>
      </c>
      <c r="K1066" s="14">
        <v>0</v>
      </c>
    </row>
    <row r="1067" spans="1:11" x14ac:dyDescent="0.25">
      <c r="A1067" s="14" t="s">
        <v>55</v>
      </c>
      <c r="B1067" s="14" t="s">
        <v>55</v>
      </c>
      <c r="C1067" s="14" t="s">
        <v>55</v>
      </c>
      <c r="D1067" s="14" t="s">
        <v>55</v>
      </c>
      <c r="E1067" s="14" t="s">
        <v>55</v>
      </c>
      <c r="F1067" s="14" t="s">
        <v>103</v>
      </c>
      <c r="G1067" s="1">
        <v>42186</v>
      </c>
      <c r="H1067" s="14">
        <v>16</v>
      </c>
      <c r="I1067" s="14">
        <v>19</v>
      </c>
      <c r="J1067" s="14">
        <v>70</v>
      </c>
      <c r="K1067" s="14">
        <v>0</v>
      </c>
    </row>
    <row r="1068" spans="1:11" x14ac:dyDescent="0.25">
      <c r="A1068" s="14" t="s">
        <v>55</v>
      </c>
      <c r="B1068" s="14" t="s">
        <v>55</v>
      </c>
      <c r="C1068" s="14" t="s">
        <v>55</v>
      </c>
      <c r="D1068" s="14" t="s">
        <v>55</v>
      </c>
      <c r="E1068" s="14" t="s">
        <v>55</v>
      </c>
      <c r="F1068" s="14" t="s">
        <v>103</v>
      </c>
      <c r="G1068" s="1">
        <v>42214</v>
      </c>
      <c r="H1068" s="14">
        <v>16</v>
      </c>
      <c r="I1068" s="14">
        <v>19</v>
      </c>
      <c r="J1068" s="14">
        <v>70</v>
      </c>
      <c r="K1068" s="14">
        <v>0</v>
      </c>
    </row>
    <row r="1069" spans="1:11" x14ac:dyDescent="0.25">
      <c r="A1069" s="14" t="s">
        <v>55</v>
      </c>
      <c r="B1069" s="14" t="s">
        <v>55</v>
      </c>
      <c r="C1069" s="14" t="s">
        <v>55</v>
      </c>
      <c r="D1069" s="14" t="s">
        <v>55</v>
      </c>
      <c r="E1069" s="14" t="s">
        <v>55</v>
      </c>
      <c r="F1069" s="14" t="s">
        <v>103</v>
      </c>
      <c r="G1069" s="1">
        <v>42221</v>
      </c>
      <c r="H1069" s="14">
        <v>16</v>
      </c>
      <c r="I1069" s="14">
        <v>19</v>
      </c>
      <c r="J1069" s="14">
        <v>60</v>
      </c>
      <c r="K1069" s="14">
        <v>0</v>
      </c>
    </row>
    <row r="1070" spans="1:11" x14ac:dyDescent="0.25">
      <c r="A1070" s="14" t="s">
        <v>55</v>
      </c>
      <c r="B1070" s="14" t="s">
        <v>55</v>
      </c>
      <c r="C1070" s="14" t="s">
        <v>55</v>
      </c>
      <c r="D1070" s="14" t="s">
        <v>55</v>
      </c>
      <c r="E1070" s="14" t="s">
        <v>55</v>
      </c>
      <c r="F1070" s="14" t="s">
        <v>103</v>
      </c>
      <c r="G1070" s="1">
        <v>42229</v>
      </c>
      <c r="H1070" s="14">
        <v>16</v>
      </c>
      <c r="I1070" s="14">
        <v>19</v>
      </c>
      <c r="J1070" s="14">
        <v>60</v>
      </c>
      <c r="K1070" s="14">
        <v>0</v>
      </c>
    </row>
    <row r="1071" spans="1:11" x14ac:dyDescent="0.25">
      <c r="A1071" s="14" t="s">
        <v>55</v>
      </c>
      <c r="B1071" s="14" t="s">
        <v>55</v>
      </c>
      <c r="C1071" s="14" t="s">
        <v>55</v>
      </c>
      <c r="D1071" s="14" t="s">
        <v>55</v>
      </c>
      <c r="E1071" s="14" t="s">
        <v>55</v>
      </c>
      <c r="F1071" s="14" t="s">
        <v>103</v>
      </c>
      <c r="G1071" s="1">
        <v>42241</v>
      </c>
      <c r="H1071" s="14">
        <v>16</v>
      </c>
      <c r="I1071" s="14">
        <v>19</v>
      </c>
      <c r="J1071" s="14">
        <v>60</v>
      </c>
      <c r="K1071" s="14">
        <v>0</v>
      </c>
    </row>
    <row r="1072" spans="1:11" x14ac:dyDescent="0.25">
      <c r="A1072" s="14" t="s">
        <v>55</v>
      </c>
      <c r="B1072" s="14" t="s">
        <v>55</v>
      </c>
      <c r="C1072" s="14" t="s">
        <v>55</v>
      </c>
      <c r="D1072" s="14" t="s">
        <v>55</v>
      </c>
      <c r="E1072" s="14" t="s">
        <v>55</v>
      </c>
      <c r="F1072" s="14" t="s">
        <v>103</v>
      </c>
      <c r="G1072" s="1">
        <v>42242</v>
      </c>
      <c r="H1072" s="14">
        <v>16</v>
      </c>
      <c r="I1072" s="14">
        <v>19</v>
      </c>
      <c r="J1072" s="14">
        <v>60</v>
      </c>
      <c r="K1072" s="14">
        <v>0</v>
      </c>
    </row>
    <row r="1073" spans="1:11" x14ac:dyDescent="0.25">
      <c r="A1073" s="14" t="s">
        <v>55</v>
      </c>
      <c r="B1073" s="14" t="s">
        <v>55</v>
      </c>
      <c r="C1073" s="14" t="s">
        <v>55</v>
      </c>
      <c r="D1073" s="14" t="s">
        <v>55</v>
      </c>
      <c r="E1073" s="14" t="s">
        <v>55</v>
      </c>
      <c r="F1073" s="14" t="s">
        <v>103</v>
      </c>
      <c r="G1073" s="1">
        <v>42243</v>
      </c>
      <c r="H1073" s="14">
        <v>16</v>
      </c>
      <c r="I1073" s="14">
        <v>19</v>
      </c>
      <c r="J1073" s="14">
        <v>60</v>
      </c>
      <c r="K1073" s="14">
        <v>0</v>
      </c>
    </row>
    <row r="1074" spans="1:11" x14ac:dyDescent="0.25">
      <c r="A1074" s="14" t="s">
        <v>55</v>
      </c>
      <c r="B1074" s="14" t="s">
        <v>55</v>
      </c>
      <c r="C1074" s="14" t="s">
        <v>55</v>
      </c>
      <c r="D1074" s="14" t="s">
        <v>55</v>
      </c>
      <c r="E1074" s="14" t="s">
        <v>55</v>
      </c>
      <c r="F1074" s="14" t="s">
        <v>103</v>
      </c>
      <c r="G1074" s="1">
        <v>42244</v>
      </c>
      <c r="H1074" s="14">
        <v>16</v>
      </c>
      <c r="I1074" s="14">
        <v>19</v>
      </c>
      <c r="J1074" s="14">
        <v>60</v>
      </c>
      <c r="K1074" s="14">
        <v>0</v>
      </c>
    </row>
    <row r="1075" spans="1:11" x14ac:dyDescent="0.25">
      <c r="A1075" s="14" t="s">
        <v>55</v>
      </c>
      <c r="B1075" s="14" t="s">
        <v>55</v>
      </c>
      <c r="C1075" s="14" t="s">
        <v>55</v>
      </c>
      <c r="D1075" s="14" t="s">
        <v>55</v>
      </c>
      <c r="E1075" s="14" t="s">
        <v>55</v>
      </c>
      <c r="F1075" s="14" t="s">
        <v>103</v>
      </c>
      <c r="G1075" s="1">
        <v>42255</v>
      </c>
      <c r="H1075" s="14">
        <v>16</v>
      </c>
      <c r="I1075" s="14">
        <v>19</v>
      </c>
      <c r="J1075" s="14">
        <v>60</v>
      </c>
      <c r="K1075" s="14">
        <v>0</v>
      </c>
    </row>
    <row r="1076" spans="1:11" x14ac:dyDescent="0.25">
      <c r="A1076" s="14" t="s">
        <v>55</v>
      </c>
      <c r="B1076" s="14" t="s">
        <v>55</v>
      </c>
      <c r="C1076" s="14" t="s">
        <v>55</v>
      </c>
      <c r="D1076" s="14" t="s">
        <v>55</v>
      </c>
      <c r="E1076" s="14" t="s">
        <v>55</v>
      </c>
      <c r="F1076" s="14" t="s">
        <v>103</v>
      </c>
      <c r="G1076" s="1">
        <v>42256</v>
      </c>
      <c r="H1076" s="14">
        <v>16</v>
      </c>
      <c r="I1076" s="14">
        <v>19</v>
      </c>
      <c r="J1076" s="14">
        <v>60</v>
      </c>
      <c r="K1076" s="14">
        <v>0</v>
      </c>
    </row>
    <row r="1077" spans="1:11" x14ac:dyDescent="0.25">
      <c r="A1077" s="14" t="s">
        <v>55</v>
      </c>
      <c r="B1077" s="14" t="s">
        <v>55</v>
      </c>
      <c r="C1077" s="14" t="s">
        <v>55</v>
      </c>
      <c r="D1077" s="14" t="s">
        <v>55</v>
      </c>
      <c r="E1077" s="14" t="s">
        <v>55</v>
      </c>
      <c r="F1077" s="14" t="s">
        <v>103</v>
      </c>
      <c r="G1077" s="1">
        <v>42257</v>
      </c>
      <c r="H1077" s="14">
        <v>16</v>
      </c>
      <c r="I1077" s="14">
        <v>19</v>
      </c>
      <c r="J1077" s="14">
        <v>60</v>
      </c>
      <c r="K1077" s="14">
        <v>0</v>
      </c>
    </row>
    <row r="1078" spans="1:11" x14ac:dyDescent="0.25">
      <c r="A1078" s="14" t="s">
        <v>55</v>
      </c>
      <c r="B1078" s="14" t="s">
        <v>55</v>
      </c>
      <c r="C1078" s="14" t="s">
        <v>55</v>
      </c>
      <c r="D1078" s="14" t="s">
        <v>55</v>
      </c>
      <c r="E1078" s="14" t="s">
        <v>55</v>
      </c>
      <c r="F1078" s="14" t="s">
        <v>103</v>
      </c>
      <c r="G1078" s="1">
        <v>42258</v>
      </c>
      <c r="H1078" s="14">
        <v>16</v>
      </c>
      <c r="I1078" s="14">
        <v>19</v>
      </c>
      <c r="J1078" s="14">
        <v>60</v>
      </c>
      <c r="K1078" s="14">
        <v>0</v>
      </c>
    </row>
    <row r="1079" spans="1:11" x14ac:dyDescent="0.25">
      <c r="A1079" s="14" t="s">
        <v>55</v>
      </c>
      <c r="B1079" s="14" t="s">
        <v>55</v>
      </c>
      <c r="C1079" s="14" t="s">
        <v>55</v>
      </c>
      <c r="D1079" s="14" t="s">
        <v>55</v>
      </c>
      <c r="E1079" s="14" t="s">
        <v>55</v>
      </c>
      <c r="F1079" s="14" t="s">
        <v>103</v>
      </c>
      <c r="G1079" s="1">
        <v>42268</v>
      </c>
      <c r="H1079" s="14">
        <v>16</v>
      </c>
      <c r="I1079" s="14">
        <v>19</v>
      </c>
      <c r="J1079" s="14">
        <v>60</v>
      </c>
      <c r="K1079" s="14">
        <v>0</v>
      </c>
    </row>
    <row r="1080" spans="1:11" x14ac:dyDescent="0.25">
      <c r="A1080" s="14" t="s">
        <v>55</v>
      </c>
      <c r="B1080" s="14" t="s">
        <v>55</v>
      </c>
      <c r="C1080" s="14" t="s">
        <v>55</v>
      </c>
      <c r="D1080" s="14" t="s">
        <v>55</v>
      </c>
      <c r="E1080" s="14" t="s">
        <v>55</v>
      </c>
      <c r="F1080" s="14" t="s">
        <v>103</v>
      </c>
      <c r="G1080" s="1">
        <v>42286</v>
      </c>
      <c r="H1080" s="14">
        <v>16</v>
      </c>
      <c r="I1080" s="14">
        <v>19</v>
      </c>
      <c r="J1080" s="14">
        <v>60</v>
      </c>
      <c r="K1080" s="14">
        <v>0</v>
      </c>
    </row>
    <row r="1081" spans="1:11" x14ac:dyDescent="0.25">
      <c r="A1081" s="14" t="s">
        <v>55</v>
      </c>
      <c r="B1081" s="14" t="s">
        <v>55</v>
      </c>
      <c r="C1081" s="14" t="s">
        <v>55</v>
      </c>
      <c r="D1081" s="14" t="s">
        <v>55</v>
      </c>
      <c r="E1081" s="14" t="s">
        <v>55</v>
      </c>
      <c r="F1081" s="14" t="s">
        <v>103</v>
      </c>
      <c r="G1081" s="1">
        <v>42289</v>
      </c>
      <c r="H1081" s="14">
        <v>16</v>
      </c>
      <c r="I1081" s="14">
        <v>19</v>
      </c>
      <c r="J1081" s="14">
        <v>60</v>
      </c>
      <c r="K1081" s="14">
        <v>0</v>
      </c>
    </row>
    <row r="1082" spans="1:11" x14ac:dyDescent="0.25">
      <c r="A1082" s="14" t="s">
        <v>55</v>
      </c>
      <c r="B1082" s="14" t="s">
        <v>55</v>
      </c>
      <c r="C1082" s="14" t="s">
        <v>55</v>
      </c>
      <c r="D1082" s="14" t="s">
        <v>55</v>
      </c>
      <c r="E1082" s="14" t="s">
        <v>55</v>
      </c>
      <c r="F1082" s="14" t="s">
        <v>103</v>
      </c>
      <c r="G1082" s="1">
        <v>42290</v>
      </c>
      <c r="H1082" s="14">
        <v>16</v>
      </c>
      <c r="I1082" s="14">
        <v>19</v>
      </c>
      <c r="J1082" s="14">
        <v>60</v>
      </c>
      <c r="K1082" s="14">
        <v>0</v>
      </c>
    </row>
    <row r="1083" spans="1:11" x14ac:dyDescent="0.25">
      <c r="A1083" s="14" t="s">
        <v>55</v>
      </c>
      <c r="B1083" s="14" t="s">
        <v>55</v>
      </c>
      <c r="C1083" s="14" t="s">
        <v>55</v>
      </c>
      <c r="D1083" s="14" t="s">
        <v>55</v>
      </c>
      <c r="E1083" s="14" t="s">
        <v>55</v>
      </c>
      <c r="F1083" s="14" t="s">
        <v>103</v>
      </c>
      <c r="G1083" s="1">
        <v>42291</v>
      </c>
      <c r="H1083" s="14">
        <v>16</v>
      </c>
      <c r="I1083" s="14">
        <v>19</v>
      </c>
      <c r="J1083" s="14">
        <v>60</v>
      </c>
      <c r="K1083" s="14">
        <v>0</v>
      </c>
    </row>
    <row r="1084" spans="1:11" x14ac:dyDescent="0.25">
      <c r="A1084" s="14" t="s">
        <v>55</v>
      </c>
      <c r="B1084" s="14" t="s">
        <v>55</v>
      </c>
      <c r="C1084" s="14" t="s">
        <v>55</v>
      </c>
      <c r="D1084" s="14" t="s">
        <v>55</v>
      </c>
      <c r="E1084" s="14" t="s">
        <v>124</v>
      </c>
      <c r="F1084" s="14" t="s">
        <v>102</v>
      </c>
      <c r="G1084" s="14" t="s">
        <v>175</v>
      </c>
      <c r="H1084" s="14">
        <v>16</v>
      </c>
      <c r="I1084" s="14">
        <v>19</v>
      </c>
      <c r="J1084" s="14">
        <v>86</v>
      </c>
      <c r="K1084" s="14">
        <v>0</v>
      </c>
    </row>
    <row r="1085" spans="1:11" x14ac:dyDescent="0.25">
      <c r="A1085" s="14" t="s">
        <v>55</v>
      </c>
      <c r="B1085" s="14" t="s">
        <v>55</v>
      </c>
      <c r="C1085" s="14" t="s">
        <v>55</v>
      </c>
      <c r="D1085" s="14" t="s">
        <v>55</v>
      </c>
      <c r="E1085" s="14" t="s">
        <v>124</v>
      </c>
      <c r="F1085" s="14" t="s">
        <v>62</v>
      </c>
      <c r="G1085" s="14" t="s">
        <v>175</v>
      </c>
      <c r="H1085" s="14">
        <v>16</v>
      </c>
      <c r="I1085" s="14">
        <v>19</v>
      </c>
      <c r="J1085" s="14">
        <v>57</v>
      </c>
      <c r="K1085" s="14">
        <v>0</v>
      </c>
    </row>
    <row r="1086" spans="1:11" x14ac:dyDescent="0.25">
      <c r="A1086" s="14" t="s">
        <v>55</v>
      </c>
      <c r="B1086" s="14" t="s">
        <v>55</v>
      </c>
      <c r="C1086" s="14" t="s">
        <v>55</v>
      </c>
      <c r="D1086" s="14" t="s">
        <v>55</v>
      </c>
      <c r="E1086" s="14" t="s">
        <v>125</v>
      </c>
      <c r="F1086" s="14" t="s">
        <v>102</v>
      </c>
      <c r="G1086" s="14" t="s">
        <v>175</v>
      </c>
      <c r="H1086" s="14">
        <v>16</v>
      </c>
      <c r="I1086" s="14">
        <v>19</v>
      </c>
      <c r="J1086" s="14">
        <v>71</v>
      </c>
      <c r="K1086" s="14">
        <v>0</v>
      </c>
    </row>
    <row r="1087" spans="1:11" x14ac:dyDescent="0.25">
      <c r="A1087" s="14" t="s">
        <v>55</v>
      </c>
      <c r="B1087" s="14" t="s">
        <v>55</v>
      </c>
      <c r="C1087" s="14" t="s">
        <v>55</v>
      </c>
      <c r="D1087" s="14" t="s">
        <v>55</v>
      </c>
      <c r="E1087" s="14" t="s">
        <v>125</v>
      </c>
      <c r="F1087" s="14" t="s">
        <v>62</v>
      </c>
      <c r="G1087" s="14" t="s">
        <v>175</v>
      </c>
      <c r="H1087" s="14">
        <v>16</v>
      </c>
      <c r="I1087" s="14">
        <v>19</v>
      </c>
      <c r="J1087" s="14">
        <v>60</v>
      </c>
      <c r="K1087" s="14">
        <v>0</v>
      </c>
    </row>
    <row r="1088" spans="1:11" x14ac:dyDescent="0.25">
      <c r="A1088" s="14" t="s">
        <v>55</v>
      </c>
      <c r="B1088" s="14" t="s">
        <v>55</v>
      </c>
      <c r="C1088" s="14" t="s">
        <v>55</v>
      </c>
      <c r="D1088" s="14" t="s">
        <v>55</v>
      </c>
      <c r="E1088" s="14" t="s">
        <v>125</v>
      </c>
      <c r="F1088" s="14" t="s">
        <v>103</v>
      </c>
      <c r="G1088" s="14" t="s">
        <v>175</v>
      </c>
      <c r="H1088" s="14">
        <v>16</v>
      </c>
      <c r="I1088" s="14">
        <v>19</v>
      </c>
      <c r="J1088" s="14">
        <v>62</v>
      </c>
      <c r="K1088" s="14">
        <v>0</v>
      </c>
    </row>
    <row r="1089" spans="1:11" x14ac:dyDescent="0.25">
      <c r="A1089" s="14" t="s">
        <v>55</v>
      </c>
      <c r="B1089" s="14" t="s">
        <v>55</v>
      </c>
      <c r="C1089" s="14" t="s">
        <v>55</v>
      </c>
      <c r="D1089" s="14" t="s">
        <v>55</v>
      </c>
      <c r="E1089" s="14" t="s">
        <v>123</v>
      </c>
      <c r="F1089" s="14" t="s">
        <v>102</v>
      </c>
      <c r="G1089" s="14" t="s">
        <v>175</v>
      </c>
      <c r="H1089" s="14">
        <v>16</v>
      </c>
      <c r="I1089" s="14">
        <v>19</v>
      </c>
      <c r="J1089" s="14"/>
      <c r="K1089" s="14">
        <v>1</v>
      </c>
    </row>
    <row r="1090" spans="1:11" x14ac:dyDescent="0.25">
      <c r="A1090" s="14" t="s">
        <v>55</v>
      </c>
      <c r="B1090" s="14" t="s">
        <v>55</v>
      </c>
      <c r="C1090" s="14" t="s">
        <v>55</v>
      </c>
      <c r="D1090" s="14" t="s">
        <v>55</v>
      </c>
      <c r="E1090" s="14" t="s">
        <v>123</v>
      </c>
      <c r="F1090" s="14" t="s">
        <v>62</v>
      </c>
      <c r="G1090" s="14" t="s">
        <v>175</v>
      </c>
      <c r="H1090" s="14">
        <v>16</v>
      </c>
      <c r="I1090" s="14">
        <v>19</v>
      </c>
      <c r="J1090" s="14"/>
      <c r="K1090" s="14">
        <v>1</v>
      </c>
    </row>
    <row r="1091" spans="1:11" x14ac:dyDescent="0.25">
      <c r="A1091" s="14" t="s">
        <v>55</v>
      </c>
      <c r="B1091" s="14" t="s">
        <v>55</v>
      </c>
      <c r="C1091" s="14" t="s">
        <v>55</v>
      </c>
      <c r="D1091" s="14" t="s">
        <v>55</v>
      </c>
      <c r="E1091" s="14" t="s">
        <v>123</v>
      </c>
      <c r="F1091" s="14" t="s">
        <v>103</v>
      </c>
      <c r="G1091" s="14" t="s">
        <v>175</v>
      </c>
      <c r="H1091" s="14">
        <v>16</v>
      </c>
      <c r="I1091" s="14">
        <v>19</v>
      </c>
      <c r="J1091" s="14"/>
      <c r="K1091" s="14">
        <v>1</v>
      </c>
    </row>
    <row r="1092" spans="1:11" x14ac:dyDescent="0.25">
      <c r="A1092" s="14" t="s">
        <v>55</v>
      </c>
      <c r="B1092" s="14" t="s">
        <v>55</v>
      </c>
      <c r="C1092" s="14" t="s">
        <v>55</v>
      </c>
      <c r="D1092" s="14" t="s">
        <v>100</v>
      </c>
      <c r="E1092" s="14" t="s">
        <v>55</v>
      </c>
      <c r="F1092" s="14" t="s">
        <v>102</v>
      </c>
      <c r="G1092" s="14" t="s">
        <v>175</v>
      </c>
      <c r="H1092" s="14">
        <v>16</v>
      </c>
      <c r="I1092" s="14">
        <v>19</v>
      </c>
      <c r="J1092" s="14">
        <v>151</v>
      </c>
      <c r="K1092" s="14">
        <v>0</v>
      </c>
    </row>
    <row r="1093" spans="1:11" x14ac:dyDescent="0.25">
      <c r="A1093" s="14" t="s">
        <v>55</v>
      </c>
      <c r="B1093" s="14" t="s">
        <v>55</v>
      </c>
      <c r="C1093" s="14" t="s">
        <v>55</v>
      </c>
      <c r="D1093" s="14" t="s">
        <v>100</v>
      </c>
      <c r="E1093" s="14" t="s">
        <v>55</v>
      </c>
      <c r="F1093" s="14" t="s">
        <v>62</v>
      </c>
      <c r="G1093" s="14" t="s">
        <v>175</v>
      </c>
      <c r="H1093" s="14">
        <v>16</v>
      </c>
      <c r="I1093" s="14">
        <v>19</v>
      </c>
      <c r="J1093" s="14">
        <v>121</v>
      </c>
      <c r="K1093" s="14">
        <v>0</v>
      </c>
    </row>
    <row r="1094" spans="1:11" x14ac:dyDescent="0.25">
      <c r="A1094" s="14" t="s">
        <v>55</v>
      </c>
      <c r="B1094" s="14" t="s">
        <v>55</v>
      </c>
      <c r="C1094" s="14" t="s">
        <v>55</v>
      </c>
      <c r="D1094" s="14" t="s">
        <v>100</v>
      </c>
      <c r="E1094" s="14" t="s">
        <v>55</v>
      </c>
      <c r="F1094" s="14" t="s">
        <v>103</v>
      </c>
      <c r="G1094" s="14" t="s">
        <v>175</v>
      </c>
      <c r="H1094" s="14">
        <v>16</v>
      </c>
      <c r="I1094" s="14">
        <v>19</v>
      </c>
      <c r="J1094" s="14"/>
      <c r="K1094" s="14">
        <v>1</v>
      </c>
    </row>
    <row r="1095" spans="1:11" x14ac:dyDescent="0.25">
      <c r="A1095" s="14" t="s">
        <v>55</v>
      </c>
      <c r="B1095" s="14" t="s">
        <v>55</v>
      </c>
      <c r="C1095" s="14" t="s">
        <v>55</v>
      </c>
      <c r="D1095" s="14" t="s">
        <v>101</v>
      </c>
      <c r="E1095" s="14" t="s">
        <v>55</v>
      </c>
      <c r="F1095" s="14" t="s">
        <v>102</v>
      </c>
      <c r="G1095" s="14" t="s">
        <v>175</v>
      </c>
      <c r="H1095" s="14">
        <v>16</v>
      </c>
      <c r="I1095" s="14">
        <v>19</v>
      </c>
      <c r="J1095" s="14"/>
      <c r="K1095" s="14">
        <v>1</v>
      </c>
    </row>
    <row r="1096" spans="1:11" x14ac:dyDescent="0.25">
      <c r="A1096" s="14" t="s">
        <v>55</v>
      </c>
      <c r="B1096" s="14" t="s">
        <v>55</v>
      </c>
      <c r="C1096" s="14" t="s">
        <v>55</v>
      </c>
      <c r="D1096" s="14" t="s">
        <v>101</v>
      </c>
      <c r="E1096" s="14" t="s">
        <v>55</v>
      </c>
      <c r="F1096" s="14" t="s">
        <v>62</v>
      </c>
      <c r="G1096" s="14" t="s">
        <v>175</v>
      </c>
      <c r="H1096" s="14">
        <v>16</v>
      </c>
      <c r="I1096" s="14">
        <v>19</v>
      </c>
      <c r="J1096" s="14"/>
      <c r="K1096" s="14">
        <v>1</v>
      </c>
    </row>
    <row r="1097" spans="1:11" x14ac:dyDescent="0.25">
      <c r="A1097" s="14" t="s">
        <v>55</v>
      </c>
      <c r="B1097" s="14" t="s">
        <v>55</v>
      </c>
      <c r="C1097" s="14" t="s">
        <v>55</v>
      </c>
      <c r="D1097" s="14" t="s">
        <v>101</v>
      </c>
      <c r="E1097" s="14" t="s">
        <v>55</v>
      </c>
      <c r="F1097" s="14" t="s">
        <v>103</v>
      </c>
      <c r="G1097" s="14" t="s">
        <v>175</v>
      </c>
      <c r="H1097" s="14">
        <v>16</v>
      </c>
      <c r="I1097" s="14">
        <v>19</v>
      </c>
      <c r="J1097" s="14"/>
      <c r="K1097" s="14">
        <v>1</v>
      </c>
    </row>
    <row r="1098" spans="1:11" x14ac:dyDescent="0.25">
      <c r="A1098" s="14" t="s">
        <v>55</v>
      </c>
      <c r="B1098" s="14" t="s">
        <v>55</v>
      </c>
      <c r="C1098" s="14" t="s">
        <v>100</v>
      </c>
      <c r="D1098" s="14" t="s">
        <v>55</v>
      </c>
      <c r="E1098" s="14" t="s">
        <v>55</v>
      </c>
      <c r="F1098" s="14" t="s">
        <v>102</v>
      </c>
      <c r="G1098" s="14" t="s">
        <v>175</v>
      </c>
      <c r="H1098" s="14">
        <v>16</v>
      </c>
      <c r="I1098" s="14">
        <v>19</v>
      </c>
      <c r="J1098" s="14">
        <v>92</v>
      </c>
      <c r="K1098" s="14">
        <v>0</v>
      </c>
    </row>
    <row r="1099" spans="1:11" x14ac:dyDescent="0.25">
      <c r="A1099" s="14" t="s">
        <v>55</v>
      </c>
      <c r="B1099" s="14" t="s">
        <v>55</v>
      </c>
      <c r="C1099" s="14" t="s">
        <v>100</v>
      </c>
      <c r="D1099" s="14" t="s">
        <v>55</v>
      </c>
      <c r="E1099" s="14" t="s">
        <v>55</v>
      </c>
      <c r="F1099" s="14" t="s">
        <v>62</v>
      </c>
      <c r="G1099" s="14" t="s">
        <v>175</v>
      </c>
      <c r="H1099" s="14">
        <v>16</v>
      </c>
      <c r="I1099" s="14">
        <v>19</v>
      </c>
      <c r="J1099" s="14">
        <v>117</v>
      </c>
      <c r="K1099" s="14">
        <v>0</v>
      </c>
    </row>
    <row r="1100" spans="1:11" x14ac:dyDescent="0.25">
      <c r="A1100" s="14" t="s">
        <v>55</v>
      </c>
      <c r="B1100" s="14" t="s">
        <v>55</v>
      </c>
      <c r="C1100" s="14" t="s">
        <v>100</v>
      </c>
      <c r="D1100" s="14" t="s">
        <v>55</v>
      </c>
      <c r="E1100" s="14" t="s">
        <v>55</v>
      </c>
      <c r="F1100" s="14" t="s">
        <v>103</v>
      </c>
      <c r="G1100" s="14" t="s">
        <v>175</v>
      </c>
      <c r="H1100" s="14">
        <v>16</v>
      </c>
      <c r="I1100" s="14">
        <v>19</v>
      </c>
      <c r="J1100" s="14">
        <v>57</v>
      </c>
      <c r="K1100" s="14">
        <v>0</v>
      </c>
    </row>
    <row r="1101" spans="1:11" x14ac:dyDescent="0.25">
      <c r="A1101" s="14" t="s">
        <v>55</v>
      </c>
      <c r="B1101" s="14" t="s">
        <v>55</v>
      </c>
      <c r="C1101" s="14" t="s">
        <v>101</v>
      </c>
      <c r="D1101" s="14" t="s">
        <v>55</v>
      </c>
      <c r="E1101" s="14" t="s">
        <v>55</v>
      </c>
      <c r="F1101" s="14" t="s">
        <v>102</v>
      </c>
      <c r="G1101" s="14" t="s">
        <v>175</v>
      </c>
      <c r="H1101" s="14">
        <v>16</v>
      </c>
      <c r="I1101" s="14">
        <v>19</v>
      </c>
      <c r="J1101" s="14">
        <v>68</v>
      </c>
      <c r="K1101" s="14">
        <v>0</v>
      </c>
    </row>
    <row r="1102" spans="1:11" x14ac:dyDescent="0.25">
      <c r="A1102" s="14" t="s">
        <v>55</v>
      </c>
      <c r="B1102" s="14" t="s">
        <v>55</v>
      </c>
      <c r="C1102" s="14" t="s">
        <v>101</v>
      </c>
      <c r="D1102" s="14" t="s">
        <v>55</v>
      </c>
      <c r="E1102" s="14" t="s">
        <v>55</v>
      </c>
      <c r="F1102" s="14" t="s">
        <v>62</v>
      </c>
      <c r="G1102" s="14" t="s">
        <v>175</v>
      </c>
      <c r="H1102" s="14">
        <v>16</v>
      </c>
      <c r="I1102" s="14">
        <v>19</v>
      </c>
      <c r="J1102" s="14"/>
      <c r="K1102" s="14">
        <v>1</v>
      </c>
    </row>
    <row r="1103" spans="1:11" x14ac:dyDescent="0.25">
      <c r="A1103" s="14" t="s">
        <v>55</v>
      </c>
      <c r="B1103" s="14" t="s">
        <v>55</v>
      </c>
      <c r="C1103" s="14" t="s">
        <v>101</v>
      </c>
      <c r="D1103" s="14" t="s">
        <v>55</v>
      </c>
      <c r="E1103" s="14" t="s">
        <v>55</v>
      </c>
      <c r="F1103" s="14" t="s">
        <v>103</v>
      </c>
      <c r="G1103" s="14" t="s">
        <v>175</v>
      </c>
      <c r="H1103" s="14">
        <v>16</v>
      </c>
      <c r="I1103" s="14">
        <v>19</v>
      </c>
      <c r="J1103" s="14"/>
      <c r="K1103" s="14">
        <v>1</v>
      </c>
    </row>
    <row r="1104" spans="1:11" x14ac:dyDescent="0.25">
      <c r="A1104" s="14" t="s">
        <v>55</v>
      </c>
      <c r="B1104" s="14" t="s">
        <v>28</v>
      </c>
      <c r="C1104" s="14" t="s">
        <v>55</v>
      </c>
      <c r="D1104" s="14" t="s">
        <v>55</v>
      </c>
      <c r="E1104" s="14" t="s">
        <v>55</v>
      </c>
      <c r="F1104" s="14" t="s">
        <v>102</v>
      </c>
      <c r="G1104" s="14" t="s">
        <v>175</v>
      </c>
      <c r="H1104" s="14">
        <v>16</v>
      </c>
      <c r="I1104" s="14">
        <v>19</v>
      </c>
      <c r="J1104" s="14"/>
      <c r="K1104" s="14">
        <v>1</v>
      </c>
    </row>
    <row r="1105" spans="1:11" x14ac:dyDescent="0.25">
      <c r="A1105" s="14" t="s">
        <v>55</v>
      </c>
      <c r="B1105" s="14" t="s">
        <v>33</v>
      </c>
      <c r="C1105" s="14" t="s">
        <v>55</v>
      </c>
      <c r="D1105" s="14" t="s">
        <v>55</v>
      </c>
      <c r="E1105" s="14" t="s">
        <v>55</v>
      </c>
      <c r="F1105" s="14" t="s">
        <v>102</v>
      </c>
      <c r="G1105" s="14" t="s">
        <v>175</v>
      </c>
      <c r="H1105" s="14">
        <v>16</v>
      </c>
      <c r="I1105" s="14">
        <v>19</v>
      </c>
      <c r="J1105" s="14"/>
      <c r="K1105" s="14">
        <v>1</v>
      </c>
    </row>
    <row r="1106" spans="1:11" x14ac:dyDescent="0.25">
      <c r="A1106" s="14" t="s">
        <v>55</v>
      </c>
      <c r="B1106" s="14" t="s">
        <v>33</v>
      </c>
      <c r="C1106" s="14" t="s">
        <v>55</v>
      </c>
      <c r="D1106" s="14" t="s">
        <v>55</v>
      </c>
      <c r="E1106" s="14" t="s">
        <v>55</v>
      </c>
      <c r="F1106" s="14" t="s">
        <v>62</v>
      </c>
      <c r="G1106" s="14" t="s">
        <v>175</v>
      </c>
      <c r="H1106" s="14">
        <v>16</v>
      </c>
      <c r="I1106" s="14">
        <v>19</v>
      </c>
      <c r="J1106" s="14"/>
      <c r="K1106" s="14">
        <v>1</v>
      </c>
    </row>
    <row r="1107" spans="1:11" x14ac:dyDescent="0.25">
      <c r="A1107" s="14" t="s">
        <v>55</v>
      </c>
      <c r="B1107" s="14" t="s">
        <v>29</v>
      </c>
      <c r="C1107" s="14" t="s">
        <v>55</v>
      </c>
      <c r="D1107" s="14" t="s">
        <v>55</v>
      </c>
      <c r="E1107" s="14" t="s">
        <v>55</v>
      </c>
      <c r="F1107" s="14" t="s">
        <v>62</v>
      </c>
      <c r="G1107" s="14" t="s">
        <v>175</v>
      </c>
      <c r="H1107" s="14">
        <v>16</v>
      </c>
      <c r="I1107" s="14">
        <v>19</v>
      </c>
      <c r="J1107" s="14"/>
      <c r="K1107" s="14">
        <v>1</v>
      </c>
    </row>
    <row r="1108" spans="1:11" x14ac:dyDescent="0.25">
      <c r="A1108" s="14" t="s">
        <v>55</v>
      </c>
      <c r="B1108" s="14" t="s">
        <v>30</v>
      </c>
      <c r="C1108" s="14" t="s">
        <v>55</v>
      </c>
      <c r="D1108" s="14" t="s">
        <v>55</v>
      </c>
      <c r="E1108" s="14" t="s">
        <v>55</v>
      </c>
      <c r="F1108" s="14" t="s">
        <v>102</v>
      </c>
      <c r="G1108" s="14" t="s">
        <v>175</v>
      </c>
      <c r="H1108" s="14">
        <v>16</v>
      </c>
      <c r="I1108" s="14">
        <v>19</v>
      </c>
      <c r="J1108" s="14">
        <v>140</v>
      </c>
      <c r="K1108" s="14">
        <v>0</v>
      </c>
    </row>
    <row r="1109" spans="1:11" x14ac:dyDescent="0.25">
      <c r="A1109" s="14" t="s">
        <v>55</v>
      </c>
      <c r="B1109" s="14" t="s">
        <v>30</v>
      </c>
      <c r="C1109" s="14" t="s">
        <v>55</v>
      </c>
      <c r="D1109" s="14" t="s">
        <v>55</v>
      </c>
      <c r="E1109" s="14" t="s">
        <v>55</v>
      </c>
      <c r="F1109" s="14" t="s">
        <v>62</v>
      </c>
      <c r="G1109" s="14" t="s">
        <v>175</v>
      </c>
      <c r="H1109" s="14">
        <v>16</v>
      </c>
      <c r="I1109" s="14">
        <v>19</v>
      </c>
      <c r="J1109" s="14"/>
      <c r="K1109" s="14">
        <v>1</v>
      </c>
    </row>
    <row r="1110" spans="1:11" x14ac:dyDescent="0.25">
      <c r="A1110" s="14" t="s">
        <v>55</v>
      </c>
      <c r="B1110" s="14" t="s">
        <v>30</v>
      </c>
      <c r="C1110" s="14" t="s">
        <v>55</v>
      </c>
      <c r="D1110" s="14" t="s">
        <v>55</v>
      </c>
      <c r="E1110" s="14" t="s">
        <v>55</v>
      </c>
      <c r="F1110" s="14" t="s">
        <v>103</v>
      </c>
      <c r="G1110" s="14" t="s">
        <v>175</v>
      </c>
      <c r="H1110" s="14">
        <v>16</v>
      </c>
      <c r="I1110" s="14">
        <v>19</v>
      </c>
      <c r="J1110" s="14"/>
      <c r="K1110" s="14">
        <v>1</v>
      </c>
    </row>
    <row r="1111" spans="1:11" x14ac:dyDescent="0.25">
      <c r="A1111" s="14" t="s">
        <v>55</v>
      </c>
      <c r="B1111" s="14" t="s">
        <v>32</v>
      </c>
      <c r="C1111" s="14" t="s">
        <v>55</v>
      </c>
      <c r="D1111" s="14" t="s">
        <v>55</v>
      </c>
      <c r="E1111" s="14" t="s">
        <v>55</v>
      </c>
      <c r="F1111" s="14" t="s">
        <v>102</v>
      </c>
      <c r="G1111" s="14" t="s">
        <v>175</v>
      </c>
      <c r="H1111" s="14">
        <v>16</v>
      </c>
      <c r="I1111" s="14">
        <v>19</v>
      </c>
      <c r="J1111" s="14"/>
      <c r="K1111" s="14">
        <v>1</v>
      </c>
    </row>
    <row r="1112" spans="1:11" x14ac:dyDescent="0.25">
      <c r="A1112" s="14" t="s">
        <v>55</v>
      </c>
      <c r="B1112" s="14" t="s">
        <v>32</v>
      </c>
      <c r="C1112" s="14" t="s">
        <v>55</v>
      </c>
      <c r="D1112" s="14" t="s">
        <v>55</v>
      </c>
      <c r="E1112" s="14" t="s">
        <v>55</v>
      </c>
      <c r="F1112" s="14" t="s">
        <v>62</v>
      </c>
      <c r="G1112" s="14" t="s">
        <v>175</v>
      </c>
      <c r="H1112" s="14">
        <v>16</v>
      </c>
      <c r="I1112" s="14">
        <v>19</v>
      </c>
      <c r="J1112" s="14">
        <v>69</v>
      </c>
      <c r="K1112" s="14">
        <v>0</v>
      </c>
    </row>
    <row r="1113" spans="1:11" x14ac:dyDescent="0.25">
      <c r="A1113" s="14" t="s">
        <v>55</v>
      </c>
      <c r="B1113" s="14" t="s">
        <v>32</v>
      </c>
      <c r="C1113" s="14" t="s">
        <v>55</v>
      </c>
      <c r="D1113" s="14" t="s">
        <v>55</v>
      </c>
      <c r="E1113" s="14" t="s">
        <v>55</v>
      </c>
      <c r="F1113" s="14" t="s">
        <v>103</v>
      </c>
      <c r="G1113" s="14" t="s">
        <v>175</v>
      </c>
      <c r="H1113" s="14">
        <v>16</v>
      </c>
      <c r="I1113" s="14">
        <v>19</v>
      </c>
      <c r="J1113" s="14"/>
      <c r="K1113" s="14">
        <v>1</v>
      </c>
    </row>
    <row r="1114" spans="1:11" x14ac:dyDescent="0.25">
      <c r="A1114" s="14" t="s">
        <v>55</v>
      </c>
      <c r="B1114" s="14" t="s">
        <v>34</v>
      </c>
      <c r="C1114" s="14" t="s">
        <v>55</v>
      </c>
      <c r="D1114" s="14" t="s">
        <v>55</v>
      </c>
      <c r="E1114" s="14" t="s">
        <v>55</v>
      </c>
      <c r="F1114" s="14" t="s">
        <v>62</v>
      </c>
      <c r="G1114" s="14" t="s">
        <v>175</v>
      </c>
      <c r="H1114" s="14">
        <v>16</v>
      </c>
      <c r="I1114" s="14">
        <v>19</v>
      </c>
      <c r="J1114" s="14"/>
      <c r="K1114" s="14">
        <v>1</v>
      </c>
    </row>
    <row r="1115" spans="1:11" x14ac:dyDescent="0.25">
      <c r="A1115" s="14" t="s">
        <v>55</v>
      </c>
      <c r="B1115" s="14" t="s">
        <v>31</v>
      </c>
      <c r="C1115" s="14" t="s">
        <v>55</v>
      </c>
      <c r="D1115" s="14" t="s">
        <v>55</v>
      </c>
      <c r="E1115" s="14" t="s">
        <v>55</v>
      </c>
      <c r="F1115" s="14" t="s">
        <v>62</v>
      </c>
      <c r="G1115" s="14" t="s">
        <v>175</v>
      </c>
      <c r="H1115" s="14">
        <v>16</v>
      </c>
      <c r="I1115" s="14">
        <v>19</v>
      </c>
      <c r="J1115" s="14"/>
      <c r="K1115" s="14">
        <v>1</v>
      </c>
    </row>
    <row r="1116" spans="1:11" x14ac:dyDescent="0.25">
      <c r="A1116" s="14" t="s">
        <v>55</v>
      </c>
      <c r="B1116" s="14" t="s">
        <v>31</v>
      </c>
      <c r="C1116" s="14" t="s">
        <v>55</v>
      </c>
      <c r="D1116" s="14" t="s">
        <v>55</v>
      </c>
      <c r="E1116" s="14" t="s">
        <v>55</v>
      </c>
      <c r="F1116" s="14" t="s">
        <v>103</v>
      </c>
      <c r="G1116" s="14" t="s">
        <v>175</v>
      </c>
      <c r="H1116" s="14">
        <v>16</v>
      </c>
      <c r="I1116" s="14">
        <v>19</v>
      </c>
      <c r="J1116" s="14"/>
      <c r="K1116" s="14">
        <v>1</v>
      </c>
    </row>
    <row r="1117" spans="1:11" x14ac:dyDescent="0.25">
      <c r="A1117" s="14" t="s">
        <v>55</v>
      </c>
      <c r="B1117" s="14" t="s">
        <v>35</v>
      </c>
      <c r="C1117" s="14" t="s">
        <v>55</v>
      </c>
      <c r="D1117" s="14" t="s">
        <v>55</v>
      </c>
      <c r="E1117" s="14" t="s">
        <v>55</v>
      </c>
      <c r="F1117" s="14" t="s">
        <v>102</v>
      </c>
      <c r="G1117" s="14" t="s">
        <v>175</v>
      </c>
      <c r="H1117" s="14">
        <v>16</v>
      </c>
      <c r="I1117" s="14">
        <v>19</v>
      </c>
      <c r="J1117" s="14"/>
      <c r="K1117" s="14">
        <v>1</v>
      </c>
    </row>
    <row r="1118" spans="1:11" x14ac:dyDescent="0.25">
      <c r="A1118" s="14" t="s">
        <v>55</v>
      </c>
      <c r="B1118" s="14" t="s">
        <v>55</v>
      </c>
      <c r="C1118" s="14" t="s">
        <v>55</v>
      </c>
      <c r="D1118" s="14" t="s">
        <v>55</v>
      </c>
      <c r="E1118" s="14" t="s">
        <v>55</v>
      </c>
      <c r="F1118" s="14" t="s">
        <v>102</v>
      </c>
      <c r="G1118" s="14" t="s">
        <v>175</v>
      </c>
      <c r="H1118" s="14">
        <v>16</v>
      </c>
      <c r="I1118" s="14">
        <v>19</v>
      </c>
      <c r="J1118" s="14">
        <v>160</v>
      </c>
      <c r="K1118" s="14">
        <v>0</v>
      </c>
    </row>
    <row r="1119" spans="1:11" x14ac:dyDescent="0.25">
      <c r="A1119" s="14" t="s">
        <v>55</v>
      </c>
      <c r="B1119" s="14" t="s">
        <v>55</v>
      </c>
      <c r="C1119" s="14" t="s">
        <v>55</v>
      </c>
      <c r="D1119" s="14" t="s">
        <v>55</v>
      </c>
      <c r="E1119" s="14" t="s">
        <v>55</v>
      </c>
      <c r="F1119" s="14" t="s">
        <v>62</v>
      </c>
      <c r="G1119" s="14" t="s">
        <v>175</v>
      </c>
      <c r="H1119" s="14">
        <v>16</v>
      </c>
      <c r="I1119" s="14">
        <v>19</v>
      </c>
      <c r="J1119" s="14">
        <v>122</v>
      </c>
      <c r="K1119" s="14">
        <v>0</v>
      </c>
    </row>
    <row r="1120" spans="1:11" x14ac:dyDescent="0.25">
      <c r="A1120" s="14" t="s">
        <v>55</v>
      </c>
      <c r="B1120" s="14" t="s">
        <v>55</v>
      </c>
      <c r="C1120" s="14" t="s">
        <v>55</v>
      </c>
      <c r="D1120" s="14" t="s">
        <v>55</v>
      </c>
      <c r="E1120" s="14" t="s">
        <v>55</v>
      </c>
      <c r="F1120" s="14" t="s">
        <v>103</v>
      </c>
      <c r="G1120" s="14" t="s">
        <v>175</v>
      </c>
      <c r="H1120" s="14">
        <v>16</v>
      </c>
      <c r="I1120" s="14">
        <v>19</v>
      </c>
      <c r="J1120" s="14">
        <v>63</v>
      </c>
      <c r="K1120" s="14">
        <v>0</v>
      </c>
    </row>
  </sheetData>
  <autoFilter ref="A1:K112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/>
  </sheetPr>
  <dimension ref="A1:EA1110"/>
  <sheetViews>
    <sheetView workbookViewId="0">
      <pane xSplit="8" ySplit="1" topLeftCell="CS1057" activePane="bottomRight" state="frozen"/>
      <selection activeCell="E2" sqref="E2"/>
      <selection pane="topRight" activeCell="E2" sqref="E2"/>
      <selection pane="bottomLeft" activeCell="E2" sqref="E2"/>
      <selection pane="bottomRight" activeCell="L1064" sqref="L1064"/>
    </sheetView>
  </sheetViews>
  <sheetFormatPr defaultRowHeight="15" x14ac:dyDescent="0.25"/>
  <cols>
    <col min="1" max="5" width="8.85546875" customWidth="1"/>
    <col min="6" max="6" width="8.85546875" style="14" customWidth="1"/>
    <col min="7" max="7" width="8.85546875" customWidth="1"/>
    <col min="8" max="8" width="12.140625" bestFit="1" customWidth="1"/>
    <col min="105" max="107" width="9.140625" style="14"/>
  </cols>
  <sheetData>
    <row r="1" spans="1:131" x14ac:dyDescent="0.25">
      <c r="A1" s="14" t="s">
        <v>54</v>
      </c>
      <c r="B1" s="14" t="s">
        <v>1</v>
      </c>
      <c r="C1" s="14" t="s">
        <v>3</v>
      </c>
      <c r="D1" s="14" t="s">
        <v>2</v>
      </c>
      <c r="E1" s="14" t="s">
        <v>99</v>
      </c>
      <c r="F1" s="14" t="s">
        <v>182</v>
      </c>
      <c r="G1" s="14" t="s">
        <v>183</v>
      </c>
      <c r="H1" s="14" t="s">
        <v>0</v>
      </c>
      <c r="I1" s="14" t="s">
        <v>4</v>
      </c>
      <c r="J1" s="14" t="s">
        <v>5</v>
      </c>
      <c r="K1" s="14" t="s">
        <v>6</v>
      </c>
      <c r="L1" s="14" t="s">
        <v>7</v>
      </c>
      <c r="M1" s="14" t="s">
        <v>8</v>
      </c>
      <c r="N1" s="14" t="s">
        <v>9</v>
      </c>
      <c r="O1" s="14" t="s">
        <v>10</v>
      </c>
      <c r="P1" s="14" t="s">
        <v>11</v>
      </c>
      <c r="Q1" s="14" t="s">
        <v>12</v>
      </c>
      <c r="R1" s="14" t="s">
        <v>13</v>
      </c>
      <c r="S1" s="14" t="s">
        <v>14</v>
      </c>
      <c r="T1" s="14" t="s">
        <v>15</v>
      </c>
      <c r="U1" s="14" t="s">
        <v>16</v>
      </c>
      <c r="V1" s="14" t="s">
        <v>17</v>
      </c>
      <c r="W1" s="14" t="s">
        <v>18</v>
      </c>
      <c r="X1" s="14" t="s">
        <v>19</v>
      </c>
      <c r="Y1" s="14" t="s">
        <v>20</v>
      </c>
      <c r="Z1" s="14" t="s">
        <v>21</v>
      </c>
      <c r="AA1" s="14" t="s">
        <v>22</v>
      </c>
      <c r="AB1" s="14" t="s">
        <v>23</v>
      </c>
      <c r="AC1" s="14" t="s">
        <v>24</v>
      </c>
      <c r="AD1" s="14" t="s">
        <v>25</v>
      </c>
      <c r="AE1" s="14" t="s">
        <v>26</v>
      </c>
      <c r="AF1" s="14" t="s">
        <v>27</v>
      </c>
      <c r="AG1" s="14" t="s">
        <v>184</v>
      </c>
      <c r="AH1" s="14" t="s">
        <v>127</v>
      </c>
      <c r="AI1" s="14" t="s">
        <v>128</v>
      </c>
      <c r="AJ1" s="14" t="s">
        <v>129</v>
      </c>
      <c r="AK1" s="14" t="s">
        <v>130</v>
      </c>
      <c r="AL1" s="14" t="s">
        <v>131</v>
      </c>
      <c r="AM1" s="14" t="s">
        <v>132</v>
      </c>
      <c r="AN1" s="14" t="s">
        <v>133</v>
      </c>
      <c r="AO1" s="14" t="s">
        <v>134</v>
      </c>
      <c r="AP1" s="14" t="s">
        <v>135</v>
      </c>
      <c r="AQ1" s="14" t="s">
        <v>136</v>
      </c>
      <c r="AR1" s="14" t="s">
        <v>137</v>
      </c>
      <c r="AS1" s="14" t="s">
        <v>138</v>
      </c>
      <c r="AT1" s="14" t="s">
        <v>139</v>
      </c>
      <c r="AU1" s="14" t="s">
        <v>140</v>
      </c>
      <c r="AV1" s="14" t="s">
        <v>141</v>
      </c>
      <c r="AW1" s="14" t="s">
        <v>142</v>
      </c>
      <c r="AX1" s="14" t="s">
        <v>143</v>
      </c>
      <c r="AY1" s="14" t="s">
        <v>144</v>
      </c>
      <c r="AZ1" s="14" t="s">
        <v>145</v>
      </c>
      <c r="BA1" s="14" t="s">
        <v>146</v>
      </c>
      <c r="BB1" s="14" t="s">
        <v>147</v>
      </c>
      <c r="BC1" s="14" t="s">
        <v>148</v>
      </c>
      <c r="BD1" s="14" t="s">
        <v>149</v>
      </c>
      <c r="BE1" s="14" t="s">
        <v>150</v>
      </c>
      <c r="BF1" s="14" t="s">
        <v>185</v>
      </c>
      <c r="BG1" s="14" t="s">
        <v>75</v>
      </c>
      <c r="BH1" s="14" t="s">
        <v>76</v>
      </c>
      <c r="BI1" s="14" t="s">
        <v>77</v>
      </c>
      <c r="BJ1" s="14" t="s">
        <v>78</v>
      </c>
      <c r="BK1" s="14" t="s">
        <v>79</v>
      </c>
      <c r="BL1" s="14" t="s">
        <v>80</v>
      </c>
      <c r="BM1" s="14" t="s">
        <v>81</v>
      </c>
      <c r="BN1" s="14" t="s">
        <v>82</v>
      </c>
      <c r="BO1" s="14" t="s">
        <v>83</v>
      </c>
      <c r="BP1" s="14" t="s">
        <v>84</v>
      </c>
      <c r="BQ1" s="14" t="s">
        <v>85</v>
      </c>
      <c r="BR1" s="14" t="s">
        <v>86</v>
      </c>
      <c r="BS1" s="14" t="s">
        <v>87</v>
      </c>
      <c r="BT1" s="14" t="s">
        <v>88</v>
      </c>
      <c r="BU1" s="14" t="s">
        <v>89</v>
      </c>
      <c r="BV1" s="14" t="s">
        <v>90</v>
      </c>
      <c r="BW1" s="14" t="s">
        <v>91</v>
      </c>
      <c r="BX1" s="14" t="s">
        <v>92</v>
      </c>
      <c r="BY1" s="14" t="s">
        <v>93</v>
      </c>
      <c r="BZ1" s="14" t="s">
        <v>94</v>
      </c>
      <c r="CA1" s="14" t="s">
        <v>95</v>
      </c>
      <c r="CB1" s="14" t="s">
        <v>96</v>
      </c>
      <c r="CC1" s="14" t="s">
        <v>97</v>
      </c>
      <c r="CD1" s="14" t="s">
        <v>98</v>
      </c>
      <c r="CE1" s="14" t="s">
        <v>151</v>
      </c>
      <c r="CF1" s="14" t="s">
        <v>152</v>
      </c>
      <c r="CG1" s="14" t="s">
        <v>153</v>
      </c>
      <c r="CH1" s="14" t="s">
        <v>154</v>
      </c>
      <c r="CI1" s="14" t="s">
        <v>155</v>
      </c>
      <c r="CJ1" s="14" t="s">
        <v>156</v>
      </c>
      <c r="CK1" s="14" t="s">
        <v>157</v>
      </c>
      <c r="CL1" s="14" t="s">
        <v>158</v>
      </c>
      <c r="CM1" s="14" t="s">
        <v>159</v>
      </c>
      <c r="CN1" s="14" t="s">
        <v>160</v>
      </c>
      <c r="CO1" s="14" t="s">
        <v>161</v>
      </c>
      <c r="CP1" s="14" t="s">
        <v>162</v>
      </c>
      <c r="CQ1" s="14" t="s">
        <v>163</v>
      </c>
      <c r="CR1" s="14" t="s">
        <v>164</v>
      </c>
      <c r="CS1" s="14" t="s">
        <v>165</v>
      </c>
      <c r="CT1" s="14" t="s">
        <v>166</v>
      </c>
      <c r="CU1" s="14" t="s">
        <v>167</v>
      </c>
      <c r="CV1" s="14" t="s">
        <v>168</v>
      </c>
      <c r="CW1" s="14" t="s">
        <v>169</v>
      </c>
      <c r="CX1" s="14" t="s">
        <v>170</v>
      </c>
      <c r="CY1" s="14" t="s">
        <v>171</v>
      </c>
      <c r="CZ1" s="14" t="s">
        <v>172</v>
      </c>
      <c r="DA1" s="14" t="s">
        <v>173</v>
      </c>
      <c r="DB1" s="14" t="s">
        <v>174</v>
      </c>
      <c r="DC1" s="14" t="s">
        <v>186</v>
      </c>
      <c r="DD1" s="14" t="s">
        <v>176</v>
      </c>
      <c r="DE1" s="14" t="s">
        <v>177</v>
      </c>
      <c r="DF1" s="14" t="s">
        <v>178</v>
      </c>
      <c r="DG1" s="14" t="s">
        <v>187</v>
      </c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</row>
    <row r="2" spans="1:131" x14ac:dyDescent="0.25">
      <c r="A2" s="14" t="s">
        <v>56</v>
      </c>
      <c r="B2" s="14" t="s">
        <v>55</v>
      </c>
      <c r="C2" s="14" t="s">
        <v>28</v>
      </c>
      <c r="D2" s="14" t="s">
        <v>55</v>
      </c>
      <c r="E2" s="14" t="s">
        <v>55</v>
      </c>
      <c r="F2" s="14" t="s">
        <v>55</v>
      </c>
      <c r="G2" s="14" t="s">
        <v>102</v>
      </c>
      <c r="H2" s="1">
        <v>42125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D2" s="14">
        <f>SUMIFS(CountData!$H:$H, CountData!$A:$A, $B2,CountData!$B:$B, $C2, CountData!$C:$C, $D2, CountData!$D:$D, $E2, CountData!$E:$E, $F2, CountData!$F:$F, $G2, CountData!$G:$G, $H2)</f>
        <v>16</v>
      </c>
      <c r="DE2" s="14">
        <f>SUMIFS(CountData!$I:$I, CountData!$A:$A, $B2, CountData!$B:$B, $C2, CountData!$C:$C, $D2, CountData!$D:$D, $E2, CountData!$E:$E, $F2, CountData!$F:$F, $G2, CountData!$G:$G, $H2)</f>
        <v>19</v>
      </c>
      <c r="DF2" s="27">
        <f ca="1">(SUM(OFFSET($AG2, 0, $DD2-1, 1, $DE2-$DD2+1))-SUM(OFFSET($I2, 0, $DD2-1, 1, $DE2-$DD2+1)))/($DE2-$DD2+1)</f>
        <v>0</v>
      </c>
      <c r="DG2" s="14">
        <v>1</v>
      </c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</row>
    <row r="3" spans="1:131" x14ac:dyDescent="0.25">
      <c r="A3" s="14" t="s">
        <v>56</v>
      </c>
      <c r="B3" s="14" t="s">
        <v>55</v>
      </c>
      <c r="C3" s="14" t="s">
        <v>28</v>
      </c>
      <c r="D3" s="14" t="s">
        <v>55</v>
      </c>
      <c r="E3" s="14" t="s">
        <v>55</v>
      </c>
      <c r="F3" s="14" t="s">
        <v>55</v>
      </c>
      <c r="G3" s="14" t="s">
        <v>102</v>
      </c>
      <c r="H3" s="1">
        <v>42164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D3" s="14">
        <f>SUMIFS(CountData!$H:$H, CountData!$A:$A, $B3,CountData!$B:$B, $C3, CountData!$C:$C, $D3, CountData!$D:$D, $E3, CountData!$E:$E, $F3, CountData!$F:$F, $G3, CountData!$G:$G, $H3)</f>
        <v>16</v>
      </c>
      <c r="DE3" s="14">
        <f>SUMIFS(CountData!$I:$I, CountData!$A:$A, $B3, CountData!$B:$B, $C3, CountData!$C:$C, $D3, CountData!$D:$D, $E3, CountData!$E:$E, $F3, CountData!$F:$F, $G3, CountData!$G:$G, $H3)</f>
        <v>19</v>
      </c>
      <c r="DF3" s="27">
        <f t="shared" ref="DF3:DF66" ca="1" si="0">(SUM(OFFSET($AG3, 0, $DD3-1, 1, $DE3-$DD3+1))-SUM(OFFSET($I3, 0, $DD3-1, 1, $DE3-$DD3+1)))/($DE3-$DD3+1)</f>
        <v>0</v>
      </c>
      <c r="DG3" s="14">
        <v>1</v>
      </c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</row>
    <row r="4" spans="1:131" x14ac:dyDescent="0.25">
      <c r="A4" s="14" t="s">
        <v>56</v>
      </c>
      <c r="B4" s="14" t="s">
        <v>55</v>
      </c>
      <c r="C4" s="14" t="s">
        <v>28</v>
      </c>
      <c r="D4" s="14" t="s">
        <v>55</v>
      </c>
      <c r="E4" s="14" t="s">
        <v>55</v>
      </c>
      <c r="F4" s="14" t="s">
        <v>55</v>
      </c>
      <c r="G4" s="14" t="s">
        <v>102</v>
      </c>
      <c r="H4" s="1">
        <v>42179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D4" s="14">
        <f>SUMIFS(CountData!$H:$H, CountData!$A:$A, $B4,CountData!$B:$B, $C4, CountData!$C:$C, $D4, CountData!$D:$D, $E4, CountData!$E:$E, $F4, CountData!$F:$F, $G4, CountData!$G:$G, $H4)</f>
        <v>16</v>
      </c>
      <c r="DE4" s="14">
        <f>SUMIFS(CountData!$I:$I, CountData!$A:$A, $B4, CountData!$B:$B, $C4, CountData!$C:$C, $D4, CountData!$D:$D, $E4, CountData!$E:$E, $F4, CountData!$F:$F, $G4, CountData!$G:$G, $H4)</f>
        <v>19</v>
      </c>
      <c r="DF4" s="27">
        <f t="shared" ca="1" si="0"/>
        <v>0</v>
      </c>
      <c r="DG4" s="14">
        <v>1</v>
      </c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</row>
    <row r="5" spans="1:131" x14ac:dyDescent="0.25">
      <c r="A5" s="14" t="s">
        <v>56</v>
      </c>
      <c r="B5" s="14" t="s">
        <v>55</v>
      </c>
      <c r="C5" s="14" t="s">
        <v>28</v>
      </c>
      <c r="D5" s="14" t="s">
        <v>55</v>
      </c>
      <c r="E5" s="14" t="s">
        <v>55</v>
      </c>
      <c r="F5" s="14" t="s">
        <v>55</v>
      </c>
      <c r="G5" s="14" t="s">
        <v>102</v>
      </c>
      <c r="H5" s="1">
        <v>42180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D5" s="14">
        <f>SUMIFS(CountData!$H:$H, CountData!$A:$A, $B5,CountData!$B:$B, $C5, CountData!$C:$C, $D5, CountData!$D:$D, $E5, CountData!$E:$E, $F5, CountData!$F:$F, $G5, CountData!$G:$G, $H5)</f>
        <v>16</v>
      </c>
      <c r="DE5" s="14">
        <f>SUMIFS(CountData!$I:$I, CountData!$A:$A, $B5, CountData!$B:$B, $C5, CountData!$C:$C, $D5, CountData!$D:$D, $E5, CountData!$E:$E, $F5, CountData!$F:$F, $G5, CountData!$G:$G, $H5)</f>
        <v>19</v>
      </c>
      <c r="DF5" s="27">
        <f t="shared" ca="1" si="0"/>
        <v>0</v>
      </c>
      <c r="DG5" s="14">
        <v>1</v>
      </c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</row>
    <row r="6" spans="1:131" x14ac:dyDescent="0.25">
      <c r="A6" s="14" t="s">
        <v>56</v>
      </c>
      <c r="B6" s="14" t="s">
        <v>55</v>
      </c>
      <c r="C6" s="14" t="s">
        <v>28</v>
      </c>
      <c r="D6" s="14" t="s">
        <v>55</v>
      </c>
      <c r="E6" s="14" t="s">
        <v>55</v>
      </c>
      <c r="F6" s="14" t="s">
        <v>55</v>
      </c>
      <c r="G6" s="14" t="s">
        <v>102</v>
      </c>
      <c r="H6" s="1">
        <v>42181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D6" s="14">
        <f>SUMIFS(CountData!$H:$H, CountData!$A:$A, $B6,CountData!$B:$B, $C6, CountData!$C:$C, $D6, CountData!$D:$D, $E6, CountData!$E:$E, $F6, CountData!$F:$F, $G6, CountData!$G:$G, $H6)</f>
        <v>16</v>
      </c>
      <c r="DE6" s="14">
        <f>SUMIFS(CountData!$I:$I, CountData!$A:$A, $B6, CountData!$B:$B, $C6, CountData!$C:$C, $D6, CountData!$D:$D, $E6, CountData!$E:$E, $F6, CountData!$F:$F, $G6, CountData!$G:$G, $H6)</f>
        <v>19</v>
      </c>
      <c r="DF6" s="27">
        <f t="shared" ca="1" si="0"/>
        <v>0</v>
      </c>
      <c r="DG6" s="14">
        <v>1</v>
      </c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</row>
    <row r="7" spans="1:131" x14ac:dyDescent="0.25">
      <c r="A7" s="14" t="s">
        <v>56</v>
      </c>
      <c r="B7" s="14" t="s">
        <v>55</v>
      </c>
      <c r="C7" s="14" t="s">
        <v>28</v>
      </c>
      <c r="D7" s="14" t="s">
        <v>55</v>
      </c>
      <c r="E7" s="14" t="s">
        <v>55</v>
      </c>
      <c r="F7" s="14" t="s">
        <v>55</v>
      </c>
      <c r="G7" s="14" t="s">
        <v>102</v>
      </c>
      <c r="H7" s="1">
        <v>42184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D7" s="14">
        <f>SUMIFS(CountData!$H:$H, CountData!$A:$A, $B7,CountData!$B:$B, $C7, CountData!$C:$C, $D7, CountData!$D:$D, $E7, CountData!$E:$E, $F7, CountData!$F:$F, $G7, CountData!$G:$G, $H7)</f>
        <v>16</v>
      </c>
      <c r="DE7" s="14">
        <f>SUMIFS(CountData!$I:$I, CountData!$A:$A, $B7, CountData!$B:$B, $C7, CountData!$C:$C, $D7, CountData!$D:$D, $E7, CountData!$E:$E, $F7, CountData!$F:$F, $G7, CountData!$G:$G, $H7)</f>
        <v>19</v>
      </c>
      <c r="DF7" s="27">
        <f t="shared" ca="1" si="0"/>
        <v>0</v>
      </c>
      <c r="DG7" s="14">
        <v>1</v>
      </c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</row>
    <row r="8" spans="1:131" x14ac:dyDescent="0.25">
      <c r="A8" s="14" t="s">
        <v>56</v>
      </c>
      <c r="B8" s="14" t="s">
        <v>55</v>
      </c>
      <c r="C8" s="14" t="s">
        <v>28</v>
      </c>
      <c r="D8" s="14" t="s">
        <v>55</v>
      </c>
      <c r="E8" s="14" t="s">
        <v>55</v>
      </c>
      <c r="F8" s="14" t="s">
        <v>55</v>
      </c>
      <c r="G8" s="14" t="s">
        <v>102</v>
      </c>
      <c r="H8" s="1">
        <v>42185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D8" s="14">
        <f>SUMIFS(CountData!$H:$H, CountData!$A:$A, $B8,CountData!$B:$B, $C8, CountData!$C:$C, $D8, CountData!$D:$D, $E8, CountData!$E:$E, $F8, CountData!$F:$F, $G8, CountData!$G:$G, $H8)</f>
        <v>16</v>
      </c>
      <c r="DE8" s="14">
        <f>SUMIFS(CountData!$I:$I, CountData!$A:$A, $B8, CountData!$B:$B, $C8, CountData!$C:$C, $D8, CountData!$D:$D, $E8, CountData!$E:$E, $F8, CountData!$F:$F, $G8, CountData!$G:$G, $H8)</f>
        <v>19</v>
      </c>
      <c r="DF8" s="27">
        <f t="shared" ca="1" si="0"/>
        <v>0</v>
      </c>
      <c r="DG8" s="14">
        <v>1</v>
      </c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</row>
    <row r="9" spans="1:131" x14ac:dyDescent="0.25">
      <c r="A9" s="14" t="s">
        <v>56</v>
      </c>
      <c r="B9" s="14" t="s">
        <v>55</v>
      </c>
      <c r="C9" s="14" t="s">
        <v>28</v>
      </c>
      <c r="D9" s="14" t="s">
        <v>55</v>
      </c>
      <c r="E9" s="14" t="s">
        <v>55</v>
      </c>
      <c r="F9" s="14" t="s">
        <v>55</v>
      </c>
      <c r="G9" s="14" t="s">
        <v>102</v>
      </c>
      <c r="H9" s="1">
        <v>42186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D9" s="14">
        <f>SUMIFS(CountData!$H:$H, CountData!$A:$A, $B9,CountData!$B:$B, $C9, CountData!$C:$C, $D9, CountData!$D:$D, $E9, CountData!$E:$E, $F9, CountData!$F:$F, $G9, CountData!$G:$G, $H9)</f>
        <v>16</v>
      </c>
      <c r="DE9" s="14">
        <f>SUMIFS(CountData!$I:$I, CountData!$A:$A, $B9, CountData!$B:$B, $C9, CountData!$C:$C, $D9, CountData!$D:$D, $E9, CountData!$E:$E, $F9, CountData!$F:$F, $G9, CountData!$G:$G, $H9)</f>
        <v>19</v>
      </c>
      <c r="DF9" s="27">
        <f t="shared" ca="1" si="0"/>
        <v>0</v>
      </c>
      <c r="DG9" s="14">
        <v>1</v>
      </c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</row>
    <row r="10" spans="1:131" x14ac:dyDescent="0.25">
      <c r="A10" s="14" t="s">
        <v>56</v>
      </c>
      <c r="B10" s="14" t="s">
        <v>55</v>
      </c>
      <c r="C10" s="14" t="s">
        <v>28</v>
      </c>
      <c r="D10" s="14" t="s">
        <v>55</v>
      </c>
      <c r="E10" s="14" t="s">
        <v>55</v>
      </c>
      <c r="F10" s="14" t="s">
        <v>55</v>
      </c>
      <c r="G10" s="14" t="s">
        <v>102</v>
      </c>
      <c r="H10" s="1">
        <v>42214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D10" s="14">
        <f>SUMIFS(CountData!$H:$H, CountData!$A:$A, $B10,CountData!$B:$B, $C10, CountData!$C:$C, $D10, CountData!$D:$D, $E10, CountData!$E:$E, $F10, CountData!$F:$F, $G10, CountData!$G:$G, $H10)</f>
        <v>16</v>
      </c>
      <c r="DE10" s="14">
        <f>SUMIFS(CountData!$I:$I, CountData!$A:$A, $B10, CountData!$B:$B, $C10, CountData!$C:$C, $D10, CountData!$D:$D, $E10, CountData!$E:$E, $F10, CountData!$F:$F, $G10, CountData!$G:$G, $H10)</f>
        <v>19</v>
      </c>
      <c r="DF10" s="27">
        <f t="shared" ca="1" si="0"/>
        <v>0</v>
      </c>
      <c r="DG10" s="14">
        <v>1</v>
      </c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</row>
    <row r="11" spans="1:131" x14ac:dyDescent="0.25">
      <c r="A11" s="14" t="s">
        <v>56</v>
      </c>
      <c r="B11" s="14" t="s">
        <v>55</v>
      </c>
      <c r="C11" s="14" t="s">
        <v>28</v>
      </c>
      <c r="D11" s="14" t="s">
        <v>55</v>
      </c>
      <c r="E11" s="14" t="s">
        <v>55</v>
      </c>
      <c r="F11" s="14" t="s">
        <v>55</v>
      </c>
      <c r="G11" s="14" t="s">
        <v>102</v>
      </c>
      <c r="H11" s="1">
        <v>42221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D11" s="14">
        <f>SUMIFS(CountData!$H:$H, CountData!$A:$A, $B11,CountData!$B:$B, $C11, CountData!$C:$C, $D11, CountData!$D:$D, $E11, CountData!$E:$E, $F11, CountData!$F:$F, $G11, CountData!$G:$G, $H11)</f>
        <v>16</v>
      </c>
      <c r="DE11" s="14">
        <f>SUMIFS(CountData!$I:$I, CountData!$A:$A, $B11, CountData!$B:$B, $C11, CountData!$C:$C, $D11, CountData!$D:$D, $E11, CountData!$E:$E, $F11, CountData!$F:$F, $G11, CountData!$G:$G, $H11)</f>
        <v>19</v>
      </c>
      <c r="DF11" s="27">
        <f t="shared" ca="1" si="0"/>
        <v>0</v>
      </c>
      <c r="DG11" s="14">
        <v>1</v>
      </c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</row>
    <row r="12" spans="1:131" x14ac:dyDescent="0.25">
      <c r="A12" s="14" t="s">
        <v>56</v>
      </c>
      <c r="B12" s="14" t="s">
        <v>55</v>
      </c>
      <c r="C12" s="14" t="s">
        <v>28</v>
      </c>
      <c r="D12" s="14" t="s">
        <v>55</v>
      </c>
      <c r="E12" s="14" t="s">
        <v>55</v>
      </c>
      <c r="F12" s="14" t="s">
        <v>55</v>
      </c>
      <c r="G12" s="14" t="s">
        <v>102</v>
      </c>
      <c r="H12" s="1">
        <v>42229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D12" s="14">
        <f>SUMIFS(CountData!$H:$H, CountData!$A:$A, $B12,CountData!$B:$B, $C12, CountData!$C:$C, $D12, CountData!$D:$D, $E12, CountData!$E:$E, $F12, CountData!$F:$F, $G12, CountData!$G:$G, $H12)</f>
        <v>16</v>
      </c>
      <c r="DE12" s="14">
        <f>SUMIFS(CountData!$I:$I, CountData!$A:$A, $B12, CountData!$B:$B, $C12, CountData!$C:$C, $D12, CountData!$D:$D, $E12, CountData!$E:$E, $F12, CountData!$F:$F, $G12, CountData!$G:$G, $H12)</f>
        <v>19</v>
      </c>
      <c r="DF12" s="27">
        <f t="shared" ca="1" si="0"/>
        <v>0</v>
      </c>
      <c r="DG12" s="14">
        <v>1</v>
      </c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</row>
    <row r="13" spans="1:131" x14ac:dyDescent="0.25">
      <c r="A13" s="14" t="s">
        <v>56</v>
      </c>
      <c r="B13" s="14" t="s">
        <v>55</v>
      </c>
      <c r="C13" s="14" t="s">
        <v>28</v>
      </c>
      <c r="D13" s="14" t="s">
        <v>55</v>
      </c>
      <c r="E13" s="14" t="s">
        <v>55</v>
      </c>
      <c r="F13" s="14" t="s">
        <v>55</v>
      </c>
      <c r="G13" s="14" t="s">
        <v>102</v>
      </c>
      <c r="H13" s="1">
        <v>42241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D13" s="14">
        <f>SUMIFS(CountData!$H:$H, CountData!$A:$A, $B13,CountData!$B:$B, $C13, CountData!$C:$C, $D13, CountData!$D:$D, $E13, CountData!$E:$E, $F13, CountData!$F:$F, $G13, CountData!$G:$G, $H13)</f>
        <v>16</v>
      </c>
      <c r="DE13" s="14">
        <f>SUMIFS(CountData!$I:$I, CountData!$A:$A, $B13, CountData!$B:$B, $C13, CountData!$C:$C, $D13, CountData!$D:$D, $E13, CountData!$E:$E, $F13, CountData!$F:$F, $G13, CountData!$G:$G, $H13)</f>
        <v>19</v>
      </c>
      <c r="DF13" s="27">
        <f t="shared" ca="1" si="0"/>
        <v>0</v>
      </c>
      <c r="DG13" s="14">
        <v>1</v>
      </c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</row>
    <row r="14" spans="1:131" x14ac:dyDescent="0.25">
      <c r="A14" s="14" t="s">
        <v>56</v>
      </c>
      <c r="B14" s="14" t="s">
        <v>55</v>
      </c>
      <c r="C14" s="14" t="s">
        <v>28</v>
      </c>
      <c r="D14" s="14" t="s">
        <v>55</v>
      </c>
      <c r="E14" s="14" t="s">
        <v>55</v>
      </c>
      <c r="F14" s="14" t="s">
        <v>55</v>
      </c>
      <c r="G14" s="14" t="s">
        <v>102</v>
      </c>
      <c r="H14" s="1">
        <v>42242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D14" s="14">
        <f>SUMIFS(CountData!$H:$H, CountData!$A:$A, $B14,CountData!$B:$B, $C14, CountData!$C:$C, $D14, CountData!$D:$D, $E14, CountData!$E:$E, $F14, CountData!$F:$F, $G14, CountData!$G:$G, $H14)</f>
        <v>16</v>
      </c>
      <c r="DE14" s="14">
        <f>SUMIFS(CountData!$I:$I, CountData!$A:$A, $B14, CountData!$B:$B, $C14, CountData!$C:$C, $D14, CountData!$D:$D, $E14, CountData!$E:$E, $F14, CountData!$F:$F, $G14, CountData!$G:$G, $H14)</f>
        <v>19</v>
      </c>
      <c r="DF14" s="27">
        <f t="shared" ca="1" si="0"/>
        <v>0</v>
      </c>
      <c r="DG14" s="14">
        <v>1</v>
      </c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</row>
    <row r="15" spans="1:131" x14ac:dyDescent="0.25">
      <c r="A15" s="14" t="s">
        <v>56</v>
      </c>
      <c r="B15" s="14" t="s">
        <v>55</v>
      </c>
      <c r="C15" s="14" t="s">
        <v>28</v>
      </c>
      <c r="D15" s="14" t="s">
        <v>55</v>
      </c>
      <c r="E15" s="14" t="s">
        <v>55</v>
      </c>
      <c r="F15" s="14" t="s">
        <v>55</v>
      </c>
      <c r="G15" s="14" t="s">
        <v>102</v>
      </c>
      <c r="H15" s="1">
        <v>42243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D15" s="14">
        <f>SUMIFS(CountData!$H:$H, CountData!$A:$A, $B15,CountData!$B:$B, $C15, CountData!$C:$C, $D15, CountData!$D:$D, $E15, CountData!$E:$E, $F15, CountData!$F:$F, $G15, CountData!$G:$G, $H15)</f>
        <v>16</v>
      </c>
      <c r="DE15" s="14">
        <f>SUMIFS(CountData!$I:$I, CountData!$A:$A, $B15, CountData!$B:$B, $C15, CountData!$C:$C, $D15, CountData!$D:$D, $E15, CountData!$E:$E, $F15, CountData!$F:$F, $G15, CountData!$G:$G, $H15)</f>
        <v>19</v>
      </c>
      <c r="DF15" s="27">
        <f t="shared" ca="1" si="0"/>
        <v>0</v>
      </c>
      <c r="DG15" s="14">
        <v>1</v>
      </c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</row>
    <row r="16" spans="1:131" x14ac:dyDescent="0.25">
      <c r="A16" s="14" t="s">
        <v>56</v>
      </c>
      <c r="B16" s="14" t="s">
        <v>55</v>
      </c>
      <c r="C16" s="14" t="s">
        <v>28</v>
      </c>
      <c r="D16" s="14" t="s">
        <v>55</v>
      </c>
      <c r="E16" s="14" t="s">
        <v>55</v>
      </c>
      <c r="F16" s="14" t="s">
        <v>55</v>
      </c>
      <c r="G16" s="14" t="s">
        <v>102</v>
      </c>
      <c r="H16" s="1">
        <v>42244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D16" s="14">
        <f>SUMIFS(CountData!$H:$H, CountData!$A:$A, $B16,CountData!$B:$B, $C16, CountData!$C:$C, $D16, CountData!$D:$D, $E16, CountData!$E:$E, $F16, CountData!$F:$F, $G16, CountData!$G:$G, $H16)</f>
        <v>16</v>
      </c>
      <c r="DE16" s="14">
        <f>SUMIFS(CountData!$I:$I, CountData!$A:$A, $B16, CountData!$B:$B, $C16, CountData!$C:$C, $D16, CountData!$D:$D, $E16, CountData!$E:$E, $F16, CountData!$F:$F, $G16, CountData!$G:$G, $H16)</f>
        <v>19</v>
      </c>
      <c r="DF16" s="27">
        <f t="shared" ca="1" si="0"/>
        <v>0</v>
      </c>
      <c r="DG16" s="14">
        <v>1</v>
      </c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</row>
    <row r="17" spans="1:131" x14ac:dyDescent="0.25">
      <c r="A17" s="14" t="s">
        <v>56</v>
      </c>
      <c r="B17" s="14" t="s">
        <v>55</v>
      </c>
      <c r="C17" s="14" t="s">
        <v>28</v>
      </c>
      <c r="D17" s="14" t="s">
        <v>55</v>
      </c>
      <c r="E17" s="14" t="s">
        <v>55</v>
      </c>
      <c r="F17" s="14" t="s">
        <v>55</v>
      </c>
      <c r="G17" s="14" t="s">
        <v>102</v>
      </c>
      <c r="H17" s="1">
        <v>42255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D17" s="14">
        <f>SUMIFS(CountData!$H:$H, CountData!$A:$A, $B17,CountData!$B:$B, $C17, CountData!$C:$C, $D17, CountData!$D:$D, $E17, CountData!$E:$E, $F17, CountData!$F:$F, $G17, CountData!$G:$G, $H17)</f>
        <v>16</v>
      </c>
      <c r="DE17" s="14">
        <f>SUMIFS(CountData!$I:$I, CountData!$A:$A, $B17, CountData!$B:$B, $C17, CountData!$C:$C, $D17, CountData!$D:$D, $E17, CountData!$E:$E, $F17, CountData!$F:$F, $G17, CountData!$G:$G, $H17)</f>
        <v>19</v>
      </c>
      <c r="DF17" s="27">
        <f t="shared" ca="1" si="0"/>
        <v>0</v>
      </c>
      <c r="DG17" s="14">
        <v>1</v>
      </c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</row>
    <row r="18" spans="1:131" x14ac:dyDescent="0.25">
      <c r="A18" s="14" t="s">
        <v>56</v>
      </c>
      <c r="B18" s="14" t="s">
        <v>55</v>
      </c>
      <c r="C18" s="14" t="s">
        <v>28</v>
      </c>
      <c r="D18" s="14" t="s">
        <v>55</v>
      </c>
      <c r="E18" s="14" t="s">
        <v>55</v>
      </c>
      <c r="F18" s="14" t="s">
        <v>55</v>
      </c>
      <c r="G18" s="14" t="s">
        <v>102</v>
      </c>
      <c r="H18" s="1">
        <v>42256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D18" s="14">
        <f>SUMIFS(CountData!$H:$H, CountData!$A:$A, $B18,CountData!$B:$B, $C18, CountData!$C:$C, $D18, CountData!$D:$D, $E18, CountData!$E:$E, $F18, CountData!$F:$F, $G18, CountData!$G:$G, $H18)</f>
        <v>16</v>
      </c>
      <c r="DE18" s="14">
        <f>SUMIFS(CountData!$I:$I, CountData!$A:$A, $B18, CountData!$B:$B, $C18, CountData!$C:$C, $D18, CountData!$D:$D, $E18, CountData!$E:$E, $F18, CountData!$F:$F, $G18, CountData!$G:$G, $H18)</f>
        <v>19</v>
      </c>
      <c r="DF18" s="27">
        <f t="shared" ca="1" si="0"/>
        <v>0</v>
      </c>
      <c r="DG18" s="14">
        <v>1</v>
      </c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</row>
    <row r="19" spans="1:131" x14ac:dyDescent="0.25">
      <c r="A19" s="14" t="s">
        <v>56</v>
      </c>
      <c r="B19" s="14" t="s">
        <v>55</v>
      </c>
      <c r="C19" s="14" t="s">
        <v>28</v>
      </c>
      <c r="D19" s="14" t="s">
        <v>55</v>
      </c>
      <c r="E19" s="14" t="s">
        <v>55</v>
      </c>
      <c r="F19" s="14" t="s">
        <v>55</v>
      </c>
      <c r="G19" s="14" t="s">
        <v>102</v>
      </c>
      <c r="H19" s="1">
        <v>42257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D19" s="14">
        <f>SUMIFS(CountData!$H:$H, CountData!$A:$A, $B19,CountData!$B:$B, $C19, CountData!$C:$C, $D19, CountData!$D:$D, $E19, CountData!$E:$E, $F19, CountData!$F:$F, $G19, CountData!$G:$G, $H19)</f>
        <v>16</v>
      </c>
      <c r="DE19" s="14">
        <f>SUMIFS(CountData!$I:$I, CountData!$A:$A, $B19, CountData!$B:$B, $C19, CountData!$C:$C, $D19, CountData!$D:$D, $E19, CountData!$E:$E, $F19, CountData!$F:$F, $G19, CountData!$G:$G, $H19)</f>
        <v>19</v>
      </c>
      <c r="DF19" s="27">
        <f t="shared" ca="1" si="0"/>
        <v>0</v>
      </c>
      <c r="DG19" s="14">
        <v>1</v>
      </c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</row>
    <row r="20" spans="1:131" x14ac:dyDescent="0.25">
      <c r="A20" s="14" t="s">
        <v>56</v>
      </c>
      <c r="B20" s="14" t="s">
        <v>55</v>
      </c>
      <c r="C20" s="14" t="s">
        <v>28</v>
      </c>
      <c r="D20" s="14" t="s">
        <v>55</v>
      </c>
      <c r="E20" s="14" t="s">
        <v>55</v>
      </c>
      <c r="F20" s="14" t="s">
        <v>55</v>
      </c>
      <c r="G20" s="14" t="s">
        <v>102</v>
      </c>
      <c r="H20" s="1">
        <v>42258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D20" s="14">
        <f>SUMIFS(CountData!$H:$H, CountData!$A:$A, $B20,CountData!$B:$B, $C20, CountData!$C:$C, $D20, CountData!$D:$D, $E20, CountData!$E:$E, $F20, CountData!$F:$F, $G20, CountData!$G:$G, $H20)</f>
        <v>16</v>
      </c>
      <c r="DE20" s="14">
        <f>SUMIFS(CountData!$I:$I, CountData!$A:$A, $B20, CountData!$B:$B, $C20, CountData!$C:$C, $D20, CountData!$D:$D, $E20, CountData!$E:$E, $F20, CountData!$F:$F, $G20, CountData!$G:$G, $H20)</f>
        <v>19</v>
      </c>
      <c r="DF20" s="27">
        <f t="shared" ca="1" si="0"/>
        <v>0</v>
      </c>
      <c r="DG20" s="14">
        <v>1</v>
      </c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</row>
    <row r="21" spans="1:131" x14ac:dyDescent="0.25">
      <c r="A21" s="14" t="s">
        <v>56</v>
      </c>
      <c r="B21" s="14" t="s">
        <v>55</v>
      </c>
      <c r="C21" s="14" t="s">
        <v>28</v>
      </c>
      <c r="D21" s="14" t="s">
        <v>55</v>
      </c>
      <c r="E21" s="14" t="s">
        <v>55</v>
      </c>
      <c r="F21" s="14" t="s">
        <v>55</v>
      </c>
      <c r="G21" s="14" t="s">
        <v>102</v>
      </c>
      <c r="H21" s="1">
        <v>42268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D21" s="14">
        <f>SUMIFS(CountData!$H:$H, CountData!$A:$A, $B21,CountData!$B:$B, $C21, CountData!$C:$C, $D21, CountData!$D:$D, $E21, CountData!$E:$E, $F21, CountData!$F:$F, $G21, CountData!$G:$G, $H21)</f>
        <v>16</v>
      </c>
      <c r="DE21" s="14">
        <f>SUMIFS(CountData!$I:$I, CountData!$A:$A, $B21, CountData!$B:$B, $C21, CountData!$C:$C, $D21, CountData!$D:$D, $E21, CountData!$E:$E, $F21, CountData!$F:$F, $G21, CountData!$G:$G, $H21)</f>
        <v>19</v>
      </c>
      <c r="DF21" s="27">
        <f t="shared" ca="1" si="0"/>
        <v>0</v>
      </c>
      <c r="DG21" s="14">
        <v>1</v>
      </c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</row>
    <row r="22" spans="1:131" x14ac:dyDescent="0.25">
      <c r="A22" s="14" t="s">
        <v>56</v>
      </c>
      <c r="B22" s="14" t="s">
        <v>55</v>
      </c>
      <c r="C22" s="14" t="s">
        <v>28</v>
      </c>
      <c r="D22" s="14" t="s">
        <v>55</v>
      </c>
      <c r="E22" s="14" t="s">
        <v>55</v>
      </c>
      <c r="F22" s="14" t="s">
        <v>55</v>
      </c>
      <c r="G22" s="14" t="s">
        <v>102</v>
      </c>
      <c r="H22" s="1">
        <v>42286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D22" s="14">
        <f>SUMIFS(CountData!$H:$H, CountData!$A:$A, $B22,CountData!$B:$B, $C22, CountData!$C:$C, $D22, CountData!$D:$D, $E22, CountData!$E:$E, $F22, CountData!$F:$F, $G22, CountData!$G:$G, $H22)</f>
        <v>16</v>
      </c>
      <c r="DE22" s="14">
        <f>SUMIFS(CountData!$I:$I, CountData!$A:$A, $B22, CountData!$B:$B, $C22, CountData!$C:$C, $D22, CountData!$D:$D, $E22, CountData!$E:$E, $F22, CountData!$F:$F, $G22, CountData!$G:$G, $H22)</f>
        <v>19</v>
      </c>
      <c r="DF22" s="27">
        <f t="shared" ca="1" si="0"/>
        <v>0</v>
      </c>
      <c r="DG22" s="14">
        <v>1</v>
      </c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</row>
    <row r="23" spans="1:131" x14ac:dyDescent="0.25">
      <c r="A23" s="14" t="s">
        <v>56</v>
      </c>
      <c r="B23" s="14" t="s">
        <v>55</v>
      </c>
      <c r="C23" s="14" t="s">
        <v>28</v>
      </c>
      <c r="D23" s="14" t="s">
        <v>55</v>
      </c>
      <c r="E23" s="14" t="s">
        <v>55</v>
      </c>
      <c r="F23" s="14" t="s">
        <v>55</v>
      </c>
      <c r="G23" s="14" t="s">
        <v>102</v>
      </c>
      <c r="H23" s="1">
        <v>42289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D23" s="14">
        <f>SUMIFS(CountData!$H:$H, CountData!$A:$A, $B23,CountData!$B:$B, $C23, CountData!$C:$C, $D23, CountData!$D:$D, $E23, CountData!$E:$E, $F23, CountData!$F:$F, $G23, CountData!$G:$G, $H23)</f>
        <v>16</v>
      </c>
      <c r="DE23" s="14">
        <f>SUMIFS(CountData!$I:$I, CountData!$A:$A, $B23, CountData!$B:$B, $C23, CountData!$C:$C, $D23, CountData!$D:$D, $E23, CountData!$E:$E, $F23, CountData!$F:$F, $G23, CountData!$G:$G, $H23)</f>
        <v>19</v>
      </c>
      <c r="DF23" s="27">
        <f t="shared" ca="1" si="0"/>
        <v>0</v>
      </c>
      <c r="DG23" s="14">
        <v>1</v>
      </c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</row>
    <row r="24" spans="1:131" x14ac:dyDescent="0.25">
      <c r="A24" s="14" t="s">
        <v>56</v>
      </c>
      <c r="B24" s="14" t="s">
        <v>55</v>
      </c>
      <c r="C24" s="14" t="s">
        <v>28</v>
      </c>
      <c r="D24" s="14" t="s">
        <v>55</v>
      </c>
      <c r="E24" s="14" t="s">
        <v>55</v>
      </c>
      <c r="F24" s="14" t="s">
        <v>55</v>
      </c>
      <c r="G24" s="14" t="s">
        <v>102</v>
      </c>
      <c r="H24" s="1">
        <v>42290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D24" s="14">
        <f>SUMIFS(CountData!$H:$H, CountData!$A:$A, $B24,CountData!$B:$B, $C24, CountData!$C:$C, $D24, CountData!$D:$D, $E24, CountData!$E:$E, $F24, CountData!$F:$F, $G24, CountData!$G:$G, $H24)</f>
        <v>16</v>
      </c>
      <c r="DE24" s="14">
        <f>SUMIFS(CountData!$I:$I, CountData!$A:$A, $B24, CountData!$B:$B, $C24, CountData!$C:$C, $D24, CountData!$D:$D, $E24, CountData!$E:$E, $F24, CountData!$F:$F, $G24, CountData!$G:$G, $H24)</f>
        <v>19</v>
      </c>
      <c r="DF24" s="27">
        <f t="shared" ca="1" si="0"/>
        <v>0</v>
      </c>
      <c r="DG24" s="14">
        <v>1</v>
      </c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</row>
    <row r="25" spans="1:131" x14ac:dyDescent="0.25">
      <c r="A25" s="14" t="s">
        <v>56</v>
      </c>
      <c r="B25" s="14" t="s">
        <v>55</v>
      </c>
      <c r="C25" s="14" t="s">
        <v>28</v>
      </c>
      <c r="D25" s="14" t="s">
        <v>55</v>
      </c>
      <c r="E25" s="14" t="s">
        <v>55</v>
      </c>
      <c r="F25" s="14" t="s">
        <v>55</v>
      </c>
      <c r="G25" s="14" t="s">
        <v>102</v>
      </c>
      <c r="H25" s="1">
        <v>42291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D25" s="14">
        <f>SUMIFS(CountData!$H:$H, CountData!$A:$A, $B25,CountData!$B:$B, $C25, CountData!$C:$C, $D25, CountData!$D:$D, $E25, CountData!$E:$E, $F25, CountData!$F:$F, $G25, CountData!$G:$G, $H25)</f>
        <v>16</v>
      </c>
      <c r="DE25" s="14">
        <f>SUMIFS(CountData!$I:$I, CountData!$A:$A, $B25, CountData!$B:$B, $C25, CountData!$C:$C, $D25, CountData!$D:$D, $E25, CountData!$E:$E, $F25, CountData!$F:$F, $G25, CountData!$G:$G, $H25)</f>
        <v>19</v>
      </c>
      <c r="DF25" s="27">
        <f t="shared" ca="1" si="0"/>
        <v>0</v>
      </c>
      <c r="DG25" s="14">
        <v>1</v>
      </c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</row>
    <row r="26" spans="1:131" x14ac:dyDescent="0.25">
      <c r="A26" s="14" t="s">
        <v>56</v>
      </c>
      <c r="B26" s="14" t="s">
        <v>55</v>
      </c>
      <c r="C26" s="14" t="s">
        <v>33</v>
      </c>
      <c r="D26" s="14" t="s">
        <v>55</v>
      </c>
      <c r="E26" s="14" t="s">
        <v>55</v>
      </c>
      <c r="F26" s="14" t="s">
        <v>55</v>
      </c>
      <c r="G26" s="14" t="s">
        <v>102</v>
      </c>
      <c r="H26" s="1">
        <v>42125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D26" s="14">
        <f>SUMIFS(CountData!$H:$H, CountData!$A:$A, $B26,CountData!$B:$B, $C26, CountData!$C:$C, $D26, CountData!$D:$D, $E26, CountData!$E:$E, $F26, CountData!$F:$F, $G26, CountData!$G:$G, $H26)</f>
        <v>16</v>
      </c>
      <c r="DE26" s="14">
        <f>SUMIFS(CountData!$I:$I, CountData!$A:$A, $B26, CountData!$B:$B, $C26, CountData!$C:$C, $D26, CountData!$D:$D, $E26, CountData!$E:$E, $F26, CountData!$F:$F, $G26, CountData!$G:$G, $H26)</f>
        <v>19</v>
      </c>
      <c r="DF26" s="27">
        <f t="shared" ca="1" si="0"/>
        <v>0</v>
      </c>
      <c r="DG26" s="14">
        <v>1</v>
      </c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</row>
    <row r="27" spans="1:131" x14ac:dyDescent="0.25">
      <c r="A27" s="14" t="s">
        <v>56</v>
      </c>
      <c r="B27" s="14" t="s">
        <v>55</v>
      </c>
      <c r="C27" s="14" t="s">
        <v>33</v>
      </c>
      <c r="D27" s="14" t="s">
        <v>55</v>
      </c>
      <c r="E27" s="14" t="s">
        <v>55</v>
      </c>
      <c r="F27" s="14" t="s">
        <v>55</v>
      </c>
      <c r="G27" s="14" t="s">
        <v>102</v>
      </c>
      <c r="H27" s="1">
        <v>42164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D27" s="14">
        <f>SUMIFS(CountData!$H:$H, CountData!$A:$A, $B27,CountData!$B:$B, $C27, CountData!$C:$C, $D27, CountData!$D:$D, $E27, CountData!$E:$E, $F27, CountData!$F:$F, $G27, CountData!$G:$G, $H27)</f>
        <v>16</v>
      </c>
      <c r="DE27" s="14">
        <f>SUMIFS(CountData!$I:$I, CountData!$A:$A, $B27, CountData!$B:$B, $C27, CountData!$C:$C, $D27, CountData!$D:$D, $E27, CountData!$E:$E, $F27, CountData!$F:$F, $G27, CountData!$G:$G, $H27)</f>
        <v>19</v>
      </c>
      <c r="DF27" s="27">
        <f t="shared" ca="1" si="0"/>
        <v>0</v>
      </c>
      <c r="DG27" s="14">
        <v>1</v>
      </c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</row>
    <row r="28" spans="1:131" x14ac:dyDescent="0.25">
      <c r="A28" s="14" t="s">
        <v>56</v>
      </c>
      <c r="B28" s="14" t="s">
        <v>55</v>
      </c>
      <c r="C28" s="14" t="s">
        <v>33</v>
      </c>
      <c r="D28" s="14" t="s">
        <v>55</v>
      </c>
      <c r="E28" s="14" t="s">
        <v>55</v>
      </c>
      <c r="F28" s="14" t="s">
        <v>55</v>
      </c>
      <c r="G28" s="14" t="s">
        <v>102</v>
      </c>
      <c r="H28" s="1">
        <v>42179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D28" s="14">
        <f>SUMIFS(CountData!$H:$H, CountData!$A:$A, $B28,CountData!$B:$B, $C28, CountData!$C:$C, $D28, CountData!$D:$D, $E28, CountData!$E:$E, $F28, CountData!$F:$F, $G28, CountData!$G:$G, $H28)</f>
        <v>16</v>
      </c>
      <c r="DE28" s="14">
        <f>SUMIFS(CountData!$I:$I, CountData!$A:$A, $B28, CountData!$B:$B, $C28, CountData!$C:$C, $D28, CountData!$D:$D, $E28, CountData!$E:$E, $F28, CountData!$F:$F, $G28, CountData!$G:$G, $H28)</f>
        <v>19</v>
      </c>
      <c r="DF28" s="27">
        <f t="shared" ca="1" si="0"/>
        <v>0</v>
      </c>
      <c r="DG28" s="14">
        <v>1</v>
      </c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</row>
    <row r="29" spans="1:131" x14ac:dyDescent="0.25">
      <c r="A29" s="14" t="s">
        <v>56</v>
      </c>
      <c r="B29" s="14" t="s">
        <v>55</v>
      </c>
      <c r="C29" s="14" t="s">
        <v>33</v>
      </c>
      <c r="D29" s="14" t="s">
        <v>55</v>
      </c>
      <c r="E29" s="14" t="s">
        <v>55</v>
      </c>
      <c r="F29" s="14" t="s">
        <v>55</v>
      </c>
      <c r="G29" s="14" t="s">
        <v>102</v>
      </c>
      <c r="H29" s="1">
        <v>42180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D29" s="14">
        <f>SUMIFS(CountData!$H:$H, CountData!$A:$A, $B29,CountData!$B:$B, $C29, CountData!$C:$C, $D29, CountData!$D:$D, $E29, CountData!$E:$E, $F29, CountData!$F:$F, $G29, CountData!$G:$G, $H29)</f>
        <v>16</v>
      </c>
      <c r="DE29" s="14">
        <f>SUMIFS(CountData!$I:$I, CountData!$A:$A, $B29, CountData!$B:$B, $C29, CountData!$C:$C, $D29, CountData!$D:$D, $E29, CountData!$E:$E, $F29, CountData!$F:$F, $G29, CountData!$G:$G, $H29)</f>
        <v>19</v>
      </c>
      <c r="DF29" s="27">
        <f t="shared" ca="1" si="0"/>
        <v>0</v>
      </c>
      <c r="DG29" s="14">
        <v>1</v>
      </c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</row>
    <row r="30" spans="1:131" x14ac:dyDescent="0.25">
      <c r="A30" s="14" t="s">
        <v>56</v>
      </c>
      <c r="B30" s="14" t="s">
        <v>55</v>
      </c>
      <c r="C30" s="14" t="s">
        <v>33</v>
      </c>
      <c r="D30" s="14" t="s">
        <v>55</v>
      </c>
      <c r="E30" s="14" t="s">
        <v>55</v>
      </c>
      <c r="F30" s="14" t="s">
        <v>55</v>
      </c>
      <c r="G30" s="14" t="s">
        <v>102</v>
      </c>
      <c r="H30" s="1">
        <v>42181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D30" s="14">
        <f>SUMIFS(CountData!$H:$H, CountData!$A:$A, $B30,CountData!$B:$B, $C30, CountData!$C:$C, $D30, CountData!$D:$D, $E30, CountData!$E:$E, $F30, CountData!$F:$F, $G30, CountData!$G:$G, $H30)</f>
        <v>16</v>
      </c>
      <c r="DE30" s="14">
        <f>SUMIFS(CountData!$I:$I, CountData!$A:$A, $B30, CountData!$B:$B, $C30, CountData!$C:$C, $D30, CountData!$D:$D, $E30, CountData!$E:$E, $F30, CountData!$F:$F, $G30, CountData!$G:$G, $H30)</f>
        <v>19</v>
      </c>
      <c r="DF30" s="27">
        <f t="shared" ca="1" si="0"/>
        <v>0</v>
      </c>
      <c r="DG30" s="14">
        <v>1</v>
      </c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</row>
    <row r="31" spans="1:131" x14ac:dyDescent="0.25">
      <c r="A31" s="14" t="s">
        <v>56</v>
      </c>
      <c r="B31" s="14" t="s">
        <v>55</v>
      </c>
      <c r="C31" s="14" t="s">
        <v>33</v>
      </c>
      <c r="D31" s="14" t="s">
        <v>55</v>
      </c>
      <c r="E31" s="14" t="s">
        <v>55</v>
      </c>
      <c r="F31" s="14" t="s">
        <v>55</v>
      </c>
      <c r="G31" s="14" t="s">
        <v>102</v>
      </c>
      <c r="H31" s="1">
        <v>42184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D31" s="14">
        <f>SUMIFS(CountData!$H:$H, CountData!$A:$A, $B31,CountData!$B:$B, $C31, CountData!$C:$C, $D31, CountData!$D:$D, $E31, CountData!$E:$E, $F31, CountData!$F:$F, $G31, CountData!$G:$G, $H31)</f>
        <v>16</v>
      </c>
      <c r="DE31" s="14">
        <f>SUMIFS(CountData!$I:$I, CountData!$A:$A, $B31, CountData!$B:$B, $C31, CountData!$C:$C, $D31, CountData!$D:$D, $E31, CountData!$E:$E, $F31, CountData!$F:$F, $G31, CountData!$G:$G, $H31)</f>
        <v>19</v>
      </c>
      <c r="DF31" s="27">
        <f t="shared" ca="1" si="0"/>
        <v>0</v>
      </c>
      <c r="DG31" s="14">
        <v>1</v>
      </c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</row>
    <row r="32" spans="1:131" x14ac:dyDescent="0.25">
      <c r="A32" s="14" t="s">
        <v>56</v>
      </c>
      <c r="B32" s="14" t="s">
        <v>55</v>
      </c>
      <c r="C32" s="14" t="s">
        <v>33</v>
      </c>
      <c r="D32" s="14" t="s">
        <v>55</v>
      </c>
      <c r="E32" s="14" t="s">
        <v>55</v>
      </c>
      <c r="F32" s="14" t="s">
        <v>55</v>
      </c>
      <c r="G32" s="14" t="s">
        <v>102</v>
      </c>
      <c r="H32" s="1">
        <v>42185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D32" s="14">
        <f>SUMIFS(CountData!$H:$H, CountData!$A:$A, $B32,CountData!$B:$B, $C32, CountData!$C:$C, $D32, CountData!$D:$D, $E32, CountData!$E:$E, $F32, CountData!$F:$F, $G32, CountData!$G:$G, $H32)</f>
        <v>16</v>
      </c>
      <c r="DE32" s="14">
        <f>SUMIFS(CountData!$I:$I, CountData!$A:$A, $B32, CountData!$B:$B, $C32, CountData!$C:$C, $D32, CountData!$D:$D, $E32, CountData!$E:$E, $F32, CountData!$F:$F, $G32, CountData!$G:$G, $H32)</f>
        <v>19</v>
      </c>
      <c r="DF32" s="27">
        <f t="shared" ca="1" si="0"/>
        <v>0</v>
      </c>
      <c r="DG32" s="14">
        <v>1</v>
      </c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</row>
    <row r="33" spans="1:131" x14ac:dyDescent="0.25">
      <c r="A33" s="14" t="s">
        <v>56</v>
      </c>
      <c r="B33" s="14" t="s">
        <v>55</v>
      </c>
      <c r="C33" s="14" t="s">
        <v>33</v>
      </c>
      <c r="D33" s="14" t="s">
        <v>55</v>
      </c>
      <c r="E33" s="14" t="s">
        <v>55</v>
      </c>
      <c r="F33" s="14" t="s">
        <v>55</v>
      </c>
      <c r="G33" s="14" t="s">
        <v>102</v>
      </c>
      <c r="H33" s="1">
        <v>42186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D33" s="14">
        <f>SUMIFS(CountData!$H:$H, CountData!$A:$A, $B33,CountData!$B:$B, $C33, CountData!$C:$C, $D33, CountData!$D:$D, $E33, CountData!$E:$E, $F33, CountData!$F:$F, $G33, CountData!$G:$G, $H33)</f>
        <v>16</v>
      </c>
      <c r="DE33" s="14">
        <f>SUMIFS(CountData!$I:$I, CountData!$A:$A, $B33, CountData!$B:$B, $C33, CountData!$C:$C, $D33, CountData!$D:$D, $E33, CountData!$E:$E, $F33, CountData!$F:$F, $G33, CountData!$G:$G, $H33)</f>
        <v>19</v>
      </c>
      <c r="DF33" s="27">
        <f t="shared" ca="1" si="0"/>
        <v>0</v>
      </c>
      <c r="DG33" s="14">
        <v>1</v>
      </c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</row>
    <row r="34" spans="1:131" x14ac:dyDescent="0.25">
      <c r="A34" s="14" t="s">
        <v>56</v>
      </c>
      <c r="B34" s="14" t="s">
        <v>55</v>
      </c>
      <c r="C34" s="14" t="s">
        <v>33</v>
      </c>
      <c r="D34" s="14" t="s">
        <v>55</v>
      </c>
      <c r="E34" s="14" t="s">
        <v>55</v>
      </c>
      <c r="F34" s="14" t="s">
        <v>55</v>
      </c>
      <c r="G34" s="14" t="s">
        <v>102</v>
      </c>
      <c r="H34" s="1">
        <v>42214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D34" s="14">
        <f>SUMIFS(CountData!$H:$H, CountData!$A:$A, $B34,CountData!$B:$B, $C34, CountData!$C:$C, $D34, CountData!$D:$D, $E34, CountData!$E:$E, $F34, CountData!$F:$F, $G34, CountData!$G:$G, $H34)</f>
        <v>16</v>
      </c>
      <c r="DE34" s="14">
        <f>SUMIFS(CountData!$I:$I, CountData!$A:$A, $B34, CountData!$B:$B, $C34, CountData!$C:$C, $D34, CountData!$D:$D, $E34, CountData!$E:$E, $F34, CountData!$F:$F, $G34, CountData!$G:$G, $H34)</f>
        <v>19</v>
      </c>
      <c r="DF34" s="27">
        <f t="shared" ca="1" si="0"/>
        <v>0</v>
      </c>
      <c r="DG34" s="14">
        <v>1</v>
      </c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</row>
    <row r="35" spans="1:131" x14ac:dyDescent="0.25">
      <c r="A35" s="14" t="s">
        <v>56</v>
      </c>
      <c r="B35" s="14" t="s">
        <v>55</v>
      </c>
      <c r="C35" s="14" t="s">
        <v>33</v>
      </c>
      <c r="D35" s="14" t="s">
        <v>55</v>
      </c>
      <c r="E35" s="14" t="s">
        <v>55</v>
      </c>
      <c r="F35" s="14" t="s">
        <v>55</v>
      </c>
      <c r="G35" s="14" t="s">
        <v>102</v>
      </c>
      <c r="H35" s="1">
        <v>42221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D35" s="14">
        <f>SUMIFS(CountData!$H:$H, CountData!$A:$A, $B35,CountData!$B:$B, $C35, CountData!$C:$C, $D35, CountData!$D:$D, $E35, CountData!$E:$E, $F35, CountData!$F:$F, $G35, CountData!$G:$G, $H35)</f>
        <v>16</v>
      </c>
      <c r="DE35" s="14">
        <f>SUMIFS(CountData!$I:$I, CountData!$A:$A, $B35, CountData!$B:$B, $C35, CountData!$C:$C, $D35, CountData!$D:$D, $E35, CountData!$E:$E, $F35, CountData!$F:$F, $G35, CountData!$G:$G, $H35)</f>
        <v>19</v>
      </c>
      <c r="DF35" s="27">
        <f t="shared" ca="1" si="0"/>
        <v>0</v>
      </c>
      <c r="DG35" s="14">
        <v>1</v>
      </c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</row>
    <row r="36" spans="1:131" x14ac:dyDescent="0.25">
      <c r="A36" s="14" t="s">
        <v>56</v>
      </c>
      <c r="B36" s="14" t="s">
        <v>55</v>
      </c>
      <c r="C36" s="14" t="s">
        <v>33</v>
      </c>
      <c r="D36" s="14" t="s">
        <v>55</v>
      </c>
      <c r="E36" s="14" t="s">
        <v>55</v>
      </c>
      <c r="F36" s="14" t="s">
        <v>55</v>
      </c>
      <c r="G36" s="14" t="s">
        <v>102</v>
      </c>
      <c r="H36" s="1">
        <v>42229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D36" s="14">
        <f>SUMIFS(CountData!$H:$H, CountData!$A:$A, $B36,CountData!$B:$B, $C36, CountData!$C:$C, $D36, CountData!$D:$D, $E36, CountData!$E:$E, $F36, CountData!$F:$F, $G36, CountData!$G:$G, $H36)</f>
        <v>16</v>
      </c>
      <c r="DE36" s="14">
        <f>SUMIFS(CountData!$I:$I, CountData!$A:$A, $B36, CountData!$B:$B, $C36, CountData!$C:$C, $D36, CountData!$D:$D, $E36, CountData!$E:$E, $F36, CountData!$F:$F, $G36, CountData!$G:$G, $H36)</f>
        <v>19</v>
      </c>
      <c r="DF36" s="27">
        <f t="shared" ca="1" si="0"/>
        <v>0</v>
      </c>
      <c r="DG36" s="14">
        <v>1</v>
      </c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</row>
    <row r="37" spans="1:131" x14ac:dyDescent="0.25">
      <c r="A37" s="14" t="s">
        <v>56</v>
      </c>
      <c r="B37" s="14" t="s">
        <v>55</v>
      </c>
      <c r="C37" s="14" t="s">
        <v>33</v>
      </c>
      <c r="D37" s="14" t="s">
        <v>55</v>
      </c>
      <c r="E37" s="14" t="s">
        <v>55</v>
      </c>
      <c r="F37" s="14" t="s">
        <v>55</v>
      </c>
      <c r="G37" s="14" t="s">
        <v>102</v>
      </c>
      <c r="H37" s="1">
        <v>42241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D37" s="14">
        <f>SUMIFS(CountData!$H:$H, CountData!$A:$A, $B37,CountData!$B:$B, $C37, CountData!$C:$C, $D37, CountData!$D:$D, $E37, CountData!$E:$E, $F37, CountData!$F:$F, $G37, CountData!$G:$G, $H37)</f>
        <v>16</v>
      </c>
      <c r="DE37" s="14">
        <f>SUMIFS(CountData!$I:$I, CountData!$A:$A, $B37, CountData!$B:$B, $C37, CountData!$C:$C, $D37, CountData!$D:$D, $E37, CountData!$E:$E, $F37, CountData!$F:$F, $G37, CountData!$G:$G, $H37)</f>
        <v>19</v>
      </c>
      <c r="DF37" s="27">
        <f t="shared" ca="1" si="0"/>
        <v>0</v>
      </c>
      <c r="DG37" s="14">
        <v>1</v>
      </c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</row>
    <row r="38" spans="1:131" x14ac:dyDescent="0.25">
      <c r="A38" s="14" t="s">
        <v>56</v>
      </c>
      <c r="B38" s="14" t="s">
        <v>55</v>
      </c>
      <c r="C38" s="14" t="s">
        <v>33</v>
      </c>
      <c r="D38" s="14" t="s">
        <v>55</v>
      </c>
      <c r="E38" s="14" t="s">
        <v>55</v>
      </c>
      <c r="F38" s="14" t="s">
        <v>55</v>
      </c>
      <c r="G38" s="14" t="s">
        <v>102</v>
      </c>
      <c r="H38" s="1">
        <v>42242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D38" s="14">
        <f>SUMIFS(CountData!$H:$H, CountData!$A:$A, $B38,CountData!$B:$B, $C38, CountData!$C:$C, $D38, CountData!$D:$D, $E38, CountData!$E:$E, $F38, CountData!$F:$F, $G38, CountData!$G:$G, $H38)</f>
        <v>16</v>
      </c>
      <c r="DE38" s="14">
        <f>SUMIFS(CountData!$I:$I, CountData!$A:$A, $B38, CountData!$B:$B, $C38, CountData!$C:$C, $D38, CountData!$D:$D, $E38, CountData!$E:$E, $F38, CountData!$F:$F, $G38, CountData!$G:$G, $H38)</f>
        <v>19</v>
      </c>
      <c r="DF38" s="27">
        <f t="shared" ca="1" si="0"/>
        <v>0</v>
      </c>
      <c r="DG38" s="14">
        <v>1</v>
      </c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</row>
    <row r="39" spans="1:131" x14ac:dyDescent="0.25">
      <c r="A39" s="14" t="s">
        <v>56</v>
      </c>
      <c r="B39" s="14" t="s">
        <v>55</v>
      </c>
      <c r="C39" s="14" t="s">
        <v>33</v>
      </c>
      <c r="D39" s="14" t="s">
        <v>55</v>
      </c>
      <c r="E39" s="14" t="s">
        <v>55</v>
      </c>
      <c r="F39" s="14" t="s">
        <v>55</v>
      </c>
      <c r="G39" s="14" t="s">
        <v>102</v>
      </c>
      <c r="H39" s="1">
        <v>42243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D39" s="14">
        <f>SUMIFS(CountData!$H:$H, CountData!$A:$A, $B39,CountData!$B:$B, $C39, CountData!$C:$C, $D39, CountData!$D:$D, $E39, CountData!$E:$E, $F39, CountData!$F:$F, $G39, CountData!$G:$G, $H39)</f>
        <v>16</v>
      </c>
      <c r="DE39" s="14">
        <f>SUMIFS(CountData!$I:$I, CountData!$A:$A, $B39, CountData!$B:$B, $C39, CountData!$C:$C, $D39, CountData!$D:$D, $E39, CountData!$E:$E, $F39, CountData!$F:$F, $G39, CountData!$G:$G, $H39)</f>
        <v>19</v>
      </c>
      <c r="DF39" s="27">
        <f t="shared" ca="1" si="0"/>
        <v>0</v>
      </c>
      <c r="DG39" s="14">
        <v>1</v>
      </c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</row>
    <row r="40" spans="1:131" x14ac:dyDescent="0.25">
      <c r="A40" s="14" t="s">
        <v>56</v>
      </c>
      <c r="B40" s="14" t="s">
        <v>55</v>
      </c>
      <c r="C40" s="14" t="s">
        <v>33</v>
      </c>
      <c r="D40" s="14" t="s">
        <v>55</v>
      </c>
      <c r="E40" s="14" t="s">
        <v>55</v>
      </c>
      <c r="F40" s="14" t="s">
        <v>55</v>
      </c>
      <c r="G40" s="14" t="s">
        <v>102</v>
      </c>
      <c r="H40" s="1">
        <v>42244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D40" s="14">
        <f>SUMIFS(CountData!$H:$H, CountData!$A:$A, $B40,CountData!$B:$B, $C40, CountData!$C:$C, $D40, CountData!$D:$D, $E40, CountData!$E:$E, $F40, CountData!$F:$F, $G40, CountData!$G:$G, $H40)</f>
        <v>16</v>
      </c>
      <c r="DE40" s="14">
        <f>SUMIFS(CountData!$I:$I, CountData!$A:$A, $B40, CountData!$B:$B, $C40, CountData!$C:$C, $D40, CountData!$D:$D, $E40, CountData!$E:$E, $F40, CountData!$F:$F, $G40, CountData!$G:$G, $H40)</f>
        <v>19</v>
      </c>
      <c r="DF40" s="27">
        <f t="shared" ca="1" si="0"/>
        <v>0</v>
      </c>
      <c r="DG40" s="14">
        <v>1</v>
      </c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</row>
    <row r="41" spans="1:131" x14ac:dyDescent="0.25">
      <c r="A41" s="14" t="s">
        <v>56</v>
      </c>
      <c r="B41" s="14" t="s">
        <v>55</v>
      </c>
      <c r="C41" s="14" t="s">
        <v>33</v>
      </c>
      <c r="D41" s="14" t="s">
        <v>55</v>
      </c>
      <c r="E41" s="14" t="s">
        <v>55</v>
      </c>
      <c r="F41" s="14" t="s">
        <v>55</v>
      </c>
      <c r="G41" s="14" t="s">
        <v>102</v>
      </c>
      <c r="H41" s="1">
        <v>42255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D41" s="14">
        <f>SUMIFS(CountData!$H:$H, CountData!$A:$A, $B41,CountData!$B:$B, $C41, CountData!$C:$C, $D41, CountData!$D:$D, $E41, CountData!$E:$E, $F41, CountData!$F:$F, $G41, CountData!$G:$G, $H41)</f>
        <v>16</v>
      </c>
      <c r="DE41" s="14">
        <f>SUMIFS(CountData!$I:$I, CountData!$A:$A, $B41, CountData!$B:$B, $C41, CountData!$C:$C, $D41, CountData!$D:$D, $E41, CountData!$E:$E, $F41, CountData!$F:$F, $G41, CountData!$G:$G, $H41)</f>
        <v>19</v>
      </c>
      <c r="DF41" s="27">
        <f t="shared" ca="1" si="0"/>
        <v>0</v>
      </c>
      <c r="DG41" s="14">
        <v>1</v>
      </c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</row>
    <row r="42" spans="1:131" x14ac:dyDescent="0.25">
      <c r="A42" s="14" t="s">
        <v>56</v>
      </c>
      <c r="B42" s="14" t="s">
        <v>55</v>
      </c>
      <c r="C42" s="14" t="s">
        <v>33</v>
      </c>
      <c r="D42" s="14" t="s">
        <v>55</v>
      </c>
      <c r="E42" s="14" t="s">
        <v>55</v>
      </c>
      <c r="F42" s="14" t="s">
        <v>55</v>
      </c>
      <c r="G42" s="14" t="s">
        <v>102</v>
      </c>
      <c r="H42" s="1">
        <v>42256</v>
      </c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D42" s="14">
        <f>SUMIFS(CountData!$H:$H, CountData!$A:$A, $B42,CountData!$B:$B, $C42, CountData!$C:$C, $D42, CountData!$D:$D, $E42, CountData!$E:$E, $F42, CountData!$F:$F, $G42, CountData!$G:$G, $H42)</f>
        <v>16</v>
      </c>
      <c r="DE42" s="14">
        <f>SUMIFS(CountData!$I:$I, CountData!$A:$A, $B42, CountData!$B:$B, $C42, CountData!$C:$C, $D42, CountData!$D:$D, $E42, CountData!$E:$E, $F42, CountData!$F:$F, $G42, CountData!$G:$G, $H42)</f>
        <v>19</v>
      </c>
      <c r="DF42" s="27">
        <f t="shared" ca="1" si="0"/>
        <v>0</v>
      </c>
      <c r="DG42" s="14">
        <v>1</v>
      </c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</row>
    <row r="43" spans="1:131" x14ac:dyDescent="0.25">
      <c r="A43" s="14" t="s">
        <v>56</v>
      </c>
      <c r="B43" s="14" t="s">
        <v>55</v>
      </c>
      <c r="C43" s="14" t="s">
        <v>33</v>
      </c>
      <c r="D43" s="14" t="s">
        <v>55</v>
      </c>
      <c r="E43" s="14" t="s">
        <v>55</v>
      </c>
      <c r="F43" s="14" t="s">
        <v>55</v>
      </c>
      <c r="G43" s="14" t="s">
        <v>102</v>
      </c>
      <c r="H43" s="1">
        <v>42257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D43" s="14">
        <f>SUMIFS(CountData!$H:$H, CountData!$A:$A, $B43,CountData!$B:$B, $C43, CountData!$C:$C, $D43, CountData!$D:$D, $E43, CountData!$E:$E, $F43, CountData!$F:$F, $G43, CountData!$G:$G, $H43)</f>
        <v>16</v>
      </c>
      <c r="DE43" s="14">
        <f>SUMIFS(CountData!$I:$I, CountData!$A:$A, $B43, CountData!$B:$B, $C43, CountData!$C:$C, $D43, CountData!$D:$D, $E43, CountData!$E:$E, $F43, CountData!$F:$F, $G43, CountData!$G:$G, $H43)</f>
        <v>19</v>
      </c>
      <c r="DF43" s="27">
        <f t="shared" ca="1" si="0"/>
        <v>0</v>
      </c>
      <c r="DG43" s="14">
        <v>1</v>
      </c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</row>
    <row r="44" spans="1:131" x14ac:dyDescent="0.25">
      <c r="A44" s="14" t="s">
        <v>56</v>
      </c>
      <c r="B44" s="14" t="s">
        <v>55</v>
      </c>
      <c r="C44" s="14" t="s">
        <v>33</v>
      </c>
      <c r="D44" s="14" t="s">
        <v>55</v>
      </c>
      <c r="E44" s="14" t="s">
        <v>55</v>
      </c>
      <c r="F44" s="14" t="s">
        <v>55</v>
      </c>
      <c r="G44" s="14" t="s">
        <v>102</v>
      </c>
      <c r="H44" s="1">
        <v>42258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D44" s="14">
        <f>SUMIFS(CountData!$H:$H, CountData!$A:$A, $B44,CountData!$B:$B, $C44, CountData!$C:$C, $D44, CountData!$D:$D, $E44, CountData!$E:$E, $F44, CountData!$F:$F, $G44, CountData!$G:$G, $H44)</f>
        <v>16</v>
      </c>
      <c r="DE44" s="14">
        <f>SUMIFS(CountData!$I:$I, CountData!$A:$A, $B44, CountData!$B:$B, $C44, CountData!$C:$C, $D44, CountData!$D:$D, $E44, CountData!$E:$E, $F44, CountData!$F:$F, $G44, CountData!$G:$G, $H44)</f>
        <v>19</v>
      </c>
      <c r="DF44" s="27">
        <f t="shared" ca="1" si="0"/>
        <v>0</v>
      </c>
      <c r="DG44" s="14">
        <v>1</v>
      </c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</row>
    <row r="45" spans="1:131" x14ac:dyDescent="0.25">
      <c r="A45" s="14" t="s">
        <v>56</v>
      </c>
      <c r="B45" s="14" t="s">
        <v>55</v>
      </c>
      <c r="C45" s="14" t="s">
        <v>33</v>
      </c>
      <c r="D45" s="14" t="s">
        <v>55</v>
      </c>
      <c r="E45" s="14" t="s">
        <v>55</v>
      </c>
      <c r="F45" s="14" t="s">
        <v>55</v>
      </c>
      <c r="G45" s="14" t="s">
        <v>102</v>
      </c>
      <c r="H45" s="1">
        <v>42268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D45" s="14">
        <f>SUMIFS(CountData!$H:$H, CountData!$A:$A, $B45,CountData!$B:$B, $C45, CountData!$C:$C, $D45, CountData!$D:$D, $E45, CountData!$E:$E, $F45, CountData!$F:$F, $G45, CountData!$G:$G, $H45)</f>
        <v>16</v>
      </c>
      <c r="DE45" s="14">
        <f>SUMIFS(CountData!$I:$I, CountData!$A:$A, $B45, CountData!$B:$B, $C45, CountData!$C:$C, $D45, CountData!$D:$D, $E45, CountData!$E:$E, $F45, CountData!$F:$F, $G45, CountData!$G:$G, $H45)</f>
        <v>19</v>
      </c>
      <c r="DF45" s="27">
        <f t="shared" ca="1" si="0"/>
        <v>0</v>
      </c>
      <c r="DG45" s="14">
        <v>1</v>
      </c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</row>
    <row r="46" spans="1:131" x14ac:dyDescent="0.25">
      <c r="A46" s="14" t="s">
        <v>56</v>
      </c>
      <c r="B46" s="14" t="s">
        <v>55</v>
      </c>
      <c r="C46" s="14" t="s">
        <v>33</v>
      </c>
      <c r="D46" s="14" t="s">
        <v>55</v>
      </c>
      <c r="E46" s="14" t="s">
        <v>55</v>
      </c>
      <c r="F46" s="14" t="s">
        <v>55</v>
      </c>
      <c r="G46" s="14" t="s">
        <v>102</v>
      </c>
      <c r="H46" s="1">
        <v>42286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D46" s="14">
        <f>SUMIFS(CountData!$H:$H, CountData!$A:$A, $B46,CountData!$B:$B, $C46, CountData!$C:$C, $D46, CountData!$D:$D, $E46, CountData!$E:$E, $F46, CountData!$F:$F, $G46, CountData!$G:$G, $H46)</f>
        <v>16</v>
      </c>
      <c r="DE46" s="14">
        <f>SUMIFS(CountData!$I:$I, CountData!$A:$A, $B46, CountData!$B:$B, $C46, CountData!$C:$C, $D46, CountData!$D:$D, $E46, CountData!$E:$E, $F46, CountData!$F:$F, $G46, CountData!$G:$G, $H46)</f>
        <v>19</v>
      </c>
      <c r="DF46" s="27">
        <f t="shared" ca="1" si="0"/>
        <v>0</v>
      </c>
      <c r="DG46" s="14">
        <v>1</v>
      </c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</row>
    <row r="47" spans="1:131" x14ac:dyDescent="0.25">
      <c r="A47" s="14" t="s">
        <v>56</v>
      </c>
      <c r="B47" s="14" t="s">
        <v>55</v>
      </c>
      <c r="C47" s="14" t="s">
        <v>33</v>
      </c>
      <c r="D47" s="14" t="s">
        <v>55</v>
      </c>
      <c r="E47" s="14" t="s">
        <v>55</v>
      </c>
      <c r="F47" s="14" t="s">
        <v>55</v>
      </c>
      <c r="G47" s="14" t="s">
        <v>102</v>
      </c>
      <c r="H47" s="1">
        <v>42289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D47" s="14">
        <f>SUMIFS(CountData!$H:$H, CountData!$A:$A, $B47,CountData!$B:$B, $C47, CountData!$C:$C, $D47, CountData!$D:$D, $E47, CountData!$E:$E, $F47, CountData!$F:$F, $G47, CountData!$G:$G, $H47)</f>
        <v>16</v>
      </c>
      <c r="DE47" s="14">
        <f>SUMIFS(CountData!$I:$I, CountData!$A:$A, $B47, CountData!$B:$B, $C47, CountData!$C:$C, $D47, CountData!$D:$D, $E47, CountData!$E:$E, $F47, CountData!$F:$F, $G47, CountData!$G:$G, $H47)</f>
        <v>19</v>
      </c>
      <c r="DF47" s="27">
        <f t="shared" ca="1" si="0"/>
        <v>0</v>
      </c>
      <c r="DG47" s="14">
        <v>1</v>
      </c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</row>
    <row r="48" spans="1:131" x14ac:dyDescent="0.25">
      <c r="A48" s="14" t="s">
        <v>56</v>
      </c>
      <c r="B48" s="14" t="s">
        <v>55</v>
      </c>
      <c r="C48" s="14" t="s">
        <v>33</v>
      </c>
      <c r="D48" s="14" t="s">
        <v>55</v>
      </c>
      <c r="E48" s="14" t="s">
        <v>55</v>
      </c>
      <c r="F48" s="14" t="s">
        <v>55</v>
      </c>
      <c r="G48" s="14" t="s">
        <v>102</v>
      </c>
      <c r="H48" s="1">
        <v>42290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D48" s="14">
        <f>SUMIFS(CountData!$H:$H, CountData!$A:$A, $B48,CountData!$B:$B, $C48, CountData!$C:$C, $D48, CountData!$D:$D, $E48, CountData!$E:$E, $F48, CountData!$F:$F, $G48, CountData!$G:$G, $H48)</f>
        <v>16</v>
      </c>
      <c r="DE48" s="14">
        <f>SUMIFS(CountData!$I:$I, CountData!$A:$A, $B48, CountData!$B:$B, $C48, CountData!$C:$C, $D48, CountData!$D:$D, $E48, CountData!$E:$E, $F48, CountData!$F:$F, $G48, CountData!$G:$G, $H48)</f>
        <v>19</v>
      </c>
      <c r="DF48" s="27">
        <f t="shared" ca="1" si="0"/>
        <v>0</v>
      </c>
      <c r="DG48" s="14">
        <v>1</v>
      </c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</row>
    <row r="49" spans="1:131" x14ac:dyDescent="0.25">
      <c r="A49" s="14" t="s">
        <v>56</v>
      </c>
      <c r="B49" s="14" t="s">
        <v>55</v>
      </c>
      <c r="C49" s="14" t="s">
        <v>33</v>
      </c>
      <c r="D49" s="14" t="s">
        <v>55</v>
      </c>
      <c r="E49" s="14" t="s">
        <v>55</v>
      </c>
      <c r="F49" s="14" t="s">
        <v>55</v>
      </c>
      <c r="G49" s="14" t="s">
        <v>102</v>
      </c>
      <c r="H49" s="1">
        <v>42291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D49" s="14">
        <f>SUMIFS(CountData!$H:$H, CountData!$A:$A, $B49,CountData!$B:$B, $C49, CountData!$C:$C, $D49, CountData!$D:$D, $E49, CountData!$E:$E, $F49, CountData!$F:$F, $G49, CountData!$G:$G, $H49)</f>
        <v>16</v>
      </c>
      <c r="DE49" s="14">
        <f>SUMIFS(CountData!$I:$I, CountData!$A:$A, $B49, CountData!$B:$B, $C49, CountData!$C:$C, $D49, CountData!$D:$D, $E49, CountData!$E:$E, $F49, CountData!$F:$F, $G49, CountData!$G:$G, $H49)</f>
        <v>19</v>
      </c>
      <c r="DF49" s="27">
        <f t="shared" ca="1" si="0"/>
        <v>0</v>
      </c>
      <c r="DG49" s="14">
        <v>1</v>
      </c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</row>
    <row r="50" spans="1:131" x14ac:dyDescent="0.25">
      <c r="A50" s="14" t="s">
        <v>56</v>
      </c>
      <c r="B50" s="14" t="s">
        <v>55</v>
      </c>
      <c r="C50" s="14" t="s">
        <v>33</v>
      </c>
      <c r="D50" s="14" t="s">
        <v>55</v>
      </c>
      <c r="E50" s="14" t="s">
        <v>55</v>
      </c>
      <c r="F50" s="14" t="s">
        <v>55</v>
      </c>
      <c r="G50" s="14" t="s">
        <v>62</v>
      </c>
      <c r="H50" s="1">
        <v>42125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D50" s="14">
        <f>SUMIFS(CountData!$H:$H, CountData!$A:$A, $B50,CountData!$B:$B, $C50, CountData!$C:$C, $D50, CountData!$D:$D, $E50, CountData!$E:$E, $F50, CountData!$F:$F, $G50, CountData!$G:$G, $H50)</f>
        <v>16</v>
      </c>
      <c r="DE50" s="14">
        <f>SUMIFS(CountData!$I:$I, CountData!$A:$A, $B50, CountData!$B:$B, $C50, CountData!$C:$C, $D50, CountData!$D:$D, $E50, CountData!$E:$E, $F50, CountData!$F:$F, $G50, CountData!$G:$G, $H50)</f>
        <v>19</v>
      </c>
      <c r="DF50" s="27">
        <f t="shared" ca="1" si="0"/>
        <v>0</v>
      </c>
      <c r="DG50" s="14">
        <v>1</v>
      </c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</row>
    <row r="51" spans="1:131" x14ac:dyDescent="0.25">
      <c r="A51" s="14" t="s">
        <v>56</v>
      </c>
      <c r="B51" s="14" t="s">
        <v>55</v>
      </c>
      <c r="C51" s="14" t="s">
        <v>33</v>
      </c>
      <c r="D51" s="14" t="s">
        <v>55</v>
      </c>
      <c r="E51" s="14" t="s">
        <v>55</v>
      </c>
      <c r="F51" s="14" t="s">
        <v>55</v>
      </c>
      <c r="G51" s="14" t="s">
        <v>62</v>
      </c>
      <c r="H51" s="1">
        <v>42164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D51" s="14">
        <f>SUMIFS(CountData!$H:$H, CountData!$A:$A, $B51,CountData!$B:$B, $C51, CountData!$C:$C, $D51, CountData!$D:$D, $E51, CountData!$E:$E, $F51, CountData!$F:$F, $G51, CountData!$G:$G, $H51)</f>
        <v>16</v>
      </c>
      <c r="DE51" s="14">
        <f>SUMIFS(CountData!$I:$I, CountData!$A:$A, $B51, CountData!$B:$B, $C51, CountData!$C:$C, $D51, CountData!$D:$D, $E51, CountData!$E:$E, $F51, CountData!$F:$F, $G51, CountData!$G:$G, $H51)</f>
        <v>19</v>
      </c>
      <c r="DF51" s="27">
        <f t="shared" ca="1" si="0"/>
        <v>0</v>
      </c>
      <c r="DG51" s="14">
        <v>1</v>
      </c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</row>
    <row r="52" spans="1:131" x14ac:dyDescent="0.25">
      <c r="A52" s="14" t="s">
        <v>56</v>
      </c>
      <c r="B52" s="14" t="s">
        <v>55</v>
      </c>
      <c r="C52" s="14" t="s">
        <v>33</v>
      </c>
      <c r="D52" s="14" t="s">
        <v>55</v>
      </c>
      <c r="E52" s="14" t="s">
        <v>55</v>
      </c>
      <c r="F52" s="14" t="s">
        <v>55</v>
      </c>
      <c r="G52" s="14" t="s">
        <v>62</v>
      </c>
      <c r="H52" s="1">
        <v>42171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D52" s="14">
        <f>SUMIFS(CountData!$H:$H, CountData!$A:$A, $B52,CountData!$B:$B, $C52, CountData!$C:$C, $D52, CountData!$D:$D, $E52, CountData!$E:$E, $F52, CountData!$F:$F, $G52, CountData!$G:$G, $H52)</f>
        <v>16</v>
      </c>
      <c r="DE52" s="14">
        <f>SUMIFS(CountData!$I:$I, CountData!$A:$A, $B52, CountData!$B:$B, $C52, CountData!$C:$C, $D52, CountData!$D:$D, $E52, CountData!$E:$E, $F52, CountData!$F:$F, $G52, CountData!$G:$G, $H52)</f>
        <v>19</v>
      </c>
      <c r="DF52" s="27">
        <f t="shared" ca="1" si="0"/>
        <v>0</v>
      </c>
      <c r="DG52" s="14">
        <v>1</v>
      </c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</row>
    <row r="53" spans="1:131" x14ac:dyDescent="0.25">
      <c r="A53" s="14" t="s">
        <v>56</v>
      </c>
      <c r="B53" s="14" t="s">
        <v>55</v>
      </c>
      <c r="C53" s="14" t="s">
        <v>33</v>
      </c>
      <c r="D53" s="14" t="s">
        <v>55</v>
      </c>
      <c r="E53" s="14" t="s">
        <v>55</v>
      </c>
      <c r="F53" s="14" t="s">
        <v>55</v>
      </c>
      <c r="G53" s="14" t="s">
        <v>62</v>
      </c>
      <c r="H53" s="1">
        <v>42172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D53" s="14">
        <f>SUMIFS(CountData!$H:$H, CountData!$A:$A, $B53,CountData!$B:$B, $C53, CountData!$C:$C, $D53, CountData!$D:$D, $E53, CountData!$E:$E, $F53, CountData!$F:$F, $G53, CountData!$G:$G, $H53)</f>
        <v>16</v>
      </c>
      <c r="DE53" s="14">
        <f>SUMIFS(CountData!$I:$I, CountData!$A:$A, $B53, CountData!$B:$B, $C53, CountData!$C:$C, $D53, CountData!$D:$D, $E53, CountData!$E:$E, $F53, CountData!$F:$F, $G53, CountData!$G:$G, $H53)</f>
        <v>19</v>
      </c>
      <c r="DF53" s="27">
        <f t="shared" ca="1" si="0"/>
        <v>0</v>
      </c>
      <c r="DG53" s="14">
        <v>1</v>
      </c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</row>
    <row r="54" spans="1:131" x14ac:dyDescent="0.25">
      <c r="A54" s="14" t="s">
        <v>56</v>
      </c>
      <c r="B54" s="14" t="s">
        <v>55</v>
      </c>
      <c r="C54" s="14" t="s">
        <v>33</v>
      </c>
      <c r="D54" s="14" t="s">
        <v>55</v>
      </c>
      <c r="E54" s="14" t="s">
        <v>55</v>
      </c>
      <c r="F54" s="14" t="s">
        <v>55</v>
      </c>
      <c r="G54" s="14" t="s">
        <v>62</v>
      </c>
      <c r="H54" s="1">
        <v>42177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D54" s="14">
        <f>SUMIFS(CountData!$H:$H, CountData!$A:$A, $B54,CountData!$B:$B, $C54, CountData!$C:$C, $D54, CountData!$D:$D, $E54, CountData!$E:$E, $F54, CountData!$F:$F, $G54, CountData!$G:$G, $H54)</f>
        <v>16</v>
      </c>
      <c r="DE54" s="14">
        <f>SUMIFS(CountData!$I:$I, CountData!$A:$A, $B54, CountData!$B:$B, $C54, CountData!$C:$C, $D54, CountData!$D:$D, $E54, CountData!$E:$E, $F54, CountData!$F:$F, $G54, CountData!$G:$G, $H54)</f>
        <v>19</v>
      </c>
      <c r="DF54" s="27">
        <f t="shared" ca="1" si="0"/>
        <v>0</v>
      </c>
      <c r="DG54" s="14">
        <v>1</v>
      </c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</row>
    <row r="55" spans="1:131" x14ac:dyDescent="0.25">
      <c r="A55" s="14" t="s">
        <v>56</v>
      </c>
      <c r="B55" s="14" t="s">
        <v>55</v>
      </c>
      <c r="C55" s="14" t="s">
        <v>33</v>
      </c>
      <c r="D55" s="14" t="s">
        <v>55</v>
      </c>
      <c r="E55" s="14" t="s">
        <v>55</v>
      </c>
      <c r="F55" s="14" t="s">
        <v>55</v>
      </c>
      <c r="G55" s="14" t="s">
        <v>62</v>
      </c>
      <c r="H55" s="1">
        <v>42179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D55" s="14">
        <f>SUMIFS(CountData!$H:$H, CountData!$A:$A, $B55,CountData!$B:$B, $C55, CountData!$C:$C, $D55, CountData!$D:$D, $E55, CountData!$E:$E, $F55, CountData!$F:$F, $G55, CountData!$G:$G, $H55)</f>
        <v>16</v>
      </c>
      <c r="DE55" s="14">
        <f>SUMIFS(CountData!$I:$I, CountData!$A:$A, $B55, CountData!$B:$B, $C55, CountData!$C:$C, $D55, CountData!$D:$D, $E55, CountData!$E:$E, $F55, CountData!$F:$F, $G55, CountData!$G:$G, $H55)</f>
        <v>19</v>
      </c>
      <c r="DF55" s="27">
        <f t="shared" ca="1" si="0"/>
        <v>0</v>
      </c>
      <c r="DG55" s="14">
        <v>1</v>
      </c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</row>
    <row r="56" spans="1:131" x14ac:dyDescent="0.25">
      <c r="A56" s="14" t="s">
        <v>56</v>
      </c>
      <c r="B56" s="14" t="s">
        <v>55</v>
      </c>
      <c r="C56" s="14" t="s">
        <v>33</v>
      </c>
      <c r="D56" s="14" t="s">
        <v>55</v>
      </c>
      <c r="E56" s="14" t="s">
        <v>55</v>
      </c>
      <c r="F56" s="14" t="s">
        <v>55</v>
      </c>
      <c r="G56" s="14" t="s">
        <v>62</v>
      </c>
      <c r="H56" s="1">
        <v>42180</v>
      </c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D56" s="14">
        <f>SUMIFS(CountData!$H:$H, CountData!$A:$A, $B56,CountData!$B:$B, $C56, CountData!$C:$C, $D56, CountData!$D:$D, $E56, CountData!$E:$E, $F56, CountData!$F:$F, $G56, CountData!$G:$G, $H56)</f>
        <v>16</v>
      </c>
      <c r="DE56" s="14">
        <f>SUMIFS(CountData!$I:$I, CountData!$A:$A, $B56, CountData!$B:$B, $C56, CountData!$C:$C, $D56, CountData!$D:$D, $E56, CountData!$E:$E, $F56, CountData!$F:$F, $G56, CountData!$G:$G, $H56)</f>
        <v>19</v>
      </c>
      <c r="DF56" s="27">
        <f t="shared" ca="1" si="0"/>
        <v>0</v>
      </c>
      <c r="DG56" s="14">
        <v>1</v>
      </c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</row>
    <row r="57" spans="1:131" x14ac:dyDescent="0.25">
      <c r="A57" s="14" t="s">
        <v>56</v>
      </c>
      <c r="B57" s="14" t="s">
        <v>55</v>
      </c>
      <c r="C57" s="14" t="s">
        <v>33</v>
      </c>
      <c r="D57" s="14" t="s">
        <v>55</v>
      </c>
      <c r="E57" s="14" t="s">
        <v>55</v>
      </c>
      <c r="F57" s="14" t="s">
        <v>55</v>
      </c>
      <c r="G57" s="14" t="s">
        <v>62</v>
      </c>
      <c r="H57" s="1">
        <v>42181</v>
      </c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D57" s="14">
        <f>SUMIFS(CountData!$H:$H, CountData!$A:$A, $B57,CountData!$B:$B, $C57, CountData!$C:$C, $D57, CountData!$D:$D, $E57, CountData!$E:$E, $F57, CountData!$F:$F, $G57, CountData!$G:$G, $H57)</f>
        <v>16</v>
      </c>
      <c r="DE57" s="14">
        <f>SUMIFS(CountData!$I:$I, CountData!$A:$A, $B57, CountData!$B:$B, $C57, CountData!$C:$C, $D57, CountData!$D:$D, $E57, CountData!$E:$E, $F57, CountData!$F:$F, $G57, CountData!$G:$G, $H57)</f>
        <v>19</v>
      </c>
      <c r="DF57" s="27">
        <f t="shared" ca="1" si="0"/>
        <v>0</v>
      </c>
      <c r="DG57" s="14">
        <v>1</v>
      </c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</row>
    <row r="58" spans="1:131" x14ac:dyDescent="0.25">
      <c r="A58" s="14" t="s">
        <v>56</v>
      </c>
      <c r="B58" s="14" t="s">
        <v>55</v>
      </c>
      <c r="C58" s="14" t="s">
        <v>33</v>
      </c>
      <c r="D58" s="14" t="s">
        <v>55</v>
      </c>
      <c r="E58" s="14" t="s">
        <v>55</v>
      </c>
      <c r="F58" s="14" t="s">
        <v>55</v>
      </c>
      <c r="G58" s="14" t="s">
        <v>62</v>
      </c>
      <c r="H58" s="1">
        <v>42185</v>
      </c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D58" s="14">
        <f>SUMIFS(CountData!$H:$H, CountData!$A:$A, $B58,CountData!$B:$B, $C58, CountData!$C:$C, $D58, CountData!$D:$D, $E58, CountData!$E:$E, $F58, CountData!$F:$F, $G58, CountData!$G:$G, $H58)</f>
        <v>16</v>
      </c>
      <c r="DE58" s="14">
        <f>SUMIFS(CountData!$I:$I, CountData!$A:$A, $B58, CountData!$B:$B, $C58, CountData!$C:$C, $D58, CountData!$D:$D, $E58, CountData!$E:$E, $F58, CountData!$F:$F, $G58, CountData!$G:$G, $H58)</f>
        <v>19</v>
      </c>
      <c r="DF58" s="27">
        <f t="shared" ca="1" si="0"/>
        <v>0</v>
      </c>
      <c r="DG58" s="14">
        <v>1</v>
      </c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</row>
    <row r="59" spans="1:131" x14ac:dyDescent="0.25">
      <c r="A59" s="14" t="s">
        <v>56</v>
      </c>
      <c r="B59" s="14" t="s">
        <v>55</v>
      </c>
      <c r="C59" s="14" t="s">
        <v>33</v>
      </c>
      <c r="D59" s="14" t="s">
        <v>55</v>
      </c>
      <c r="E59" s="14" t="s">
        <v>55</v>
      </c>
      <c r="F59" s="14" t="s">
        <v>55</v>
      </c>
      <c r="G59" s="14" t="s">
        <v>62</v>
      </c>
      <c r="H59" s="1">
        <v>42186</v>
      </c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D59" s="14">
        <f>SUMIFS(CountData!$H:$H, CountData!$A:$A, $B59,CountData!$B:$B, $C59, CountData!$C:$C, $D59, CountData!$D:$D, $E59, CountData!$E:$E, $F59, CountData!$F:$F, $G59, CountData!$G:$G, $H59)</f>
        <v>16</v>
      </c>
      <c r="DE59" s="14">
        <f>SUMIFS(CountData!$I:$I, CountData!$A:$A, $B59, CountData!$B:$B, $C59, CountData!$C:$C, $D59, CountData!$D:$D, $E59, CountData!$E:$E, $F59, CountData!$F:$F, $G59, CountData!$G:$G, $H59)</f>
        <v>19</v>
      </c>
      <c r="DF59" s="27">
        <f t="shared" ca="1" si="0"/>
        <v>0</v>
      </c>
      <c r="DG59" s="14">
        <v>1</v>
      </c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</row>
    <row r="60" spans="1:131" x14ac:dyDescent="0.25">
      <c r="A60" s="14" t="s">
        <v>56</v>
      </c>
      <c r="B60" s="14" t="s">
        <v>55</v>
      </c>
      <c r="C60" s="14" t="s">
        <v>33</v>
      </c>
      <c r="D60" s="14" t="s">
        <v>55</v>
      </c>
      <c r="E60" s="14" t="s">
        <v>55</v>
      </c>
      <c r="F60" s="14" t="s">
        <v>55</v>
      </c>
      <c r="G60" s="14" t="s">
        <v>62</v>
      </c>
      <c r="H60" s="1">
        <v>42201</v>
      </c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D60" s="14">
        <f>SUMIFS(CountData!$H:$H, CountData!$A:$A, $B60,CountData!$B:$B, $C60, CountData!$C:$C, $D60, CountData!$D:$D, $E60, CountData!$E:$E, $F60, CountData!$F:$F, $G60, CountData!$G:$G, $H60)</f>
        <v>16</v>
      </c>
      <c r="DE60" s="14">
        <f>SUMIFS(CountData!$I:$I, CountData!$A:$A, $B60, CountData!$B:$B, $C60, CountData!$C:$C, $D60, CountData!$D:$D, $E60, CountData!$E:$E, $F60, CountData!$F:$F, $G60, CountData!$G:$G, $H60)</f>
        <v>19</v>
      </c>
      <c r="DF60" s="27">
        <f t="shared" ca="1" si="0"/>
        <v>0</v>
      </c>
      <c r="DG60" s="14">
        <v>1</v>
      </c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</row>
    <row r="61" spans="1:131" x14ac:dyDescent="0.25">
      <c r="A61" s="14" t="s">
        <v>56</v>
      </c>
      <c r="B61" s="14" t="s">
        <v>55</v>
      </c>
      <c r="C61" s="14" t="s">
        <v>33</v>
      </c>
      <c r="D61" s="14" t="s">
        <v>55</v>
      </c>
      <c r="E61" s="14" t="s">
        <v>55</v>
      </c>
      <c r="F61" s="14" t="s">
        <v>55</v>
      </c>
      <c r="G61" s="14" t="s">
        <v>62</v>
      </c>
      <c r="H61" s="1">
        <v>42213</v>
      </c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D61" s="14">
        <f>SUMIFS(CountData!$H:$H, CountData!$A:$A, $B61,CountData!$B:$B, $C61, CountData!$C:$C, $D61, CountData!$D:$D, $E61, CountData!$E:$E, $F61, CountData!$F:$F, $G61, CountData!$G:$G, $H61)</f>
        <v>16</v>
      </c>
      <c r="DE61" s="14">
        <f>SUMIFS(CountData!$I:$I, CountData!$A:$A, $B61, CountData!$B:$B, $C61, CountData!$C:$C, $D61, CountData!$D:$D, $E61, CountData!$E:$E, $F61, CountData!$F:$F, $G61, CountData!$G:$G, $H61)</f>
        <v>19</v>
      </c>
      <c r="DF61" s="27">
        <f t="shared" ca="1" si="0"/>
        <v>0</v>
      </c>
      <c r="DG61" s="14">
        <v>1</v>
      </c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</row>
    <row r="62" spans="1:131" x14ac:dyDescent="0.25">
      <c r="A62" s="14" t="s">
        <v>56</v>
      </c>
      <c r="B62" s="14" t="s">
        <v>55</v>
      </c>
      <c r="C62" s="14" t="s">
        <v>33</v>
      </c>
      <c r="D62" s="14" t="s">
        <v>55</v>
      </c>
      <c r="E62" s="14" t="s">
        <v>55</v>
      </c>
      <c r="F62" s="14" t="s">
        <v>55</v>
      </c>
      <c r="G62" s="14" t="s">
        <v>62</v>
      </c>
      <c r="H62" s="1">
        <v>42215</v>
      </c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D62" s="14">
        <f>SUMIFS(CountData!$H:$H, CountData!$A:$A, $B62,CountData!$B:$B, $C62, CountData!$C:$C, $D62, CountData!$D:$D, $E62, CountData!$E:$E, $F62, CountData!$F:$F, $G62, CountData!$G:$G, $H62)</f>
        <v>16</v>
      </c>
      <c r="DE62" s="14">
        <f>SUMIFS(CountData!$I:$I, CountData!$A:$A, $B62, CountData!$B:$B, $C62, CountData!$C:$C, $D62, CountData!$D:$D, $E62, CountData!$E:$E, $F62, CountData!$F:$F, $G62, CountData!$G:$G, $H62)</f>
        <v>19</v>
      </c>
      <c r="DF62" s="27">
        <f t="shared" ca="1" si="0"/>
        <v>0</v>
      </c>
      <c r="DG62" s="14">
        <v>1</v>
      </c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</row>
    <row r="63" spans="1:131" x14ac:dyDescent="0.25">
      <c r="A63" s="14" t="s">
        <v>56</v>
      </c>
      <c r="B63" s="14" t="s">
        <v>55</v>
      </c>
      <c r="C63" s="14" t="s">
        <v>33</v>
      </c>
      <c r="D63" s="14" t="s">
        <v>55</v>
      </c>
      <c r="E63" s="14" t="s">
        <v>55</v>
      </c>
      <c r="F63" s="14" t="s">
        <v>55</v>
      </c>
      <c r="G63" s="14" t="s">
        <v>62</v>
      </c>
      <c r="H63" s="1">
        <v>42216</v>
      </c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D63" s="14">
        <f>SUMIFS(CountData!$H:$H, CountData!$A:$A, $B63,CountData!$B:$B, $C63, CountData!$C:$C, $D63, CountData!$D:$D, $E63, CountData!$E:$E, $F63, CountData!$F:$F, $G63, CountData!$G:$G, $H63)</f>
        <v>16</v>
      </c>
      <c r="DE63" s="14">
        <f>SUMIFS(CountData!$I:$I, CountData!$A:$A, $B63, CountData!$B:$B, $C63, CountData!$C:$C, $D63, CountData!$D:$D, $E63, CountData!$E:$E, $F63, CountData!$F:$F, $G63, CountData!$G:$G, $H63)</f>
        <v>19</v>
      </c>
      <c r="DF63" s="27">
        <f t="shared" ca="1" si="0"/>
        <v>0</v>
      </c>
      <c r="DG63" s="14">
        <v>1</v>
      </c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</row>
    <row r="64" spans="1:131" x14ac:dyDescent="0.25">
      <c r="A64" s="14" t="s">
        <v>56</v>
      </c>
      <c r="B64" s="14" t="s">
        <v>55</v>
      </c>
      <c r="C64" s="14" t="s">
        <v>33</v>
      </c>
      <c r="D64" s="14" t="s">
        <v>55</v>
      </c>
      <c r="E64" s="14" t="s">
        <v>55</v>
      </c>
      <c r="F64" s="14" t="s">
        <v>55</v>
      </c>
      <c r="G64" s="14" t="s">
        <v>62</v>
      </c>
      <c r="H64" s="1">
        <v>42222</v>
      </c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D64" s="14">
        <f>SUMIFS(CountData!$H:$H, CountData!$A:$A, $B64,CountData!$B:$B, $C64, CountData!$C:$C, $D64, CountData!$D:$D, $E64, CountData!$E:$E, $F64, CountData!$F:$F, $G64, CountData!$G:$G, $H64)</f>
        <v>16</v>
      </c>
      <c r="DE64" s="14">
        <f>SUMIFS(CountData!$I:$I, CountData!$A:$A, $B64, CountData!$B:$B, $C64, CountData!$C:$C, $D64, CountData!$D:$D, $E64, CountData!$E:$E, $F64, CountData!$F:$F, $G64, CountData!$G:$G, $H64)</f>
        <v>19</v>
      </c>
      <c r="DF64" s="27">
        <f t="shared" ca="1" si="0"/>
        <v>0</v>
      </c>
      <c r="DG64" s="14">
        <v>1</v>
      </c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</row>
    <row r="65" spans="1:131" x14ac:dyDescent="0.25">
      <c r="A65" s="14" t="s">
        <v>56</v>
      </c>
      <c r="B65" s="14" t="s">
        <v>55</v>
      </c>
      <c r="C65" s="14" t="s">
        <v>33</v>
      </c>
      <c r="D65" s="14" t="s">
        <v>55</v>
      </c>
      <c r="E65" s="14" t="s">
        <v>55</v>
      </c>
      <c r="F65" s="14" t="s">
        <v>55</v>
      </c>
      <c r="G65" s="14" t="s">
        <v>62</v>
      </c>
      <c r="H65" s="1">
        <v>42227</v>
      </c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D65" s="14">
        <f>SUMIFS(CountData!$H:$H, CountData!$A:$A, $B65,CountData!$B:$B, $C65, CountData!$C:$C, $D65, CountData!$D:$D, $E65, CountData!$E:$E, $F65, CountData!$F:$F, $G65, CountData!$G:$G, $H65)</f>
        <v>16</v>
      </c>
      <c r="DE65" s="14">
        <f>SUMIFS(CountData!$I:$I, CountData!$A:$A, $B65, CountData!$B:$B, $C65, CountData!$C:$C, $D65, CountData!$D:$D, $E65, CountData!$E:$E, $F65, CountData!$F:$F, $G65, CountData!$G:$G, $H65)</f>
        <v>19</v>
      </c>
      <c r="DF65" s="27">
        <f t="shared" ca="1" si="0"/>
        <v>0</v>
      </c>
      <c r="DG65" s="14">
        <v>1</v>
      </c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</row>
    <row r="66" spans="1:131" x14ac:dyDescent="0.25">
      <c r="A66" s="14" t="s">
        <v>56</v>
      </c>
      <c r="B66" s="14" t="s">
        <v>55</v>
      </c>
      <c r="C66" s="14" t="s">
        <v>33</v>
      </c>
      <c r="D66" s="14" t="s">
        <v>55</v>
      </c>
      <c r="E66" s="14" t="s">
        <v>55</v>
      </c>
      <c r="F66" s="14" t="s">
        <v>55</v>
      </c>
      <c r="G66" s="14" t="s">
        <v>62</v>
      </c>
      <c r="H66" s="1">
        <v>42228</v>
      </c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D66" s="14">
        <f>SUMIFS(CountData!$H:$H, CountData!$A:$A, $B66,CountData!$B:$B, $C66, CountData!$C:$C, $D66, CountData!$D:$D, $E66, CountData!$E:$E, $F66, CountData!$F:$F, $G66, CountData!$G:$G, $H66)</f>
        <v>15</v>
      </c>
      <c r="DE66" s="14">
        <f>SUMIFS(CountData!$I:$I, CountData!$A:$A, $B66, CountData!$B:$B, $C66, CountData!$C:$C, $D66, CountData!$D:$D, $E66, CountData!$E:$E, $F66, CountData!$F:$F, $G66, CountData!$G:$G, $H66)</f>
        <v>18</v>
      </c>
      <c r="DF66" s="27">
        <f t="shared" ca="1" si="0"/>
        <v>0</v>
      </c>
      <c r="DG66" s="14">
        <v>1</v>
      </c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</row>
    <row r="67" spans="1:131" x14ac:dyDescent="0.25">
      <c r="A67" s="14" t="s">
        <v>56</v>
      </c>
      <c r="B67" s="14" t="s">
        <v>55</v>
      </c>
      <c r="C67" s="14" t="s">
        <v>33</v>
      </c>
      <c r="D67" s="14" t="s">
        <v>55</v>
      </c>
      <c r="E67" s="14" t="s">
        <v>55</v>
      </c>
      <c r="F67" s="14" t="s">
        <v>55</v>
      </c>
      <c r="G67" s="14" t="s">
        <v>62</v>
      </c>
      <c r="H67" s="1">
        <v>42229</v>
      </c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D67" s="14">
        <f>SUMIFS(CountData!$H:$H, CountData!$A:$A, $B67,CountData!$B:$B, $C67, CountData!$C:$C, $D67, CountData!$D:$D, $E67, CountData!$E:$E, $F67, CountData!$F:$F, $G67, CountData!$G:$G, $H67)</f>
        <v>16</v>
      </c>
      <c r="DE67" s="14">
        <f>SUMIFS(CountData!$I:$I, CountData!$A:$A, $B67, CountData!$B:$B, $C67, CountData!$C:$C, $D67, CountData!$D:$D, $E67, CountData!$E:$E, $F67, CountData!$F:$F, $G67, CountData!$G:$G, $H67)</f>
        <v>19</v>
      </c>
      <c r="DF67" s="27">
        <f t="shared" ref="DF67:DF130" ca="1" si="1">(SUM(OFFSET($AG67, 0, $DD67-1, 1, $DE67-$DD67+1))-SUM(OFFSET($I67, 0, $DD67-1, 1, $DE67-$DD67+1)))/($DE67-$DD67+1)</f>
        <v>0</v>
      </c>
      <c r="DG67" s="14">
        <v>1</v>
      </c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</row>
    <row r="68" spans="1:131" x14ac:dyDescent="0.25">
      <c r="A68" s="14" t="s">
        <v>56</v>
      </c>
      <c r="B68" s="14" t="s">
        <v>55</v>
      </c>
      <c r="C68" s="14" t="s">
        <v>33</v>
      </c>
      <c r="D68" s="14" t="s">
        <v>55</v>
      </c>
      <c r="E68" s="14" t="s">
        <v>55</v>
      </c>
      <c r="F68" s="14" t="s">
        <v>55</v>
      </c>
      <c r="G68" s="14" t="s">
        <v>62</v>
      </c>
      <c r="H68" s="1">
        <v>42237</v>
      </c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D68" s="14">
        <f>SUMIFS(CountData!$H:$H, CountData!$A:$A, $B68,CountData!$B:$B, $C68, CountData!$C:$C, $D68, CountData!$D:$D, $E68, CountData!$E:$E, $F68, CountData!$F:$F, $G68, CountData!$G:$G, $H68)</f>
        <v>15</v>
      </c>
      <c r="DE68" s="14">
        <f>SUMIFS(CountData!$I:$I, CountData!$A:$A, $B68, CountData!$B:$B, $C68, CountData!$C:$C, $D68, CountData!$D:$D, $E68, CountData!$E:$E, $F68, CountData!$F:$F, $G68, CountData!$G:$G, $H68)</f>
        <v>18</v>
      </c>
      <c r="DF68" s="27">
        <f t="shared" ca="1" si="1"/>
        <v>0</v>
      </c>
      <c r="DG68" s="14">
        <v>1</v>
      </c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</row>
    <row r="69" spans="1:131" x14ac:dyDescent="0.25">
      <c r="A69" s="14" t="s">
        <v>56</v>
      </c>
      <c r="B69" s="14" t="s">
        <v>55</v>
      </c>
      <c r="C69" s="14" t="s">
        <v>33</v>
      </c>
      <c r="D69" s="14" t="s">
        <v>55</v>
      </c>
      <c r="E69" s="14" t="s">
        <v>55</v>
      </c>
      <c r="F69" s="14" t="s">
        <v>55</v>
      </c>
      <c r="G69" s="14" t="s">
        <v>62</v>
      </c>
      <c r="H69" s="1">
        <v>42241</v>
      </c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D69" s="14">
        <f>SUMIFS(CountData!$H:$H, CountData!$A:$A, $B69,CountData!$B:$B, $C69, CountData!$C:$C, $D69, CountData!$D:$D, $E69, CountData!$E:$E, $F69, CountData!$F:$F, $G69, CountData!$G:$G, $H69)</f>
        <v>16</v>
      </c>
      <c r="DE69" s="14">
        <f>SUMIFS(CountData!$I:$I, CountData!$A:$A, $B69, CountData!$B:$B, $C69, CountData!$C:$C, $D69, CountData!$D:$D, $E69, CountData!$E:$E, $F69, CountData!$F:$F, $G69, CountData!$G:$G, $H69)</f>
        <v>19</v>
      </c>
      <c r="DF69" s="27">
        <f t="shared" ca="1" si="1"/>
        <v>0</v>
      </c>
      <c r="DG69" s="14">
        <v>1</v>
      </c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</row>
    <row r="70" spans="1:131" x14ac:dyDescent="0.25">
      <c r="A70" s="14" t="s">
        <v>56</v>
      </c>
      <c r="B70" s="14" t="s">
        <v>55</v>
      </c>
      <c r="C70" s="14" t="s">
        <v>33</v>
      </c>
      <c r="D70" s="14" t="s">
        <v>55</v>
      </c>
      <c r="E70" s="14" t="s">
        <v>55</v>
      </c>
      <c r="F70" s="14" t="s">
        <v>55</v>
      </c>
      <c r="G70" s="14" t="s">
        <v>62</v>
      </c>
      <c r="H70" s="1">
        <v>42242</v>
      </c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D70" s="14">
        <f>SUMIFS(CountData!$H:$H, CountData!$A:$A, $B70,CountData!$B:$B, $C70, CountData!$C:$C, $D70, CountData!$D:$D, $E70, CountData!$E:$E, $F70, CountData!$F:$F, $G70, CountData!$G:$G, $H70)</f>
        <v>16</v>
      </c>
      <c r="DE70" s="14">
        <f>SUMIFS(CountData!$I:$I, CountData!$A:$A, $B70, CountData!$B:$B, $C70, CountData!$C:$C, $D70, CountData!$D:$D, $E70, CountData!$E:$E, $F70, CountData!$F:$F, $G70, CountData!$G:$G, $H70)</f>
        <v>19</v>
      </c>
      <c r="DF70" s="27">
        <f t="shared" ca="1" si="1"/>
        <v>0</v>
      </c>
      <c r="DG70" s="14">
        <v>1</v>
      </c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</row>
    <row r="71" spans="1:131" x14ac:dyDescent="0.25">
      <c r="A71" s="14" t="s">
        <v>56</v>
      </c>
      <c r="B71" s="14" t="s">
        <v>55</v>
      </c>
      <c r="C71" s="14" t="s">
        <v>33</v>
      </c>
      <c r="D71" s="14" t="s">
        <v>55</v>
      </c>
      <c r="E71" s="14" t="s">
        <v>55</v>
      </c>
      <c r="F71" s="14" t="s">
        <v>55</v>
      </c>
      <c r="G71" s="14" t="s">
        <v>62</v>
      </c>
      <c r="H71" s="1">
        <v>42243</v>
      </c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D71" s="14">
        <f>SUMIFS(CountData!$H:$H, CountData!$A:$A, $B71,CountData!$B:$B, $C71, CountData!$C:$C, $D71, CountData!$D:$D, $E71, CountData!$E:$E, $F71, CountData!$F:$F, $G71, CountData!$G:$G, $H71)</f>
        <v>16</v>
      </c>
      <c r="DE71" s="14">
        <f>SUMIFS(CountData!$I:$I, CountData!$A:$A, $B71, CountData!$B:$B, $C71, CountData!$C:$C, $D71, CountData!$D:$D, $E71, CountData!$E:$E, $F71, CountData!$F:$F, $G71, CountData!$G:$G, $H71)</f>
        <v>19</v>
      </c>
      <c r="DF71" s="27">
        <f t="shared" ca="1" si="1"/>
        <v>0</v>
      </c>
      <c r="DG71" s="14">
        <v>1</v>
      </c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</row>
    <row r="72" spans="1:131" x14ac:dyDescent="0.25">
      <c r="A72" s="14" t="s">
        <v>56</v>
      </c>
      <c r="B72" s="14" t="s">
        <v>55</v>
      </c>
      <c r="C72" s="14" t="s">
        <v>33</v>
      </c>
      <c r="D72" s="14" t="s">
        <v>55</v>
      </c>
      <c r="E72" s="14" t="s">
        <v>55</v>
      </c>
      <c r="F72" s="14" t="s">
        <v>55</v>
      </c>
      <c r="G72" s="14" t="s">
        <v>62</v>
      </c>
      <c r="H72" s="1">
        <v>42244</v>
      </c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D72" s="14">
        <f>SUMIFS(CountData!$H:$H, CountData!$A:$A, $B72,CountData!$B:$B, $C72, CountData!$C:$C, $D72, CountData!$D:$D, $E72, CountData!$E:$E, $F72, CountData!$F:$F, $G72, CountData!$G:$G, $H72)</f>
        <v>16</v>
      </c>
      <c r="DE72" s="14">
        <f>SUMIFS(CountData!$I:$I, CountData!$A:$A, $B72, CountData!$B:$B, $C72, CountData!$C:$C, $D72, CountData!$D:$D, $E72, CountData!$E:$E, $F72, CountData!$F:$F, $G72, CountData!$G:$G, $H72)</f>
        <v>19</v>
      </c>
      <c r="DF72" s="27">
        <f t="shared" ca="1" si="1"/>
        <v>0</v>
      </c>
      <c r="DG72" s="14">
        <v>1</v>
      </c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</row>
    <row r="73" spans="1:131" x14ac:dyDescent="0.25">
      <c r="A73" s="14" t="s">
        <v>56</v>
      </c>
      <c r="B73" s="14" t="s">
        <v>55</v>
      </c>
      <c r="C73" s="14" t="s">
        <v>33</v>
      </c>
      <c r="D73" s="14" t="s">
        <v>55</v>
      </c>
      <c r="E73" s="14" t="s">
        <v>55</v>
      </c>
      <c r="F73" s="14" t="s">
        <v>55</v>
      </c>
      <c r="G73" s="14" t="s">
        <v>62</v>
      </c>
      <c r="H73" s="1">
        <v>42256</v>
      </c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D73" s="14">
        <f>SUMIFS(CountData!$H:$H, CountData!$A:$A, $B73,CountData!$B:$B, $C73, CountData!$C:$C, $D73, CountData!$D:$D, $E73, CountData!$E:$E, $F73, CountData!$F:$F, $G73, CountData!$G:$G, $H73)</f>
        <v>16</v>
      </c>
      <c r="DE73" s="14">
        <f>SUMIFS(CountData!$I:$I, CountData!$A:$A, $B73, CountData!$B:$B, $C73, CountData!$C:$C, $D73, CountData!$D:$D, $E73, CountData!$E:$E, $F73, CountData!$F:$F, $G73, CountData!$G:$G, $H73)</f>
        <v>19</v>
      </c>
      <c r="DF73" s="27">
        <f t="shared" ca="1" si="1"/>
        <v>0</v>
      </c>
      <c r="DG73" s="14">
        <v>1</v>
      </c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</row>
    <row r="74" spans="1:131" x14ac:dyDescent="0.25">
      <c r="A74" s="14" t="s">
        <v>56</v>
      </c>
      <c r="B74" s="14" t="s">
        <v>55</v>
      </c>
      <c r="C74" s="14" t="s">
        <v>33</v>
      </c>
      <c r="D74" s="14" t="s">
        <v>55</v>
      </c>
      <c r="E74" s="14" t="s">
        <v>55</v>
      </c>
      <c r="F74" s="14" t="s">
        <v>55</v>
      </c>
      <c r="G74" s="14" t="s">
        <v>62</v>
      </c>
      <c r="H74" s="1">
        <v>42257</v>
      </c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D74" s="14">
        <f>SUMIFS(CountData!$H:$H, CountData!$A:$A, $B74,CountData!$B:$B, $C74, CountData!$C:$C, $D74, CountData!$D:$D, $E74, CountData!$E:$E, $F74, CountData!$F:$F, $G74, CountData!$G:$G, $H74)</f>
        <v>16</v>
      </c>
      <c r="DE74" s="14">
        <f>SUMIFS(CountData!$I:$I, CountData!$A:$A, $B74, CountData!$B:$B, $C74, CountData!$C:$C, $D74, CountData!$D:$D, $E74, CountData!$E:$E, $F74, CountData!$F:$F, $G74, CountData!$G:$G, $H74)</f>
        <v>19</v>
      </c>
      <c r="DF74" s="27">
        <f t="shared" ca="1" si="1"/>
        <v>0</v>
      </c>
      <c r="DG74" s="14">
        <v>1</v>
      </c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</row>
    <row r="75" spans="1:131" x14ac:dyDescent="0.25">
      <c r="A75" s="14" t="s">
        <v>56</v>
      </c>
      <c r="B75" s="14" t="s">
        <v>55</v>
      </c>
      <c r="C75" s="14" t="s">
        <v>33</v>
      </c>
      <c r="D75" s="14" t="s">
        <v>55</v>
      </c>
      <c r="E75" s="14" t="s">
        <v>55</v>
      </c>
      <c r="F75" s="14" t="s">
        <v>55</v>
      </c>
      <c r="G75" s="14" t="s">
        <v>62</v>
      </c>
      <c r="H75" s="1">
        <v>42258</v>
      </c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D75" s="14">
        <f>SUMIFS(CountData!$H:$H, CountData!$A:$A, $B75,CountData!$B:$B, $C75, CountData!$C:$C, $D75, CountData!$D:$D, $E75, CountData!$E:$E, $F75, CountData!$F:$F, $G75, CountData!$G:$G, $H75)</f>
        <v>16</v>
      </c>
      <c r="DE75" s="14">
        <f>SUMIFS(CountData!$I:$I, CountData!$A:$A, $B75, CountData!$B:$B, $C75, CountData!$C:$C, $D75, CountData!$D:$D, $E75, CountData!$E:$E, $F75, CountData!$F:$F, $G75, CountData!$G:$G, $H75)</f>
        <v>19</v>
      </c>
      <c r="DF75" s="27">
        <f t="shared" ca="1" si="1"/>
        <v>0</v>
      </c>
      <c r="DG75" s="14">
        <v>1</v>
      </c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</row>
    <row r="76" spans="1:131" x14ac:dyDescent="0.25">
      <c r="A76" s="14" t="s">
        <v>56</v>
      </c>
      <c r="B76" s="14" t="s">
        <v>55</v>
      </c>
      <c r="C76" s="14" t="s">
        <v>33</v>
      </c>
      <c r="D76" s="14" t="s">
        <v>55</v>
      </c>
      <c r="E76" s="14" t="s">
        <v>55</v>
      </c>
      <c r="F76" s="14" t="s">
        <v>55</v>
      </c>
      <c r="G76" s="14" t="s">
        <v>62</v>
      </c>
      <c r="H76" s="1">
        <v>42270</v>
      </c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D76" s="14">
        <f>SUMIFS(CountData!$H:$H, CountData!$A:$A, $B76,CountData!$B:$B, $C76, CountData!$C:$C, $D76, CountData!$D:$D, $E76, CountData!$E:$E, $F76, CountData!$F:$F, $G76, CountData!$G:$G, $H76)</f>
        <v>16</v>
      </c>
      <c r="DE76" s="14">
        <f>SUMIFS(CountData!$I:$I, CountData!$A:$A, $B76, CountData!$B:$B, $C76, CountData!$C:$C, $D76, CountData!$D:$D, $E76, CountData!$E:$E, $F76, CountData!$F:$F, $G76, CountData!$G:$G, $H76)</f>
        <v>19</v>
      </c>
      <c r="DF76" s="27">
        <f t="shared" ca="1" si="1"/>
        <v>0</v>
      </c>
      <c r="DG76" s="14">
        <v>1</v>
      </c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</row>
    <row r="77" spans="1:131" x14ac:dyDescent="0.25">
      <c r="A77" s="14" t="s">
        <v>56</v>
      </c>
      <c r="B77" s="14" t="s">
        <v>55</v>
      </c>
      <c r="C77" s="14" t="s">
        <v>33</v>
      </c>
      <c r="D77" s="14" t="s">
        <v>55</v>
      </c>
      <c r="E77" s="14" t="s">
        <v>55</v>
      </c>
      <c r="F77" s="14" t="s">
        <v>55</v>
      </c>
      <c r="G77" s="14" t="s">
        <v>62</v>
      </c>
      <c r="H77" s="1">
        <v>42271</v>
      </c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D77" s="14">
        <f>SUMIFS(CountData!$H:$H, CountData!$A:$A, $B77,CountData!$B:$B, $C77, CountData!$C:$C, $D77, CountData!$D:$D, $E77, CountData!$E:$E, $F77, CountData!$F:$F, $G77, CountData!$G:$G, $H77)</f>
        <v>16</v>
      </c>
      <c r="DE77" s="14">
        <f>SUMIFS(CountData!$I:$I, CountData!$A:$A, $B77, CountData!$B:$B, $C77, CountData!$C:$C, $D77, CountData!$D:$D, $E77, CountData!$E:$E, $F77, CountData!$F:$F, $G77, CountData!$G:$G, $H77)</f>
        <v>19</v>
      </c>
      <c r="DF77" s="27">
        <f t="shared" ca="1" si="1"/>
        <v>0</v>
      </c>
      <c r="DG77" s="14">
        <v>1</v>
      </c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</row>
    <row r="78" spans="1:131" x14ac:dyDescent="0.25">
      <c r="A78" s="14" t="s">
        <v>56</v>
      </c>
      <c r="B78" s="14" t="s">
        <v>55</v>
      </c>
      <c r="C78" s="14" t="s">
        <v>33</v>
      </c>
      <c r="D78" s="14" t="s">
        <v>55</v>
      </c>
      <c r="E78" s="14" t="s">
        <v>55</v>
      </c>
      <c r="F78" s="14" t="s">
        <v>55</v>
      </c>
      <c r="G78" s="14" t="s">
        <v>62</v>
      </c>
      <c r="H78" s="1">
        <v>42272</v>
      </c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D78" s="14">
        <f>SUMIFS(CountData!$H:$H, CountData!$A:$A, $B78,CountData!$B:$B, $C78, CountData!$C:$C, $D78, CountData!$D:$D, $E78, CountData!$E:$E, $F78, CountData!$F:$F, $G78, CountData!$G:$G, $H78)</f>
        <v>16</v>
      </c>
      <c r="DE78" s="14">
        <f>SUMIFS(CountData!$I:$I, CountData!$A:$A, $B78, CountData!$B:$B, $C78, CountData!$C:$C, $D78, CountData!$D:$D, $E78, CountData!$E:$E, $F78, CountData!$F:$F, $G78, CountData!$G:$G, $H78)</f>
        <v>19</v>
      </c>
      <c r="DF78" s="27">
        <f t="shared" ca="1" si="1"/>
        <v>0</v>
      </c>
      <c r="DG78" s="14">
        <v>1</v>
      </c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</row>
    <row r="79" spans="1:131" x14ac:dyDescent="0.25">
      <c r="A79" s="14" t="s">
        <v>56</v>
      </c>
      <c r="B79" s="14" t="s">
        <v>55</v>
      </c>
      <c r="C79" s="14" t="s">
        <v>33</v>
      </c>
      <c r="D79" s="14" t="s">
        <v>55</v>
      </c>
      <c r="E79" s="14" t="s">
        <v>55</v>
      </c>
      <c r="F79" s="14" t="s">
        <v>55</v>
      </c>
      <c r="G79" s="14" t="s">
        <v>62</v>
      </c>
      <c r="H79" s="1">
        <v>42276</v>
      </c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D79" s="14">
        <f>SUMIFS(CountData!$H:$H, CountData!$A:$A, $B79,CountData!$B:$B, $C79, CountData!$C:$C, $D79, CountData!$D:$D, $E79, CountData!$E:$E, $F79, CountData!$F:$F, $G79, CountData!$G:$G, $H79)</f>
        <v>16</v>
      </c>
      <c r="DE79" s="14">
        <f>SUMIFS(CountData!$I:$I, CountData!$A:$A, $B79, CountData!$B:$B, $C79, CountData!$C:$C, $D79, CountData!$D:$D, $E79, CountData!$E:$E, $F79, CountData!$F:$F, $G79, CountData!$G:$G, $H79)</f>
        <v>19</v>
      </c>
      <c r="DF79" s="27">
        <f t="shared" ca="1" si="1"/>
        <v>0</v>
      </c>
      <c r="DG79" s="14">
        <v>1</v>
      </c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</row>
    <row r="80" spans="1:131" x14ac:dyDescent="0.25">
      <c r="A80" s="14" t="s">
        <v>56</v>
      </c>
      <c r="B80" s="14" t="s">
        <v>55</v>
      </c>
      <c r="C80" s="14" t="s">
        <v>33</v>
      </c>
      <c r="D80" s="14" t="s">
        <v>55</v>
      </c>
      <c r="E80" s="14" t="s">
        <v>55</v>
      </c>
      <c r="F80" s="14" t="s">
        <v>55</v>
      </c>
      <c r="G80" s="14" t="s">
        <v>62</v>
      </c>
      <c r="H80" s="1">
        <v>42277</v>
      </c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D80" s="14">
        <f>SUMIFS(CountData!$H:$H, CountData!$A:$A, $B80,CountData!$B:$B, $C80, CountData!$C:$C, $D80, CountData!$D:$D, $E80, CountData!$E:$E, $F80, CountData!$F:$F, $G80, CountData!$G:$G, $H80)</f>
        <v>16</v>
      </c>
      <c r="DE80" s="14">
        <f>SUMIFS(CountData!$I:$I, CountData!$A:$A, $B80, CountData!$B:$B, $C80, CountData!$C:$C, $D80, CountData!$D:$D, $E80, CountData!$E:$E, $F80, CountData!$F:$F, $G80, CountData!$G:$G, $H80)</f>
        <v>19</v>
      </c>
      <c r="DF80" s="27">
        <f t="shared" ca="1" si="1"/>
        <v>0</v>
      </c>
      <c r="DG80" s="14">
        <v>1</v>
      </c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</row>
    <row r="81" spans="1:131" x14ac:dyDescent="0.25">
      <c r="A81" s="14" t="s">
        <v>56</v>
      </c>
      <c r="B81" s="14" t="s">
        <v>55</v>
      </c>
      <c r="C81" s="14" t="s">
        <v>33</v>
      </c>
      <c r="D81" s="14" t="s">
        <v>55</v>
      </c>
      <c r="E81" s="14" t="s">
        <v>55</v>
      </c>
      <c r="F81" s="14" t="s">
        <v>55</v>
      </c>
      <c r="G81" s="14" t="s">
        <v>62</v>
      </c>
      <c r="H81" s="1">
        <v>42285</v>
      </c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D81" s="14">
        <f>SUMIFS(CountData!$H:$H, CountData!$A:$A, $B81,CountData!$B:$B, $C81, CountData!$C:$C, $D81, CountData!$D:$D, $E81, CountData!$E:$E, $F81, CountData!$F:$F, $G81, CountData!$G:$G, $H81)</f>
        <v>16</v>
      </c>
      <c r="DE81" s="14">
        <f>SUMIFS(CountData!$I:$I, CountData!$A:$A, $B81, CountData!$B:$B, $C81, CountData!$C:$C, $D81, CountData!$D:$D, $E81, CountData!$E:$E, $F81, CountData!$F:$F, $G81, CountData!$G:$G, $H81)</f>
        <v>19</v>
      </c>
      <c r="DF81" s="27">
        <f t="shared" ca="1" si="1"/>
        <v>0</v>
      </c>
      <c r="DG81" s="14">
        <v>1</v>
      </c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</row>
    <row r="82" spans="1:131" x14ac:dyDescent="0.25">
      <c r="A82" s="14" t="s">
        <v>56</v>
      </c>
      <c r="B82" s="14" t="s">
        <v>55</v>
      </c>
      <c r="C82" s="14" t="s">
        <v>33</v>
      </c>
      <c r="D82" s="14" t="s">
        <v>55</v>
      </c>
      <c r="E82" s="14" t="s">
        <v>55</v>
      </c>
      <c r="F82" s="14" t="s">
        <v>55</v>
      </c>
      <c r="G82" s="14" t="s">
        <v>62</v>
      </c>
      <c r="H82" s="1">
        <v>42286</v>
      </c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D82" s="14">
        <f>SUMIFS(CountData!$H:$H, CountData!$A:$A, $B82,CountData!$B:$B, $C82, CountData!$C:$C, $D82, CountData!$D:$D, $E82, CountData!$E:$E, $F82, CountData!$F:$F, $G82, CountData!$G:$G, $H82)</f>
        <v>16</v>
      </c>
      <c r="DE82" s="14">
        <f>SUMIFS(CountData!$I:$I, CountData!$A:$A, $B82, CountData!$B:$B, $C82, CountData!$C:$C, $D82, CountData!$D:$D, $E82, CountData!$E:$E, $F82, CountData!$F:$F, $G82, CountData!$G:$G, $H82)</f>
        <v>19</v>
      </c>
      <c r="DF82" s="27">
        <f t="shared" ca="1" si="1"/>
        <v>0</v>
      </c>
      <c r="DG82" s="14">
        <v>1</v>
      </c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</row>
    <row r="83" spans="1:131" x14ac:dyDescent="0.25">
      <c r="A83" s="14" t="s">
        <v>56</v>
      </c>
      <c r="B83" s="14" t="s">
        <v>55</v>
      </c>
      <c r="C83" s="14" t="s">
        <v>33</v>
      </c>
      <c r="D83" s="14" t="s">
        <v>55</v>
      </c>
      <c r="E83" s="14" t="s">
        <v>55</v>
      </c>
      <c r="F83" s="14" t="s">
        <v>55</v>
      </c>
      <c r="G83" s="14" t="s">
        <v>62</v>
      </c>
      <c r="H83" s="1">
        <v>42289</v>
      </c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D83" s="14">
        <f>SUMIFS(CountData!$H:$H, CountData!$A:$A, $B83,CountData!$B:$B, $C83, CountData!$C:$C, $D83, CountData!$D:$D, $E83, CountData!$E:$E, $F83, CountData!$F:$F, $G83, CountData!$G:$G, $H83)</f>
        <v>16</v>
      </c>
      <c r="DE83" s="14">
        <f>SUMIFS(CountData!$I:$I, CountData!$A:$A, $B83, CountData!$B:$B, $C83, CountData!$C:$C, $D83, CountData!$D:$D, $E83, CountData!$E:$E, $F83, CountData!$F:$F, $G83, CountData!$G:$G, $H83)</f>
        <v>19</v>
      </c>
      <c r="DF83" s="27">
        <f t="shared" ca="1" si="1"/>
        <v>0</v>
      </c>
      <c r="DG83" s="14">
        <v>1</v>
      </c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</row>
    <row r="84" spans="1:131" x14ac:dyDescent="0.25">
      <c r="A84" s="14" t="s">
        <v>56</v>
      </c>
      <c r="B84" s="14" t="s">
        <v>55</v>
      </c>
      <c r="C84" s="14" t="s">
        <v>33</v>
      </c>
      <c r="D84" s="14" t="s">
        <v>55</v>
      </c>
      <c r="E84" s="14" t="s">
        <v>55</v>
      </c>
      <c r="F84" s="14" t="s">
        <v>55</v>
      </c>
      <c r="G84" s="14" t="s">
        <v>62</v>
      </c>
      <c r="H84" s="1">
        <v>42290</v>
      </c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D84" s="14">
        <f>SUMIFS(CountData!$H:$H, CountData!$A:$A, $B84,CountData!$B:$B, $C84, CountData!$C:$C, $D84, CountData!$D:$D, $E84, CountData!$E:$E, $F84, CountData!$F:$F, $G84, CountData!$G:$G, $H84)</f>
        <v>16</v>
      </c>
      <c r="DE84" s="14">
        <f>SUMIFS(CountData!$I:$I, CountData!$A:$A, $B84, CountData!$B:$B, $C84, CountData!$C:$C, $D84, CountData!$D:$D, $E84, CountData!$E:$E, $F84, CountData!$F:$F, $G84, CountData!$G:$G, $H84)</f>
        <v>19</v>
      </c>
      <c r="DF84" s="27">
        <f t="shared" ca="1" si="1"/>
        <v>0</v>
      </c>
      <c r="DG84" s="14">
        <v>1</v>
      </c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</row>
    <row r="85" spans="1:131" x14ac:dyDescent="0.25">
      <c r="A85" s="14" t="s">
        <v>56</v>
      </c>
      <c r="B85" s="14" t="s">
        <v>55</v>
      </c>
      <c r="C85" s="14" t="s">
        <v>33</v>
      </c>
      <c r="D85" s="14" t="s">
        <v>55</v>
      </c>
      <c r="E85" s="14" t="s">
        <v>55</v>
      </c>
      <c r="F85" s="14" t="s">
        <v>55</v>
      </c>
      <c r="G85" s="14" t="s">
        <v>62</v>
      </c>
      <c r="H85" s="1">
        <v>42291</v>
      </c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D85" s="14">
        <f>SUMIFS(CountData!$H:$H, CountData!$A:$A, $B85,CountData!$B:$B, $C85, CountData!$C:$C, $D85, CountData!$D:$D, $E85, CountData!$E:$E, $F85, CountData!$F:$F, $G85, CountData!$G:$G, $H85)</f>
        <v>16</v>
      </c>
      <c r="DE85" s="14">
        <f>SUMIFS(CountData!$I:$I, CountData!$A:$A, $B85, CountData!$B:$B, $C85, CountData!$C:$C, $D85, CountData!$D:$D, $E85, CountData!$E:$E, $F85, CountData!$F:$F, $G85, CountData!$G:$G, $H85)</f>
        <v>19</v>
      </c>
      <c r="DF85" s="27">
        <f t="shared" ca="1" si="1"/>
        <v>0</v>
      </c>
      <c r="DG85" s="14">
        <v>1</v>
      </c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</row>
    <row r="86" spans="1:131" x14ac:dyDescent="0.25">
      <c r="A86" s="14" t="s">
        <v>56</v>
      </c>
      <c r="B86" s="14" t="s">
        <v>55</v>
      </c>
      <c r="C86" s="14" t="s">
        <v>33</v>
      </c>
      <c r="D86" s="14" t="s">
        <v>55</v>
      </c>
      <c r="E86" s="14" t="s">
        <v>55</v>
      </c>
      <c r="F86" s="14" t="s">
        <v>55</v>
      </c>
      <c r="G86" s="14" t="s">
        <v>62</v>
      </c>
      <c r="H86" s="1">
        <v>42298</v>
      </c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D86" s="14">
        <f>SUMIFS(CountData!$H:$H, CountData!$A:$A, $B86,CountData!$B:$B, $C86, CountData!$C:$C, $D86, CountData!$D:$D, $E86, CountData!$E:$E, $F86, CountData!$F:$F, $G86, CountData!$G:$G, $H86)</f>
        <v>16</v>
      </c>
      <c r="DE86" s="14">
        <f>SUMIFS(CountData!$I:$I, CountData!$A:$A, $B86, CountData!$B:$B, $C86, CountData!$C:$C, $D86, CountData!$D:$D, $E86, CountData!$E:$E, $F86, CountData!$F:$F, $G86, CountData!$G:$G, $H86)</f>
        <v>19</v>
      </c>
      <c r="DF86" s="27">
        <f t="shared" ca="1" si="1"/>
        <v>0</v>
      </c>
      <c r="DG86" s="14">
        <v>1</v>
      </c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</row>
    <row r="87" spans="1:131" x14ac:dyDescent="0.25">
      <c r="A87" s="14" t="s">
        <v>56</v>
      </c>
      <c r="B87" s="14" t="s">
        <v>55</v>
      </c>
      <c r="C87" s="14" t="s">
        <v>33</v>
      </c>
      <c r="D87" s="14" t="s">
        <v>55</v>
      </c>
      <c r="E87" s="14" t="s">
        <v>55</v>
      </c>
      <c r="F87" s="14" t="s">
        <v>55</v>
      </c>
      <c r="G87" s="14" t="s">
        <v>62</v>
      </c>
      <c r="H87" s="1">
        <v>42299</v>
      </c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D87" s="14">
        <f>SUMIFS(CountData!$H:$H, CountData!$A:$A, $B87,CountData!$B:$B, $C87, CountData!$C:$C, $D87, CountData!$D:$D, $E87, CountData!$E:$E, $F87, CountData!$F:$F, $G87, CountData!$G:$G, $H87)</f>
        <v>16</v>
      </c>
      <c r="DE87" s="14">
        <f>SUMIFS(CountData!$I:$I, CountData!$A:$A, $B87, CountData!$B:$B, $C87, CountData!$C:$C, $D87, CountData!$D:$D, $E87, CountData!$E:$E, $F87, CountData!$F:$F, $G87, CountData!$G:$G, $H87)</f>
        <v>19</v>
      </c>
      <c r="DF87" s="27">
        <f t="shared" ca="1" si="1"/>
        <v>0</v>
      </c>
      <c r="DG87" s="14">
        <v>1</v>
      </c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</row>
    <row r="88" spans="1:131" x14ac:dyDescent="0.25">
      <c r="A88" s="14" t="s">
        <v>56</v>
      </c>
      <c r="B88" s="14" t="s">
        <v>55</v>
      </c>
      <c r="C88" s="14" t="s">
        <v>33</v>
      </c>
      <c r="D88" s="14" t="s">
        <v>55</v>
      </c>
      <c r="E88" s="14" t="s">
        <v>55</v>
      </c>
      <c r="F88" s="14" t="s">
        <v>55</v>
      </c>
      <c r="G88" s="14" t="s">
        <v>62</v>
      </c>
      <c r="H88" s="1">
        <v>42300</v>
      </c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D88" s="14">
        <f>SUMIFS(CountData!$H:$H, CountData!$A:$A, $B88,CountData!$B:$B, $C88, CountData!$C:$C, $D88, CountData!$D:$D, $E88, CountData!$E:$E, $F88, CountData!$F:$F, $G88, CountData!$G:$G, $H88)</f>
        <v>16</v>
      </c>
      <c r="DE88" s="14">
        <f>SUMIFS(CountData!$I:$I, CountData!$A:$A, $B88, CountData!$B:$B, $C88, CountData!$C:$C, $D88, CountData!$D:$D, $E88, CountData!$E:$E, $F88, CountData!$F:$F, $G88, CountData!$G:$G, $H88)</f>
        <v>19</v>
      </c>
      <c r="DF88" s="27">
        <f t="shared" ca="1" si="1"/>
        <v>0</v>
      </c>
      <c r="DG88" s="14">
        <v>1</v>
      </c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</row>
    <row r="89" spans="1:131" x14ac:dyDescent="0.25">
      <c r="A89" s="14" t="s">
        <v>56</v>
      </c>
      <c r="B89" s="14" t="s">
        <v>55</v>
      </c>
      <c r="C89" s="14" t="s">
        <v>33</v>
      </c>
      <c r="D89" s="14" t="s">
        <v>55</v>
      </c>
      <c r="E89" s="14" t="s">
        <v>55</v>
      </c>
      <c r="F89" s="14" t="s">
        <v>55</v>
      </c>
      <c r="G89" s="14" t="s">
        <v>62</v>
      </c>
      <c r="H89" s="1">
        <v>42304</v>
      </c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D89" s="14">
        <f>SUMIFS(CountData!$H:$H, CountData!$A:$A, $B89,CountData!$B:$B, $C89, CountData!$C:$C, $D89, CountData!$D:$D, $E89, CountData!$E:$E, $F89, CountData!$F:$F, $G89, CountData!$G:$G, $H89)</f>
        <v>16</v>
      </c>
      <c r="DE89" s="14">
        <f>SUMIFS(CountData!$I:$I, CountData!$A:$A, $B89, CountData!$B:$B, $C89, CountData!$C:$C, $D89, CountData!$D:$D, $E89, CountData!$E:$E, $F89, CountData!$F:$F, $G89, CountData!$G:$G, $H89)</f>
        <v>19</v>
      </c>
      <c r="DF89" s="27">
        <f t="shared" ca="1" si="1"/>
        <v>0</v>
      </c>
      <c r="DG89" s="14">
        <v>1</v>
      </c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</row>
    <row r="90" spans="1:131" x14ac:dyDescent="0.25">
      <c r="A90" s="14" t="s">
        <v>56</v>
      </c>
      <c r="B90" s="14" t="s">
        <v>55</v>
      </c>
      <c r="C90" s="14" t="s">
        <v>33</v>
      </c>
      <c r="D90" s="14" t="s">
        <v>55</v>
      </c>
      <c r="E90" s="14" t="s">
        <v>55</v>
      </c>
      <c r="F90" s="14" t="s">
        <v>55</v>
      </c>
      <c r="G90" s="14" t="s">
        <v>62</v>
      </c>
      <c r="H90" s="1">
        <v>42305</v>
      </c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D90" s="14">
        <f>SUMIFS(CountData!$H:$H, CountData!$A:$A, $B90,CountData!$B:$B, $C90, CountData!$C:$C, $D90, CountData!$D:$D, $E90, CountData!$E:$E, $F90, CountData!$F:$F, $G90, CountData!$G:$G, $H90)</f>
        <v>16</v>
      </c>
      <c r="DE90" s="14">
        <f>SUMIFS(CountData!$I:$I, CountData!$A:$A, $B90, CountData!$B:$B, $C90, CountData!$C:$C, $D90, CountData!$D:$D, $E90, CountData!$E:$E, $F90, CountData!$F:$F, $G90, CountData!$G:$G, $H90)</f>
        <v>19</v>
      </c>
      <c r="DF90" s="27">
        <f t="shared" ca="1" si="1"/>
        <v>0</v>
      </c>
      <c r="DG90" s="14">
        <v>1</v>
      </c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</row>
    <row r="91" spans="1:131" x14ac:dyDescent="0.25">
      <c r="A91" s="14" t="s">
        <v>56</v>
      </c>
      <c r="B91" s="14" t="s">
        <v>55</v>
      </c>
      <c r="C91" s="14" t="s">
        <v>33</v>
      </c>
      <c r="D91" s="14" t="s">
        <v>55</v>
      </c>
      <c r="E91" s="14" t="s">
        <v>55</v>
      </c>
      <c r="F91" s="14" t="s">
        <v>55</v>
      </c>
      <c r="G91" s="14" t="s">
        <v>62</v>
      </c>
      <c r="H91" s="1">
        <v>42307</v>
      </c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D91" s="14">
        <f>SUMIFS(CountData!$H:$H, CountData!$A:$A, $B91,CountData!$B:$B, $C91, CountData!$C:$C, $D91, CountData!$D:$D, $E91, CountData!$E:$E, $F91, CountData!$F:$F, $G91, CountData!$G:$G, $H91)</f>
        <v>16</v>
      </c>
      <c r="DE91" s="14">
        <f>SUMIFS(CountData!$I:$I, CountData!$A:$A, $B91, CountData!$B:$B, $C91, CountData!$C:$C, $D91, CountData!$D:$D, $E91, CountData!$E:$E, $F91, CountData!$F:$F, $G91, CountData!$G:$G, $H91)</f>
        <v>19</v>
      </c>
      <c r="DF91" s="27">
        <f t="shared" ca="1" si="1"/>
        <v>0</v>
      </c>
      <c r="DG91" s="14">
        <v>1</v>
      </c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</row>
    <row r="92" spans="1:131" x14ac:dyDescent="0.25">
      <c r="A92" s="14" t="s">
        <v>56</v>
      </c>
      <c r="B92" s="14" t="s">
        <v>55</v>
      </c>
      <c r="C92" s="14" t="s">
        <v>29</v>
      </c>
      <c r="D92" s="14" t="s">
        <v>55</v>
      </c>
      <c r="E92" s="14" t="s">
        <v>55</v>
      </c>
      <c r="F92" s="14" t="s">
        <v>55</v>
      </c>
      <c r="G92" s="14" t="s">
        <v>62</v>
      </c>
      <c r="H92" s="1">
        <v>42125</v>
      </c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D92" s="14">
        <f>SUMIFS(CountData!$H:$H, CountData!$A:$A, $B92,CountData!$B:$B, $C92, CountData!$C:$C, $D92, CountData!$D:$D, $E92, CountData!$E:$E, $F92, CountData!$F:$F, $G92, CountData!$G:$G, $H92)</f>
        <v>16</v>
      </c>
      <c r="DE92" s="14">
        <f>SUMIFS(CountData!$I:$I, CountData!$A:$A, $B92, CountData!$B:$B, $C92, CountData!$C:$C, $D92, CountData!$D:$D, $E92, CountData!$E:$E, $F92, CountData!$F:$F, $G92, CountData!$G:$G, $H92)</f>
        <v>19</v>
      </c>
      <c r="DF92" s="27">
        <f t="shared" ca="1" si="1"/>
        <v>0</v>
      </c>
      <c r="DG92" s="14">
        <v>1</v>
      </c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</row>
    <row r="93" spans="1:131" x14ac:dyDescent="0.25">
      <c r="A93" s="14" t="s">
        <v>56</v>
      </c>
      <c r="B93" s="14" t="s">
        <v>55</v>
      </c>
      <c r="C93" s="14" t="s">
        <v>29</v>
      </c>
      <c r="D93" s="14" t="s">
        <v>55</v>
      </c>
      <c r="E93" s="14" t="s">
        <v>55</v>
      </c>
      <c r="F93" s="14" t="s">
        <v>55</v>
      </c>
      <c r="G93" s="14" t="s">
        <v>62</v>
      </c>
      <c r="H93" s="1">
        <v>42164</v>
      </c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D93" s="14">
        <f>SUMIFS(CountData!$H:$H, CountData!$A:$A, $B93,CountData!$B:$B, $C93, CountData!$C:$C, $D93, CountData!$D:$D, $E93, CountData!$E:$E, $F93, CountData!$F:$F, $G93, CountData!$G:$G, $H93)</f>
        <v>16</v>
      </c>
      <c r="DE93" s="14">
        <f>SUMIFS(CountData!$I:$I, CountData!$A:$A, $B93, CountData!$B:$B, $C93, CountData!$C:$C, $D93, CountData!$D:$D, $E93, CountData!$E:$E, $F93, CountData!$F:$F, $G93, CountData!$G:$G, $H93)</f>
        <v>19</v>
      </c>
      <c r="DF93" s="27">
        <f t="shared" ca="1" si="1"/>
        <v>0</v>
      </c>
      <c r="DG93" s="14">
        <v>1</v>
      </c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</row>
    <row r="94" spans="1:131" x14ac:dyDescent="0.25">
      <c r="A94" s="14" t="s">
        <v>56</v>
      </c>
      <c r="B94" s="14" t="s">
        <v>55</v>
      </c>
      <c r="C94" s="14" t="s">
        <v>29</v>
      </c>
      <c r="D94" s="14" t="s">
        <v>55</v>
      </c>
      <c r="E94" s="14" t="s">
        <v>55</v>
      </c>
      <c r="F94" s="14" t="s">
        <v>55</v>
      </c>
      <c r="G94" s="14" t="s">
        <v>62</v>
      </c>
      <c r="H94" s="1">
        <v>42171</v>
      </c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D94" s="14">
        <f>SUMIFS(CountData!$H:$H, CountData!$A:$A, $B94,CountData!$B:$B, $C94, CountData!$C:$C, $D94, CountData!$D:$D, $E94, CountData!$E:$E, $F94, CountData!$F:$F, $G94, CountData!$G:$G, $H94)</f>
        <v>16</v>
      </c>
      <c r="DE94" s="14">
        <f>SUMIFS(CountData!$I:$I, CountData!$A:$A, $B94, CountData!$B:$B, $C94, CountData!$C:$C, $D94, CountData!$D:$D, $E94, CountData!$E:$E, $F94, CountData!$F:$F, $G94, CountData!$G:$G, $H94)</f>
        <v>19</v>
      </c>
      <c r="DF94" s="27">
        <f t="shared" ca="1" si="1"/>
        <v>0</v>
      </c>
      <c r="DG94" s="14">
        <v>1</v>
      </c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</row>
    <row r="95" spans="1:131" x14ac:dyDescent="0.25">
      <c r="A95" s="14" t="s">
        <v>56</v>
      </c>
      <c r="B95" s="14" t="s">
        <v>55</v>
      </c>
      <c r="C95" s="14" t="s">
        <v>29</v>
      </c>
      <c r="D95" s="14" t="s">
        <v>55</v>
      </c>
      <c r="E95" s="14" t="s">
        <v>55</v>
      </c>
      <c r="F95" s="14" t="s">
        <v>55</v>
      </c>
      <c r="G95" s="14" t="s">
        <v>62</v>
      </c>
      <c r="H95" s="1">
        <v>42172</v>
      </c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D95" s="14">
        <f>SUMIFS(CountData!$H:$H, CountData!$A:$A, $B95,CountData!$B:$B, $C95, CountData!$C:$C, $D95, CountData!$D:$D, $E95, CountData!$E:$E, $F95, CountData!$F:$F, $G95, CountData!$G:$G, $H95)</f>
        <v>16</v>
      </c>
      <c r="DE95" s="14">
        <f>SUMIFS(CountData!$I:$I, CountData!$A:$A, $B95, CountData!$B:$B, $C95, CountData!$C:$C, $D95, CountData!$D:$D, $E95, CountData!$E:$E, $F95, CountData!$F:$F, $G95, CountData!$G:$G, $H95)</f>
        <v>19</v>
      </c>
      <c r="DF95" s="27">
        <f t="shared" ca="1" si="1"/>
        <v>0</v>
      </c>
      <c r="DG95" s="14">
        <v>1</v>
      </c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</row>
    <row r="96" spans="1:131" x14ac:dyDescent="0.25">
      <c r="A96" s="14" t="s">
        <v>56</v>
      </c>
      <c r="B96" s="14" t="s">
        <v>55</v>
      </c>
      <c r="C96" s="14" t="s">
        <v>29</v>
      </c>
      <c r="D96" s="14" t="s">
        <v>55</v>
      </c>
      <c r="E96" s="14" t="s">
        <v>55</v>
      </c>
      <c r="F96" s="14" t="s">
        <v>55</v>
      </c>
      <c r="G96" s="14" t="s">
        <v>62</v>
      </c>
      <c r="H96" s="1">
        <v>42177</v>
      </c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D96" s="14">
        <f>SUMIFS(CountData!$H:$H, CountData!$A:$A, $B96,CountData!$B:$B, $C96, CountData!$C:$C, $D96, CountData!$D:$D, $E96, CountData!$E:$E, $F96, CountData!$F:$F, $G96, CountData!$G:$G, $H96)</f>
        <v>16</v>
      </c>
      <c r="DE96" s="14">
        <f>SUMIFS(CountData!$I:$I, CountData!$A:$A, $B96, CountData!$B:$B, $C96, CountData!$C:$C, $D96, CountData!$D:$D, $E96, CountData!$E:$E, $F96, CountData!$F:$F, $G96, CountData!$G:$G, $H96)</f>
        <v>19</v>
      </c>
      <c r="DF96" s="27">
        <f t="shared" ca="1" si="1"/>
        <v>0</v>
      </c>
      <c r="DG96" s="14">
        <v>1</v>
      </c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</row>
    <row r="97" spans="1:131" x14ac:dyDescent="0.25">
      <c r="A97" s="14" t="s">
        <v>56</v>
      </c>
      <c r="B97" s="14" t="s">
        <v>55</v>
      </c>
      <c r="C97" s="14" t="s">
        <v>29</v>
      </c>
      <c r="D97" s="14" t="s">
        <v>55</v>
      </c>
      <c r="E97" s="14" t="s">
        <v>55</v>
      </c>
      <c r="F97" s="14" t="s">
        <v>55</v>
      </c>
      <c r="G97" s="14" t="s">
        <v>62</v>
      </c>
      <c r="H97" s="1">
        <v>42179</v>
      </c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D97" s="14">
        <f>SUMIFS(CountData!$H:$H, CountData!$A:$A, $B97,CountData!$B:$B, $C97, CountData!$C:$C, $D97, CountData!$D:$D, $E97, CountData!$E:$E, $F97, CountData!$F:$F, $G97, CountData!$G:$G, $H97)</f>
        <v>16</v>
      </c>
      <c r="DE97" s="14">
        <f>SUMIFS(CountData!$I:$I, CountData!$A:$A, $B97, CountData!$B:$B, $C97, CountData!$C:$C, $D97, CountData!$D:$D, $E97, CountData!$E:$E, $F97, CountData!$F:$F, $G97, CountData!$G:$G, $H97)</f>
        <v>19</v>
      </c>
      <c r="DF97" s="27">
        <f t="shared" ca="1" si="1"/>
        <v>0</v>
      </c>
      <c r="DG97" s="14">
        <v>1</v>
      </c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</row>
    <row r="98" spans="1:131" x14ac:dyDescent="0.25">
      <c r="A98" s="14" t="s">
        <v>56</v>
      </c>
      <c r="B98" s="14" t="s">
        <v>55</v>
      </c>
      <c r="C98" s="14" t="s">
        <v>29</v>
      </c>
      <c r="D98" s="14" t="s">
        <v>55</v>
      </c>
      <c r="E98" s="14" t="s">
        <v>55</v>
      </c>
      <c r="F98" s="14" t="s">
        <v>55</v>
      </c>
      <c r="G98" s="14" t="s">
        <v>62</v>
      </c>
      <c r="H98" s="1">
        <v>42180</v>
      </c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D98" s="14">
        <f>SUMIFS(CountData!$H:$H, CountData!$A:$A, $B98,CountData!$B:$B, $C98, CountData!$C:$C, $D98, CountData!$D:$D, $E98, CountData!$E:$E, $F98, CountData!$F:$F, $G98, CountData!$G:$G, $H98)</f>
        <v>16</v>
      </c>
      <c r="DE98" s="14">
        <f>SUMIFS(CountData!$I:$I, CountData!$A:$A, $B98, CountData!$B:$B, $C98, CountData!$C:$C, $D98, CountData!$D:$D, $E98, CountData!$E:$E, $F98, CountData!$F:$F, $G98, CountData!$G:$G, $H98)</f>
        <v>19</v>
      </c>
      <c r="DF98" s="27">
        <f t="shared" ca="1" si="1"/>
        <v>0</v>
      </c>
      <c r="DG98" s="14">
        <v>1</v>
      </c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</row>
    <row r="99" spans="1:131" x14ac:dyDescent="0.25">
      <c r="A99" s="14" t="s">
        <v>56</v>
      </c>
      <c r="B99" s="14" t="s">
        <v>55</v>
      </c>
      <c r="C99" s="14" t="s">
        <v>29</v>
      </c>
      <c r="D99" s="14" t="s">
        <v>55</v>
      </c>
      <c r="E99" s="14" t="s">
        <v>55</v>
      </c>
      <c r="F99" s="14" t="s">
        <v>55</v>
      </c>
      <c r="G99" s="14" t="s">
        <v>62</v>
      </c>
      <c r="H99" s="1">
        <v>42181</v>
      </c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D99" s="14">
        <f>SUMIFS(CountData!$H:$H, CountData!$A:$A, $B99,CountData!$B:$B, $C99, CountData!$C:$C, $D99, CountData!$D:$D, $E99, CountData!$E:$E, $F99, CountData!$F:$F, $G99, CountData!$G:$G, $H99)</f>
        <v>16</v>
      </c>
      <c r="DE99" s="14">
        <f>SUMIFS(CountData!$I:$I, CountData!$A:$A, $B99, CountData!$B:$B, $C99, CountData!$C:$C, $D99, CountData!$D:$D, $E99, CountData!$E:$E, $F99, CountData!$F:$F, $G99, CountData!$G:$G, $H99)</f>
        <v>19</v>
      </c>
      <c r="DF99" s="27">
        <f t="shared" ca="1" si="1"/>
        <v>0</v>
      </c>
      <c r="DG99" s="14">
        <v>1</v>
      </c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</row>
    <row r="100" spans="1:131" x14ac:dyDescent="0.25">
      <c r="A100" s="14" t="s">
        <v>56</v>
      </c>
      <c r="B100" s="14" t="s">
        <v>55</v>
      </c>
      <c r="C100" s="14" t="s">
        <v>29</v>
      </c>
      <c r="D100" s="14" t="s">
        <v>55</v>
      </c>
      <c r="E100" s="14" t="s">
        <v>55</v>
      </c>
      <c r="F100" s="14" t="s">
        <v>55</v>
      </c>
      <c r="G100" s="14" t="s">
        <v>62</v>
      </c>
      <c r="H100" s="1">
        <v>42185</v>
      </c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D100" s="14">
        <f>SUMIFS(CountData!$H:$H, CountData!$A:$A, $B100,CountData!$B:$B, $C100, CountData!$C:$C, $D100, CountData!$D:$D, $E100, CountData!$E:$E, $F100, CountData!$F:$F, $G100, CountData!$G:$G, $H100)</f>
        <v>16</v>
      </c>
      <c r="DE100" s="14">
        <f>SUMIFS(CountData!$I:$I, CountData!$A:$A, $B100, CountData!$B:$B, $C100, CountData!$C:$C, $D100, CountData!$D:$D, $E100, CountData!$E:$E, $F100, CountData!$F:$F, $G100, CountData!$G:$G, $H100)</f>
        <v>19</v>
      </c>
      <c r="DF100" s="27">
        <f t="shared" ca="1" si="1"/>
        <v>0</v>
      </c>
      <c r="DG100" s="14">
        <v>1</v>
      </c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</row>
    <row r="101" spans="1:131" x14ac:dyDescent="0.25">
      <c r="A101" s="14" t="s">
        <v>56</v>
      </c>
      <c r="B101" s="14" t="s">
        <v>55</v>
      </c>
      <c r="C101" s="14" t="s">
        <v>29</v>
      </c>
      <c r="D101" s="14" t="s">
        <v>55</v>
      </c>
      <c r="E101" s="14" t="s">
        <v>55</v>
      </c>
      <c r="F101" s="14" t="s">
        <v>55</v>
      </c>
      <c r="G101" s="14" t="s">
        <v>62</v>
      </c>
      <c r="H101" s="1">
        <v>42186</v>
      </c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D101" s="14">
        <f>SUMIFS(CountData!$H:$H, CountData!$A:$A, $B101,CountData!$B:$B, $C101, CountData!$C:$C, $D101, CountData!$D:$D, $E101, CountData!$E:$E, $F101, CountData!$F:$F, $G101, CountData!$G:$G, $H101)</f>
        <v>16</v>
      </c>
      <c r="DE101" s="14">
        <f>SUMIFS(CountData!$I:$I, CountData!$A:$A, $B101, CountData!$B:$B, $C101, CountData!$C:$C, $D101, CountData!$D:$D, $E101, CountData!$E:$E, $F101, CountData!$F:$F, $G101, CountData!$G:$G, $H101)</f>
        <v>19</v>
      </c>
      <c r="DF101" s="27">
        <f t="shared" ca="1" si="1"/>
        <v>0</v>
      </c>
      <c r="DG101" s="14">
        <v>1</v>
      </c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</row>
    <row r="102" spans="1:131" x14ac:dyDescent="0.25">
      <c r="A102" s="14" t="s">
        <v>56</v>
      </c>
      <c r="B102" s="14" t="s">
        <v>55</v>
      </c>
      <c r="C102" s="14" t="s">
        <v>29</v>
      </c>
      <c r="D102" s="14" t="s">
        <v>55</v>
      </c>
      <c r="E102" s="14" t="s">
        <v>55</v>
      </c>
      <c r="F102" s="14" t="s">
        <v>55</v>
      </c>
      <c r="G102" s="14" t="s">
        <v>62</v>
      </c>
      <c r="H102" s="1">
        <v>42201</v>
      </c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D102" s="14">
        <f>SUMIFS(CountData!$H:$H, CountData!$A:$A, $B102,CountData!$B:$B, $C102, CountData!$C:$C, $D102, CountData!$D:$D, $E102, CountData!$E:$E, $F102, CountData!$F:$F, $G102, CountData!$G:$G, $H102)</f>
        <v>16</v>
      </c>
      <c r="DE102" s="14">
        <f>SUMIFS(CountData!$I:$I, CountData!$A:$A, $B102, CountData!$B:$B, $C102, CountData!$C:$C, $D102, CountData!$D:$D, $E102, CountData!$E:$E, $F102, CountData!$F:$F, $G102, CountData!$G:$G, $H102)</f>
        <v>19</v>
      </c>
      <c r="DF102" s="27">
        <f t="shared" ca="1" si="1"/>
        <v>0</v>
      </c>
      <c r="DG102" s="14">
        <v>1</v>
      </c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</row>
    <row r="103" spans="1:131" x14ac:dyDescent="0.25">
      <c r="A103" s="14" t="s">
        <v>56</v>
      </c>
      <c r="B103" s="14" t="s">
        <v>55</v>
      </c>
      <c r="C103" s="14" t="s">
        <v>29</v>
      </c>
      <c r="D103" s="14" t="s">
        <v>55</v>
      </c>
      <c r="E103" s="14" t="s">
        <v>55</v>
      </c>
      <c r="F103" s="14" t="s">
        <v>55</v>
      </c>
      <c r="G103" s="14" t="s">
        <v>62</v>
      </c>
      <c r="H103" s="1">
        <v>42213</v>
      </c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D103" s="14">
        <f>SUMIFS(CountData!$H:$H, CountData!$A:$A, $B103,CountData!$B:$B, $C103, CountData!$C:$C, $D103, CountData!$D:$D, $E103, CountData!$E:$E, $F103, CountData!$F:$F, $G103, CountData!$G:$G, $H103)</f>
        <v>16</v>
      </c>
      <c r="DE103" s="14">
        <f>SUMIFS(CountData!$I:$I, CountData!$A:$A, $B103, CountData!$B:$B, $C103, CountData!$C:$C, $D103, CountData!$D:$D, $E103, CountData!$E:$E, $F103, CountData!$F:$F, $G103, CountData!$G:$G, $H103)</f>
        <v>19</v>
      </c>
      <c r="DF103" s="27">
        <f t="shared" ca="1" si="1"/>
        <v>0</v>
      </c>
      <c r="DG103" s="14">
        <v>1</v>
      </c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</row>
    <row r="104" spans="1:131" x14ac:dyDescent="0.25">
      <c r="A104" s="14" t="s">
        <v>56</v>
      </c>
      <c r="B104" s="14" t="s">
        <v>55</v>
      </c>
      <c r="C104" s="14" t="s">
        <v>29</v>
      </c>
      <c r="D104" s="14" t="s">
        <v>55</v>
      </c>
      <c r="E104" s="14" t="s">
        <v>55</v>
      </c>
      <c r="F104" s="14" t="s">
        <v>55</v>
      </c>
      <c r="G104" s="14" t="s">
        <v>62</v>
      </c>
      <c r="H104" s="1">
        <v>42215</v>
      </c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D104" s="14">
        <f>SUMIFS(CountData!$H:$H, CountData!$A:$A, $B104,CountData!$B:$B, $C104, CountData!$C:$C, $D104, CountData!$D:$D, $E104, CountData!$E:$E, $F104, CountData!$F:$F, $G104, CountData!$G:$G, $H104)</f>
        <v>16</v>
      </c>
      <c r="DE104" s="14">
        <f>SUMIFS(CountData!$I:$I, CountData!$A:$A, $B104, CountData!$B:$B, $C104, CountData!$C:$C, $D104, CountData!$D:$D, $E104, CountData!$E:$E, $F104, CountData!$F:$F, $G104, CountData!$G:$G, $H104)</f>
        <v>19</v>
      </c>
      <c r="DF104" s="27">
        <f t="shared" ca="1" si="1"/>
        <v>0</v>
      </c>
      <c r="DG104" s="14">
        <v>1</v>
      </c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</row>
    <row r="105" spans="1:131" x14ac:dyDescent="0.25">
      <c r="A105" s="14" t="s">
        <v>56</v>
      </c>
      <c r="B105" s="14" t="s">
        <v>55</v>
      </c>
      <c r="C105" s="14" t="s">
        <v>29</v>
      </c>
      <c r="D105" s="14" t="s">
        <v>55</v>
      </c>
      <c r="E105" s="14" t="s">
        <v>55</v>
      </c>
      <c r="F105" s="14" t="s">
        <v>55</v>
      </c>
      <c r="G105" s="14" t="s">
        <v>62</v>
      </c>
      <c r="H105" s="1">
        <v>42216</v>
      </c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D105" s="14">
        <f>SUMIFS(CountData!$H:$H, CountData!$A:$A, $B105,CountData!$B:$B, $C105, CountData!$C:$C, $D105, CountData!$D:$D, $E105, CountData!$E:$E, $F105, CountData!$F:$F, $G105, CountData!$G:$G, $H105)</f>
        <v>16</v>
      </c>
      <c r="DE105" s="14">
        <f>SUMIFS(CountData!$I:$I, CountData!$A:$A, $B105, CountData!$B:$B, $C105, CountData!$C:$C, $D105, CountData!$D:$D, $E105, CountData!$E:$E, $F105, CountData!$F:$F, $G105, CountData!$G:$G, $H105)</f>
        <v>19</v>
      </c>
      <c r="DF105" s="27">
        <f t="shared" ca="1" si="1"/>
        <v>0</v>
      </c>
      <c r="DG105" s="14">
        <v>1</v>
      </c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</row>
    <row r="106" spans="1:131" x14ac:dyDescent="0.25">
      <c r="A106" s="14" t="s">
        <v>56</v>
      </c>
      <c r="B106" s="14" t="s">
        <v>55</v>
      </c>
      <c r="C106" s="14" t="s">
        <v>29</v>
      </c>
      <c r="D106" s="14" t="s">
        <v>55</v>
      </c>
      <c r="E106" s="14" t="s">
        <v>55</v>
      </c>
      <c r="F106" s="14" t="s">
        <v>55</v>
      </c>
      <c r="G106" s="14" t="s">
        <v>62</v>
      </c>
      <c r="H106" s="1">
        <v>42222</v>
      </c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D106" s="14">
        <f>SUMIFS(CountData!$H:$H, CountData!$A:$A, $B106,CountData!$B:$B, $C106, CountData!$C:$C, $D106, CountData!$D:$D, $E106, CountData!$E:$E, $F106, CountData!$F:$F, $G106, CountData!$G:$G, $H106)</f>
        <v>16</v>
      </c>
      <c r="DE106" s="14">
        <f>SUMIFS(CountData!$I:$I, CountData!$A:$A, $B106, CountData!$B:$B, $C106, CountData!$C:$C, $D106, CountData!$D:$D, $E106, CountData!$E:$E, $F106, CountData!$F:$F, $G106, CountData!$G:$G, $H106)</f>
        <v>19</v>
      </c>
      <c r="DF106" s="27">
        <f t="shared" ca="1" si="1"/>
        <v>0</v>
      </c>
      <c r="DG106" s="14">
        <v>1</v>
      </c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</row>
    <row r="107" spans="1:131" x14ac:dyDescent="0.25">
      <c r="A107" s="14" t="s">
        <v>56</v>
      </c>
      <c r="B107" s="14" t="s">
        <v>55</v>
      </c>
      <c r="C107" s="14" t="s">
        <v>29</v>
      </c>
      <c r="D107" s="14" t="s">
        <v>55</v>
      </c>
      <c r="E107" s="14" t="s">
        <v>55</v>
      </c>
      <c r="F107" s="14" t="s">
        <v>55</v>
      </c>
      <c r="G107" s="14" t="s">
        <v>62</v>
      </c>
      <c r="H107" s="1">
        <v>42227</v>
      </c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D107" s="14">
        <f>SUMIFS(CountData!$H:$H, CountData!$A:$A, $B107,CountData!$B:$B, $C107, CountData!$C:$C, $D107, CountData!$D:$D, $E107, CountData!$E:$E, $F107, CountData!$F:$F, $G107, CountData!$G:$G, $H107)</f>
        <v>16</v>
      </c>
      <c r="DE107" s="14">
        <f>SUMIFS(CountData!$I:$I, CountData!$A:$A, $B107, CountData!$B:$B, $C107, CountData!$C:$C, $D107, CountData!$D:$D, $E107, CountData!$E:$E, $F107, CountData!$F:$F, $G107, CountData!$G:$G, $H107)</f>
        <v>19</v>
      </c>
      <c r="DF107" s="27">
        <f t="shared" ca="1" si="1"/>
        <v>0</v>
      </c>
      <c r="DG107" s="14">
        <v>1</v>
      </c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</row>
    <row r="108" spans="1:131" x14ac:dyDescent="0.25">
      <c r="A108" s="14" t="s">
        <v>56</v>
      </c>
      <c r="B108" s="14" t="s">
        <v>55</v>
      </c>
      <c r="C108" s="14" t="s">
        <v>29</v>
      </c>
      <c r="D108" s="14" t="s">
        <v>55</v>
      </c>
      <c r="E108" s="14" t="s">
        <v>55</v>
      </c>
      <c r="F108" s="14" t="s">
        <v>55</v>
      </c>
      <c r="G108" s="14" t="s">
        <v>62</v>
      </c>
      <c r="H108" s="1">
        <v>42228</v>
      </c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D108" s="14">
        <f>SUMIFS(CountData!$H:$H, CountData!$A:$A, $B108,CountData!$B:$B, $C108, CountData!$C:$C, $D108, CountData!$D:$D, $E108, CountData!$E:$E, $F108, CountData!$F:$F, $G108, CountData!$G:$G, $H108)</f>
        <v>15</v>
      </c>
      <c r="DE108" s="14">
        <f>SUMIFS(CountData!$I:$I, CountData!$A:$A, $B108, CountData!$B:$B, $C108, CountData!$C:$C, $D108, CountData!$D:$D, $E108, CountData!$E:$E, $F108, CountData!$F:$F, $G108, CountData!$G:$G, $H108)</f>
        <v>18</v>
      </c>
      <c r="DF108" s="27">
        <f t="shared" ca="1" si="1"/>
        <v>0</v>
      </c>
      <c r="DG108" s="14">
        <v>1</v>
      </c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</row>
    <row r="109" spans="1:131" x14ac:dyDescent="0.25">
      <c r="A109" s="14" t="s">
        <v>56</v>
      </c>
      <c r="B109" s="14" t="s">
        <v>55</v>
      </c>
      <c r="C109" s="14" t="s">
        <v>29</v>
      </c>
      <c r="D109" s="14" t="s">
        <v>55</v>
      </c>
      <c r="E109" s="14" t="s">
        <v>55</v>
      </c>
      <c r="F109" s="14" t="s">
        <v>55</v>
      </c>
      <c r="G109" s="14" t="s">
        <v>62</v>
      </c>
      <c r="H109" s="1">
        <v>42229</v>
      </c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D109" s="14">
        <f>SUMIFS(CountData!$H:$H, CountData!$A:$A, $B109,CountData!$B:$B, $C109, CountData!$C:$C, $D109, CountData!$D:$D, $E109, CountData!$E:$E, $F109, CountData!$F:$F, $G109, CountData!$G:$G, $H109)</f>
        <v>16</v>
      </c>
      <c r="DE109" s="14">
        <f>SUMIFS(CountData!$I:$I, CountData!$A:$A, $B109, CountData!$B:$B, $C109, CountData!$C:$C, $D109, CountData!$D:$D, $E109, CountData!$E:$E, $F109, CountData!$F:$F, $G109, CountData!$G:$G, $H109)</f>
        <v>19</v>
      </c>
      <c r="DF109" s="27">
        <f t="shared" ca="1" si="1"/>
        <v>0</v>
      </c>
      <c r="DG109" s="14">
        <v>1</v>
      </c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</row>
    <row r="110" spans="1:131" x14ac:dyDescent="0.25">
      <c r="A110" s="14" t="s">
        <v>56</v>
      </c>
      <c r="B110" s="14" t="s">
        <v>55</v>
      </c>
      <c r="C110" s="14" t="s">
        <v>29</v>
      </c>
      <c r="D110" s="14" t="s">
        <v>55</v>
      </c>
      <c r="E110" s="14" t="s">
        <v>55</v>
      </c>
      <c r="F110" s="14" t="s">
        <v>55</v>
      </c>
      <c r="G110" s="14" t="s">
        <v>62</v>
      </c>
      <c r="H110" s="1">
        <v>42237</v>
      </c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D110" s="14">
        <f>SUMIFS(CountData!$H:$H, CountData!$A:$A, $B110,CountData!$B:$B, $C110, CountData!$C:$C, $D110, CountData!$D:$D, $E110, CountData!$E:$E, $F110, CountData!$F:$F, $G110, CountData!$G:$G, $H110)</f>
        <v>15</v>
      </c>
      <c r="DE110" s="14">
        <f>SUMIFS(CountData!$I:$I, CountData!$A:$A, $B110, CountData!$B:$B, $C110, CountData!$C:$C, $D110, CountData!$D:$D, $E110, CountData!$E:$E, $F110, CountData!$F:$F, $G110, CountData!$G:$G, $H110)</f>
        <v>18</v>
      </c>
      <c r="DF110" s="27">
        <f t="shared" ca="1" si="1"/>
        <v>0</v>
      </c>
      <c r="DG110" s="14">
        <v>1</v>
      </c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</row>
    <row r="111" spans="1:131" x14ac:dyDescent="0.25">
      <c r="A111" s="14" t="s">
        <v>56</v>
      </c>
      <c r="B111" s="14" t="s">
        <v>55</v>
      </c>
      <c r="C111" s="14" t="s">
        <v>29</v>
      </c>
      <c r="D111" s="14" t="s">
        <v>55</v>
      </c>
      <c r="E111" s="14" t="s">
        <v>55</v>
      </c>
      <c r="F111" s="14" t="s">
        <v>55</v>
      </c>
      <c r="G111" s="14" t="s">
        <v>62</v>
      </c>
      <c r="H111" s="1">
        <v>42241</v>
      </c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D111" s="14">
        <f>SUMIFS(CountData!$H:$H, CountData!$A:$A, $B111,CountData!$B:$B, $C111, CountData!$C:$C, $D111, CountData!$D:$D, $E111, CountData!$E:$E, $F111, CountData!$F:$F, $G111, CountData!$G:$G, $H111)</f>
        <v>16</v>
      </c>
      <c r="DE111" s="14">
        <f>SUMIFS(CountData!$I:$I, CountData!$A:$A, $B111, CountData!$B:$B, $C111, CountData!$C:$C, $D111, CountData!$D:$D, $E111, CountData!$E:$E, $F111, CountData!$F:$F, $G111, CountData!$G:$G, $H111)</f>
        <v>19</v>
      </c>
      <c r="DF111" s="27">
        <f t="shared" ca="1" si="1"/>
        <v>0</v>
      </c>
      <c r="DG111" s="14">
        <v>1</v>
      </c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</row>
    <row r="112" spans="1:131" x14ac:dyDescent="0.25">
      <c r="A112" s="14" t="s">
        <v>56</v>
      </c>
      <c r="B112" s="14" t="s">
        <v>55</v>
      </c>
      <c r="C112" s="14" t="s">
        <v>29</v>
      </c>
      <c r="D112" s="14" t="s">
        <v>55</v>
      </c>
      <c r="E112" s="14" t="s">
        <v>55</v>
      </c>
      <c r="F112" s="14" t="s">
        <v>55</v>
      </c>
      <c r="G112" s="14" t="s">
        <v>62</v>
      </c>
      <c r="H112" s="1">
        <v>42242</v>
      </c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D112" s="14">
        <f>SUMIFS(CountData!$H:$H, CountData!$A:$A, $B112,CountData!$B:$B, $C112, CountData!$C:$C, $D112, CountData!$D:$D, $E112, CountData!$E:$E, $F112, CountData!$F:$F, $G112, CountData!$G:$G, $H112)</f>
        <v>16</v>
      </c>
      <c r="DE112" s="14">
        <f>SUMIFS(CountData!$I:$I, CountData!$A:$A, $B112, CountData!$B:$B, $C112, CountData!$C:$C, $D112, CountData!$D:$D, $E112, CountData!$E:$E, $F112, CountData!$F:$F, $G112, CountData!$G:$G, $H112)</f>
        <v>19</v>
      </c>
      <c r="DF112" s="27">
        <f t="shared" ca="1" si="1"/>
        <v>0</v>
      </c>
      <c r="DG112" s="14">
        <v>1</v>
      </c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</row>
    <row r="113" spans="1:131" x14ac:dyDescent="0.25">
      <c r="A113" s="14" t="s">
        <v>56</v>
      </c>
      <c r="B113" s="14" t="s">
        <v>55</v>
      </c>
      <c r="C113" s="14" t="s">
        <v>29</v>
      </c>
      <c r="D113" s="14" t="s">
        <v>55</v>
      </c>
      <c r="E113" s="14" t="s">
        <v>55</v>
      </c>
      <c r="F113" s="14" t="s">
        <v>55</v>
      </c>
      <c r="G113" s="14" t="s">
        <v>62</v>
      </c>
      <c r="H113" s="1">
        <v>42243</v>
      </c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D113" s="14">
        <f>SUMIFS(CountData!$H:$H, CountData!$A:$A, $B113,CountData!$B:$B, $C113, CountData!$C:$C, $D113, CountData!$D:$D, $E113, CountData!$E:$E, $F113, CountData!$F:$F, $G113, CountData!$G:$G, $H113)</f>
        <v>16</v>
      </c>
      <c r="DE113" s="14">
        <f>SUMIFS(CountData!$I:$I, CountData!$A:$A, $B113, CountData!$B:$B, $C113, CountData!$C:$C, $D113, CountData!$D:$D, $E113, CountData!$E:$E, $F113, CountData!$F:$F, $G113, CountData!$G:$G, $H113)</f>
        <v>19</v>
      </c>
      <c r="DF113" s="27">
        <f t="shared" ca="1" si="1"/>
        <v>0</v>
      </c>
      <c r="DG113" s="14">
        <v>1</v>
      </c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</row>
    <row r="114" spans="1:131" x14ac:dyDescent="0.25">
      <c r="A114" s="14" t="s">
        <v>56</v>
      </c>
      <c r="B114" s="14" t="s">
        <v>55</v>
      </c>
      <c r="C114" s="14" t="s">
        <v>29</v>
      </c>
      <c r="D114" s="14" t="s">
        <v>55</v>
      </c>
      <c r="E114" s="14" t="s">
        <v>55</v>
      </c>
      <c r="F114" s="14" t="s">
        <v>55</v>
      </c>
      <c r="G114" s="14" t="s">
        <v>62</v>
      </c>
      <c r="H114" s="1">
        <v>42244</v>
      </c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D114" s="14">
        <f>SUMIFS(CountData!$H:$H, CountData!$A:$A, $B114,CountData!$B:$B, $C114, CountData!$C:$C, $D114, CountData!$D:$D, $E114, CountData!$E:$E, $F114, CountData!$F:$F, $G114, CountData!$G:$G, $H114)</f>
        <v>16</v>
      </c>
      <c r="DE114" s="14">
        <f>SUMIFS(CountData!$I:$I, CountData!$A:$A, $B114, CountData!$B:$B, $C114, CountData!$C:$C, $D114, CountData!$D:$D, $E114, CountData!$E:$E, $F114, CountData!$F:$F, $G114, CountData!$G:$G, $H114)</f>
        <v>19</v>
      </c>
      <c r="DF114" s="27">
        <f t="shared" ca="1" si="1"/>
        <v>0</v>
      </c>
      <c r="DG114" s="14">
        <v>1</v>
      </c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</row>
    <row r="115" spans="1:131" x14ac:dyDescent="0.25">
      <c r="A115" s="14" t="s">
        <v>56</v>
      </c>
      <c r="B115" s="14" t="s">
        <v>55</v>
      </c>
      <c r="C115" s="14" t="s">
        <v>29</v>
      </c>
      <c r="D115" s="14" t="s">
        <v>55</v>
      </c>
      <c r="E115" s="14" t="s">
        <v>55</v>
      </c>
      <c r="F115" s="14" t="s">
        <v>55</v>
      </c>
      <c r="G115" s="14" t="s">
        <v>62</v>
      </c>
      <c r="H115" s="1">
        <v>42256</v>
      </c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D115" s="14">
        <f>SUMIFS(CountData!$H:$H, CountData!$A:$A, $B115,CountData!$B:$B, $C115, CountData!$C:$C, $D115, CountData!$D:$D, $E115, CountData!$E:$E, $F115, CountData!$F:$F, $G115, CountData!$G:$G, $H115)</f>
        <v>16</v>
      </c>
      <c r="DE115" s="14">
        <f>SUMIFS(CountData!$I:$I, CountData!$A:$A, $B115, CountData!$B:$B, $C115, CountData!$C:$C, $D115, CountData!$D:$D, $E115, CountData!$E:$E, $F115, CountData!$F:$F, $G115, CountData!$G:$G, $H115)</f>
        <v>19</v>
      </c>
      <c r="DF115" s="27">
        <f t="shared" ca="1" si="1"/>
        <v>0</v>
      </c>
      <c r="DG115" s="14">
        <v>1</v>
      </c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</row>
    <row r="116" spans="1:131" x14ac:dyDescent="0.25">
      <c r="A116" s="14" t="s">
        <v>56</v>
      </c>
      <c r="B116" s="14" t="s">
        <v>55</v>
      </c>
      <c r="C116" s="14" t="s">
        <v>29</v>
      </c>
      <c r="D116" s="14" t="s">
        <v>55</v>
      </c>
      <c r="E116" s="14" t="s">
        <v>55</v>
      </c>
      <c r="F116" s="14" t="s">
        <v>55</v>
      </c>
      <c r="G116" s="14" t="s">
        <v>62</v>
      </c>
      <c r="H116" s="1">
        <v>42257</v>
      </c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D116" s="14">
        <f>SUMIFS(CountData!$H:$H, CountData!$A:$A, $B116,CountData!$B:$B, $C116, CountData!$C:$C, $D116, CountData!$D:$D, $E116, CountData!$E:$E, $F116, CountData!$F:$F, $G116, CountData!$G:$G, $H116)</f>
        <v>16</v>
      </c>
      <c r="DE116" s="14">
        <f>SUMIFS(CountData!$I:$I, CountData!$A:$A, $B116, CountData!$B:$B, $C116, CountData!$C:$C, $D116, CountData!$D:$D, $E116, CountData!$E:$E, $F116, CountData!$F:$F, $G116, CountData!$G:$G, $H116)</f>
        <v>19</v>
      </c>
      <c r="DF116" s="27">
        <f t="shared" ca="1" si="1"/>
        <v>0</v>
      </c>
      <c r="DG116" s="14">
        <v>1</v>
      </c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</row>
    <row r="117" spans="1:131" x14ac:dyDescent="0.25">
      <c r="A117" s="14" t="s">
        <v>56</v>
      </c>
      <c r="B117" s="14" t="s">
        <v>55</v>
      </c>
      <c r="C117" s="14" t="s">
        <v>29</v>
      </c>
      <c r="D117" s="14" t="s">
        <v>55</v>
      </c>
      <c r="E117" s="14" t="s">
        <v>55</v>
      </c>
      <c r="F117" s="14" t="s">
        <v>55</v>
      </c>
      <c r="G117" s="14" t="s">
        <v>62</v>
      </c>
      <c r="H117" s="1">
        <v>42258</v>
      </c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D117" s="14">
        <f>SUMIFS(CountData!$H:$H, CountData!$A:$A, $B117,CountData!$B:$B, $C117, CountData!$C:$C, $D117, CountData!$D:$D, $E117, CountData!$E:$E, $F117, CountData!$F:$F, $G117, CountData!$G:$G, $H117)</f>
        <v>16</v>
      </c>
      <c r="DE117" s="14">
        <f>SUMIFS(CountData!$I:$I, CountData!$A:$A, $B117, CountData!$B:$B, $C117, CountData!$C:$C, $D117, CountData!$D:$D, $E117, CountData!$E:$E, $F117, CountData!$F:$F, $G117, CountData!$G:$G, $H117)</f>
        <v>19</v>
      </c>
      <c r="DF117" s="27">
        <f t="shared" ca="1" si="1"/>
        <v>0</v>
      </c>
      <c r="DG117" s="14">
        <v>1</v>
      </c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</row>
    <row r="118" spans="1:131" x14ac:dyDescent="0.25">
      <c r="A118" s="14" t="s">
        <v>56</v>
      </c>
      <c r="B118" s="14" t="s">
        <v>55</v>
      </c>
      <c r="C118" s="14" t="s">
        <v>29</v>
      </c>
      <c r="D118" s="14" t="s">
        <v>55</v>
      </c>
      <c r="E118" s="14" t="s">
        <v>55</v>
      </c>
      <c r="F118" s="14" t="s">
        <v>55</v>
      </c>
      <c r="G118" s="14" t="s">
        <v>62</v>
      </c>
      <c r="H118" s="1">
        <v>42270</v>
      </c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D118" s="14">
        <f>SUMIFS(CountData!$H:$H, CountData!$A:$A, $B118,CountData!$B:$B, $C118, CountData!$C:$C, $D118, CountData!$D:$D, $E118, CountData!$E:$E, $F118, CountData!$F:$F, $G118, CountData!$G:$G, $H118)</f>
        <v>16</v>
      </c>
      <c r="DE118" s="14">
        <f>SUMIFS(CountData!$I:$I, CountData!$A:$A, $B118, CountData!$B:$B, $C118, CountData!$C:$C, $D118, CountData!$D:$D, $E118, CountData!$E:$E, $F118, CountData!$F:$F, $G118, CountData!$G:$G, $H118)</f>
        <v>19</v>
      </c>
      <c r="DF118" s="27">
        <f t="shared" ca="1" si="1"/>
        <v>0</v>
      </c>
      <c r="DG118" s="14">
        <v>1</v>
      </c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</row>
    <row r="119" spans="1:131" x14ac:dyDescent="0.25">
      <c r="A119" s="14" t="s">
        <v>56</v>
      </c>
      <c r="B119" s="14" t="s">
        <v>55</v>
      </c>
      <c r="C119" s="14" t="s">
        <v>29</v>
      </c>
      <c r="D119" s="14" t="s">
        <v>55</v>
      </c>
      <c r="E119" s="14" t="s">
        <v>55</v>
      </c>
      <c r="F119" s="14" t="s">
        <v>55</v>
      </c>
      <c r="G119" s="14" t="s">
        <v>62</v>
      </c>
      <c r="H119" s="1">
        <v>42271</v>
      </c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D119" s="14">
        <f>SUMIFS(CountData!$H:$H, CountData!$A:$A, $B119,CountData!$B:$B, $C119, CountData!$C:$C, $D119, CountData!$D:$D, $E119, CountData!$E:$E, $F119, CountData!$F:$F, $G119, CountData!$G:$G, $H119)</f>
        <v>16</v>
      </c>
      <c r="DE119" s="14">
        <f>SUMIFS(CountData!$I:$I, CountData!$A:$A, $B119, CountData!$B:$B, $C119, CountData!$C:$C, $D119, CountData!$D:$D, $E119, CountData!$E:$E, $F119, CountData!$F:$F, $G119, CountData!$G:$G, $H119)</f>
        <v>19</v>
      </c>
      <c r="DF119" s="27">
        <f t="shared" ca="1" si="1"/>
        <v>0</v>
      </c>
      <c r="DG119" s="14">
        <v>1</v>
      </c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</row>
    <row r="120" spans="1:131" x14ac:dyDescent="0.25">
      <c r="A120" s="14" t="s">
        <v>56</v>
      </c>
      <c r="B120" s="14" t="s">
        <v>55</v>
      </c>
      <c r="C120" s="14" t="s">
        <v>29</v>
      </c>
      <c r="D120" s="14" t="s">
        <v>55</v>
      </c>
      <c r="E120" s="14" t="s">
        <v>55</v>
      </c>
      <c r="F120" s="14" t="s">
        <v>55</v>
      </c>
      <c r="G120" s="14" t="s">
        <v>62</v>
      </c>
      <c r="H120" s="1">
        <v>42272</v>
      </c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D120" s="14">
        <f>SUMIFS(CountData!$H:$H, CountData!$A:$A, $B120,CountData!$B:$B, $C120, CountData!$C:$C, $D120, CountData!$D:$D, $E120, CountData!$E:$E, $F120, CountData!$F:$F, $G120, CountData!$G:$G, $H120)</f>
        <v>16</v>
      </c>
      <c r="DE120" s="14">
        <f>SUMIFS(CountData!$I:$I, CountData!$A:$A, $B120, CountData!$B:$B, $C120, CountData!$C:$C, $D120, CountData!$D:$D, $E120, CountData!$E:$E, $F120, CountData!$F:$F, $G120, CountData!$G:$G, $H120)</f>
        <v>19</v>
      </c>
      <c r="DF120" s="27">
        <f t="shared" ca="1" si="1"/>
        <v>0</v>
      </c>
      <c r="DG120" s="14">
        <v>1</v>
      </c>
      <c r="DH120" s="14"/>
      <c r="DI120" s="14"/>
      <c r="DJ120" s="14"/>
      <c r="DK120" s="14"/>
      <c r="DL120" s="14"/>
      <c r="DM120" s="14"/>
      <c r="DN120" s="14"/>
      <c r="DO120" s="2"/>
      <c r="DP120" s="2"/>
      <c r="DQ120" s="14"/>
      <c r="DR120" s="2"/>
      <c r="DS120" s="2"/>
      <c r="DT120" s="14"/>
      <c r="DU120" s="14"/>
      <c r="DV120" s="14"/>
      <c r="DW120" s="14"/>
      <c r="DX120" s="14"/>
      <c r="DY120" s="14"/>
      <c r="DZ120" s="14"/>
      <c r="EA120" s="14"/>
    </row>
    <row r="121" spans="1:131" x14ac:dyDescent="0.25">
      <c r="A121" s="14" t="s">
        <v>56</v>
      </c>
      <c r="B121" s="14" t="s">
        <v>55</v>
      </c>
      <c r="C121" s="14" t="s">
        <v>29</v>
      </c>
      <c r="D121" s="14" t="s">
        <v>55</v>
      </c>
      <c r="E121" s="14" t="s">
        <v>55</v>
      </c>
      <c r="F121" s="14" t="s">
        <v>55</v>
      </c>
      <c r="G121" s="14" t="s">
        <v>62</v>
      </c>
      <c r="H121" s="1">
        <v>42276</v>
      </c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D121" s="14">
        <f>SUMIFS(CountData!$H:$H, CountData!$A:$A, $B121,CountData!$B:$B, $C121, CountData!$C:$C, $D121, CountData!$D:$D, $E121, CountData!$E:$E, $F121, CountData!$F:$F, $G121, CountData!$G:$G, $H121)</f>
        <v>16</v>
      </c>
      <c r="DE121" s="14">
        <f>SUMIFS(CountData!$I:$I, CountData!$A:$A, $B121, CountData!$B:$B, $C121, CountData!$C:$C, $D121, CountData!$D:$D, $E121, CountData!$E:$E, $F121, CountData!$F:$F, $G121, CountData!$G:$G, $H121)</f>
        <v>19</v>
      </c>
      <c r="DF121" s="27">
        <f t="shared" ca="1" si="1"/>
        <v>0</v>
      </c>
      <c r="DG121" s="14">
        <v>1</v>
      </c>
      <c r="DH121" s="14"/>
      <c r="DI121" s="14"/>
      <c r="DJ121" s="14"/>
      <c r="DK121" s="14"/>
      <c r="DL121" s="14"/>
      <c r="DM121" s="2"/>
      <c r="DN121" s="2"/>
      <c r="DO121" s="2"/>
      <c r="DP121" s="2"/>
      <c r="DQ121" s="2"/>
      <c r="DR121" s="2"/>
      <c r="DS121" s="2"/>
      <c r="DT121" s="2"/>
      <c r="DU121" s="2"/>
      <c r="DV121" s="14"/>
      <c r="DW121" s="14"/>
      <c r="DX121" s="14"/>
      <c r="DY121" s="14"/>
      <c r="DZ121" s="14"/>
      <c r="EA121" s="14"/>
    </row>
    <row r="122" spans="1:131" x14ac:dyDescent="0.25">
      <c r="A122" s="14" t="s">
        <v>56</v>
      </c>
      <c r="B122" s="14" t="s">
        <v>55</v>
      </c>
      <c r="C122" s="14" t="s">
        <v>29</v>
      </c>
      <c r="D122" s="14" t="s">
        <v>55</v>
      </c>
      <c r="E122" s="14" t="s">
        <v>55</v>
      </c>
      <c r="F122" s="14" t="s">
        <v>55</v>
      </c>
      <c r="G122" s="14" t="s">
        <v>62</v>
      </c>
      <c r="H122" s="1">
        <v>42277</v>
      </c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D122" s="14">
        <f>SUMIFS(CountData!$H:$H, CountData!$A:$A, $B122,CountData!$B:$B, $C122, CountData!$C:$C, $D122, CountData!$D:$D, $E122, CountData!$E:$E, $F122, CountData!$F:$F, $G122, CountData!$G:$G, $H122)</f>
        <v>16</v>
      </c>
      <c r="DE122" s="14">
        <f>SUMIFS(CountData!$I:$I, CountData!$A:$A, $B122, CountData!$B:$B, $C122, CountData!$C:$C, $D122, CountData!$D:$D, $E122, CountData!$E:$E, $F122, CountData!$F:$F, $G122, CountData!$G:$G, $H122)</f>
        <v>19</v>
      </c>
      <c r="DF122" s="27">
        <f t="shared" ca="1" si="1"/>
        <v>0</v>
      </c>
      <c r="DG122" s="14">
        <v>1</v>
      </c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</row>
    <row r="123" spans="1:131" x14ac:dyDescent="0.25">
      <c r="A123" s="14" t="s">
        <v>56</v>
      </c>
      <c r="B123" s="14" t="s">
        <v>55</v>
      </c>
      <c r="C123" s="14" t="s">
        <v>29</v>
      </c>
      <c r="D123" s="14" t="s">
        <v>55</v>
      </c>
      <c r="E123" s="14" t="s">
        <v>55</v>
      </c>
      <c r="F123" s="14" t="s">
        <v>55</v>
      </c>
      <c r="G123" s="14" t="s">
        <v>62</v>
      </c>
      <c r="H123" s="1">
        <v>42285</v>
      </c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D123" s="14">
        <f>SUMIFS(CountData!$H:$H, CountData!$A:$A, $B123,CountData!$B:$B, $C123, CountData!$C:$C, $D123, CountData!$D:$D, $E123, CountData!$E:$E, $F123, CountData!$F:$F, $G123, CountData!$G:$G, $H123)</f>
        <v>16</v>
      </c>
      <c r="DE123" s="14">
        <f>SUMIFS(CountData!$I:$I, CountData!$A:$A, $B123, CountData!$B:$B, $C123, CountData!$C:$C, $D123, CountData!$D:$D, $E123, CountData!$E:$E, $F123, CountData!$F:$F, $G123, CountData!$G:$G, $H123)</f>
        <v>19</v>
      </c>
      <c r="DF123" s="27">
        <f t="shared" ca="1" si="1"/>
        <v>0</v>
      </c>
      <c r="DG123" s="14">
        <v>1</v>
      </c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</row>
    <row r="124" spans="1:131" x14ac:dyDescent="0.25">
      <c r="A124" s="14" t="s">
        <v>56</v>
      </c>
      <c r="B124" s="14" t="s">
        <v>55</v>
      </c>
      <c r="C124" s="14" t="s">
        <v>29</v>
      </c>
      <c r="D124" s="14" t="s">
        <v>55</v>
      </c>
      <c r="E124" s="14" t="s">
        <v>55</v>
      </c>
      <c r="F124" s="14" t="s">
        <v>55</v>
      </c>
      <c r="G124" s="14" t="s">
        <v>62</v>
      </c>
      <c r="H124" s="1">
        <v>42286</v>
      </c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D124" s="14">
        <f>SUMIFS(CountData!$H:$H, CountData!$A:$A, $B124,CountData!$B:$B, $C124, CountData!$C:$C, $D124, CountData!$D:$D, $E124, CountData!$E:$E, $F124, CountData!$F:$F, $G124, CountData!$G:$G, $H124)</f>
        <v>16</v>
      </c>
      <c r="DE124" s="14">
        <f>SUMIFS(CountData!$I:$I, CountData!$A:$A, $B124, CountData!$B:$B, $C124, CountData!$C:$C, $D124, CountData!$D:$D, $E124, CountData!$E:$E, $F124, CountData!$F:$F, $G124, CountData!$G:$G, $H124)</f>
        <v>19</v>
      </c>
      <c r="DF124" s="27">
        <f t="shared" ca="1" si="1"/>
        <v>0</v>
      </c>
      <c r="DG124" s="14">
        <v>1</v>
      </c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</row>
    <row r="125" spans="1:131" x14ac:dyDescent="0.25">
      <c r="A125" s="14" t="s">
        <v>56</v>
      </c>
      <c r="B125" s="14" t="s">
        <v>55</v>
      </c>
      <c r="C125" s="14" t="s">
        <v>29</v>
      </c>
      <c r="D125" s="14" t="s">
        <v>55</v>
      </c>
      <c r="E125" s="14" t="s">
        <v>55</v>
      </c>
      <c r="F125" s="14" t="s">
        <v>55</v>
      </c>
      <c r="G125" s="14" t="s">
        <v>62</v>
      </c>
      <c r="H125" s="1">
        <v>42289</v>
      </c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D125" s="14">
        <f>SUMIFS(CountData!$H:$H, CountData!$A:$A, $B125,CountData!$B:$B, $C125, CountData!$C:$C, $D125, CountData!$D:$D, $E125, CountData!$E:$E, $F125, CountData!$F:$F, $G125, CountData!$G:$G, $H125)</f>
        <v>16</v>
      </c>
      <c r="DE125" s="14">
        <f>SUMIFS(CountData!$I:$I, CountData!$A:$A, $B125, CountData!$B:$B, $C125, CountData!$C:$C, $D125, CountData!$D:$D, $E125, CountData!$E:$E, $F125, CountData!$F:$F, $G125, CountData!$G:$G, $H125)</f>
        <v>19</v>
      </c>
      <c r="DF125" s="27">
        <f t="shared" ca="1" si="1"/>
        <v>0</v>
      </c>
      <c r="DG125" s="14">
        <v>1</v>
      </c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</row>
    <row r="126" spans="1:131" x14ac:dyDescent="0.25">
      <c r="A126" s="14" t="s">
        <v>56</v>
      </c>
      <c r="B126" s="14" t="s">
        <v>55</v>
      </c>
      <c r="C126" s="14" t="s">
        <v>29</v>
      </c>
      <c r="D126" s="14" t="s">
        <v>55</v>
      </c>
      <c r="E126" s="14" t="s">
        <v>55</v>
      </c>
      <c r="F126" s="14" t="s">
        <v>55</v>
      </c>
      <c r="G126" s="14" t="s">
        <v>62</v>
      </c>
      <c r="H126" s="1">
        <v>42290</v>
      </c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D126" s="14">
        <f>SUMIFS(CountData!$H:$H, CountData!$A:$A, $B126,CountData!$B:$B, $C126, CountData!$C:$C, $D126, CountData!$D:$D, $E126, CountData!$E:$E, $F126, CountData!$F:$F, $G126, CountData!$G:$G, $H126)</f>
        <v>16</v>
      </c>
      <c r="DE126" s="14">
        <f>SUMIFS(CountData!$I:$I, CountData!$A:$A, $B126, CountData!$B:$B, $C126, CountData!$C:$C, $D126, CountData!$D:$D, $E126, CountData!$E:$E, $F126, CountData!$F:$F, $G126, CountData!$G:$G, $H126)</f>
        <v>19</v>
      </c>
      <c r="DF126" s="27">
        <f t="shared" ca="1" si="1"/>
        <v>0</v>
      </c>
      <c r="DG126" s="14">
        <v>1</v>
      </c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</row>
    <row r="127" spans="1:131" x14ac:dyDescent="0.25">
      <c r="A127" s="14" t="s">
        <v>56</v>
      </c>
      <c r="B127" s="14" t="s">
        <v>55</v>
      </c>
      <c r="C127" s="14" t="s">
        <v>29</v>
      </c>
      <c r="D127" s="14" t="s">
        <v>55</v>
      </c>
      <c r="E127" s="14" t="s">
        <v>55</v>
      </c>
      <c r="F127" s="14" t="s">
        <v>55</v>
      </c>
      <c r="G127" s="14" t="s">
        <v>62</v>
      </c>
      <c r="H127" s="1">
        <v>42291</v>
      </c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D127" s="14">
        <f>SUMIFS(CountData!$H:$H, CountData!$A:$A, $B127,CountData!$B:$B, $C127, CountData!$C:$C, $D127, CountData!$D:$D, $E127, CountData!$E:$E, $F127, CountData!$F:$F, $G127, CountData!$G:$G, $H127)</f>
        <v>16</v>
      </c>
      <c r="DE127" s="14">
        <f>SUMIFS(CountData!$I:$I, CountData!$A:$A, $B127, CountData!$B:$B, $C127, CountData!$C:$C, $D127, CountData!$D:$D, $E127, CountData!$E:$E, $F127, CountData!$F:$F, $G127, CountData!$G:$G, $H127)</f>
        <v>19</v>
      </c>
      <c r="DF127" s="27">
        <f t="shared" ca="1" si="1"/>
        <v>0</v>
      </c>
      <c r="DG127" s="14">
        <v>1</v>
      </c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</row>
    <row r="128" spans="1:131" x14ac:dyDescent="0.25">
      <c r="A128" s="14" t="s">
        <v>56</v>
      </c>
      <c r="B128" s="14" t="s">
        <v>55</v>
      </c>
      <c r="C128" s="14" t="s">
        <v>29</v>
      </c>
      <c r="D128" s="14" t="s">
        <v>55</v>
      </c>
      <c r="E128" s="14" t="s">
        <v>55</v>
      </c>
      <c r="F128" s="14" t="s">
        <v>55</v>
      </c>
      <c r="G128" s="14" t="s">
        <v>62</v>
      </c>
      <c r="H128" s="1">
        <v>42298</v>
      </c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D128" s="14">
        <f>SUMIFS(CountData!$H:$H, CountData!$A:$A, $B128,CountData!$B:$B, $C128, CountData!$C:$C, $D128, CountData!$D:$D, $E128, CountData!$E:$E, $F128, CountData!$F:$F, $G128, CountData!$G:$G, $H128)</f>
        <v>16</v>
      </c>
      <c r="DE128" s="14">
        <f>SUMIFS(CountData!$I:$I, CountData!$A:$A, $B128, CountData!$B:$B, $C128, CountData!$C:$C, $D128, CountData!$D:$D, $E128, CountData!$E:$E, $F128, CountData!$F:$F, $G128, CountData!$G:$G, $H128)</f>
        <v>19</v>
      </c>
      <c r="DF128" s="27">
        <f t="shared" ca="1" si="1"/>
        <v>0</v>
      </c>
      <c r="DG128" s="14">
        <v>1</v>
      </c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</row>
    <row r="129" spans="1:131" x14ac:dyDescent="0.25">
      <c r="A129" s="14" t="s">
        <v>56</v>
      </c>
      <c r="B129" s="14" t="s">
        <v>55</v>
      </c>
      <c r="C129" s="14" t="s">
        <v>29</v>
      </c>
      <c r="D129" s="14" t="s">
        <v>55</v>
      </c>
      <c r="E129" s="14" t="s">
        <v>55</v>
      </c>
      <c r="F129" s="14" t="s">
        <v>55</v>
      </c>
      <c r="G129" s="14" t="s">
        <v>62</v>
      </c>
      <c r="H129" s="1">
        <v>42299</v>
      </c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D129" s="14">
        <f>SUMIFS(CountData!$H:$H, CountData!$A:$A, $B129,CountData!$B:$B, $C129, CountData!$C:$C, $D129, CountData!$D:$D, $E129, CountData!$E:$E, $F129, CountData!$F:$F, $G129, CountData!$G:$G, $H129)</f>
        <v>16</v>
      </c>
      <c r="DE129" s="14">
        <f>SUMIFS(CountData!$I:$I, CountData!$A:$A, $B129, CountData!$B:$B, $C129, CountData!$C:$C, $D129, CountData!$D:$D, $E129, CountData!$E:$E, $F129, CountData!$F:$F, $G129, CountData!$G:$G, $H129)</f>
        <v>19</v>
      </c>
      <c r="DF129" s="27">
        <f t="shared" ca="1" si="1"/>
        <v>0</v>
      </c>
      <c r="DG129" s="14">
        <v>1</v>
      </c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</row>
    <row r="130" spans="1:131" x14ac:dyDescent="0.25">
      <c r="A130" s="14" t="s">
        <v>56</v>
      </c>
      <c r="B130" s="14" t="s">
        <v>55</v>
      </c>
      <c r="C130" s="14" t="s">
        <v>29</v>
      </c>
      <c r="D130" s="14" t="s">
        <v>55</v>
      </c>
      <c r="E130" s="14" t="s">
        <v>55</v>
      </c>
      <c r="F130" s="14" t="s">
        <v>55</v>
      </c>
      <c r="G130" s="14" t="s">
        <v>62</v>
      </c>
      <c r="H130" s="1">
        <v>42300</v>
      </c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D130" s="14">
        <f>SUMIFS(CountData!$H:$H, CountData!$A:$A, $B130,CountData!$B:$B, $C130, CountData!$C:$C, $D130, CountData!$D:$D, $E130, CountData!$E:$E, $F130, CountData!$F:$F, $G130, CountData!$G:$G, $H130)</f>
        <v>16</v>
      </c>
      <c r="DE130" s="14">
        <f>SUMIFS(CountData!$I:$I, CountData!$A:$A, $B130, CountData!$B:$B, $C130, CountData!$C:$C, $D130, CountData!$D:$D, $E130, CountData!$E:$E, $F130, CountData!$F:$F, $G130, CountData!$G:$G, $H130)</f>
        <v>19</v>
      </c>
      <c r="DF130" s="27">
        <f t="shared" ca="1" si="1"/>
        <v>0</v>
      </c>
      <c r="DG130" s="14">
        <v>1</v>
      </c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</row>
    <row r="131" spans="1:131" x14ac:dyDescent="0.25">
      <c r="A131" s="14" t="s">
        <v>56</v>
      </c>
      <c r="B131" s="14" t="s">
        <v>55</v>
      </c>
      <c r="C131" s="14" t="s">
        <v>29</v>
      </c>
      <c r="D131" s="14" t="s">
        <v>55</v>
      </c>
      <c r="E131" s="14" t="s">
        <v>55</v>
      </c>
      <c r="F131" s="14" t="s">
        <v>55</v>
      </c>
      <c r="G131" s="14" t="s">
        <v>62</v>
      </c>
      <c r="H131" s="1">
        <v>42304</v>
      </c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D131" s="14">
        <f>SUMIFS(CountData!$H:$H, CountData!$A:$A, $B131,CountData!$B:$B, $C131, CountData!$C:$C, $D131, CountData!$D:$D, $E131, CountData!$E:$E, $F131, CountData!$F:$F, $G131, CountData!$G:$G, $H131)</f>
        <v>16</v>
      </c>
      <c r="DE131" s="14">
        <f>SUMIFS(CountData!$I:$I, CountData!$A:$A, $B131, CountData!$B:$B, $C131, CountData!$C:$C, $D131, CountData!$D:$D, $E131, CountData!$E:$E, $F131, CountData!$F:$F, $G131, CountData!$G:$G, $H131)</f>
        <v>19</v>
      </c>
      <c r="DF131" s="27">
        <f t="shared" ref="DF131:DF194" ca="1" si="2">(SUM(OFFSET($AG131, 0, $DD131-1, 1, $DE131-$DD131+1))-SUM(OFFSET($I131, 0, $DD131-1, 1, $DE131-$DD131+1)))/($DE131-$DD131+1)</f>
        <v>0</v>
      </c>
      <c r="DG131" s="14">
        <v>1</v>
      </c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</row>
    <row r="132" spans="1:131" x14ac:dyDescent="0.25">
      <c r="A132" s="14" t="s">
        <v>56</v>
      </c>
      <c r="B132" s="14" t="s">
        <v>55</v>
      </c>
      <c r="C132" s="14" t="s">
        <v>29</v>
      </c>
      <c r="D132" s="14" t="s">
        <v>55</v>
      </c>
      <c r="E132" s="14" t="s">
        <v>55</v>
      </c>
      <c r="F132" s="14" t="s">
        <v>55</v>
      </c>
      <c r="G132" s="14" t="s">
        <v>62</v>
      </c>
      <c r="H132" s="1">
        <v>42305</v>
      </c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D132" s="14">
        <f>SUMIFS(CountData!$H:$H, CountData!$A:$A, $B132,CountData!$B:$B, $C132, CountData!$C:$C, $D132, CountData!$D:$D, $E132, CountData!$E:$E, $F132, CountData!$F:$F, $G132, CountData!$G:$G, $H132)</f>
        <v>16</v>
      </c>
      <c r="DE132" s="14">
        <f>SUMIFS(CountData!$I:$I, CountData!$A:$A, $B132, CountData!$B:$B, $C132, CountData!$C:$C, $D132, CountData!$D:$D, $E132, CountData!$E:$E, $F132, CountData!$F:$F, $G132, CountData!$G:$G, $H132)</f>
        <v>19</v>
      </c>
      <c r="DF132" s="27">
        <f t="shared" ca="1" si="2"/>
        <v>0</v>
      </c>
      <c r="DG132" s="14">
        <v>1</v>
      </c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</row>
    <row r="133" spans="1:131" x14ac:dyDescent="0.25">
      <c r="A133" s="14" t="s">
        <v>56</v>
      </c>
      <c r="B133" s="14" t="s">
        <v>55</v>
      </c>
      <c r="C133" s="14" t="s">
        <v>29</v>
      </c>
      <c r="D133" s="14" t="s">
        <v>55</v>
      </c>
      <c r="E133" s="14" t="s">
        <v>55</v>
      </c>
      <c r="F133" s="14" t="s">
        <v>55</v>
      </c>
      <c r="G133" s="14" t="s">
        <v>62</v>
      </c>
      <c r="H133" s="1">
        <v>42307</v>
      </c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D133" s="14">
        <f>SUMIFS(CountData!$H:$H, CountData!$A:$A, $B133,CountData!$B:$B, $C133, CountData!$C:$C, $D133, CountData!$D:$D, $E133, CountData!$E:$E, $F133, CountData!$F:$F, $G133, CountData!$G:$G, $H133)</f>
        <v>16</v>
      </c>
      <c r="DE133" s="14">
        <f>SUMIFS(CountData!$I:$I, CountData!$A:$A, $B133, CountData!$B:$B, $C133, CountData!$C:$C, $D133, CountData!$D:$D, $E133, CountData!$E:$E, $F133, CountData!$F:$F, $G133, CountData!$G:$G, $H133)</f>
        <v>19</v>
      </c>
      <c r="DF133" s="27">
        <f t="shared" ca="1" si="2"/>
        <v>0</v>
      </c>
      <c r="DG133" s="14">
        <v>1</v>
      </c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</row>
    <row r="134" spans="1:131" x14ac:dyDescent="0.25">
      <c r="A134" s="14" t="s">
        <v>56</v>
      </c>
      <c r="B134" s="14" t="s">
        <v>55</v>
      </c>
      <c r="C134" s="14" t="s">
        <v>30</v>
      </c>
      <c r="D134" s="14" t="s">
        <v>55</v>
      </c>
      <c r="E134" s="14" t="s">
        <v>55</v>
      </c>
      <c r="F134" s="14" t="s">
        <v>55</v>
      </c>
      <c r="G134" s="14" t="s">
        <v>102</v>
      </c>
      <c r="H134" s="1">
        <v>42125</v>
      </c>
      <c r="I134" s="14">
        <v>4975.25</v>
      </c>
      <c r="J134" s="14">
        <v>4800.1949999999997</v>
      </c>
      <c r="K134" s="14">
        <v>4701.3850000000002</v>
      </c>
      <c r="L134" s="14">
        <v>5038.3850000000002</v>
      </c>
      <c r="M134" s="14">
        <v>5614.11</v>
      </c>
      <c r="N134" s="14">
        <v>6193.3649999999998</v>
      </c>
      <c r="O134" s="14">
        <v>7539.75</v>
      </c>
      <c r="P134" s="14">
        <v>8164.43</v>
      </c>
      <c r="Q134" s="14">
        <v>9777.94</v>
      </c>
      <c r="R134" s="14">
        <v>11625.3</v>
      </c>
      <c r="S134" s="14">
        <v>13040.77</v>
      </c>
      <c r="T134" s="14">
        <v>13893.46</v>
      </c>
      <c r="U134" s="14">
        <v>14347.23</v>
      </c>
      <c r="V134" s="14">
        <v>14727.86</v>
      </c>
      <c r="W134" s="14">
        <v>14949.8</v>
      </c>
      <c r="X134" s="14">
        <v>12968.5</v>
      </c>
      <c r="Y134" s="14">
        <v>13070.14</v>
      </c>
      <c r="Z134" s="14">
        <v>13002.85</v>
      </c>
      <c r="AA134" s="14">
        <v>13033.3</v>
      </c>
      <c r="AB134" s="14">
        <v>15212.48</v>
      </c>
      <c r="AC134" s="14">
        <v>14263.66</v>
      </c>
      <c r="AD134" s="14">
        <v>11227.9</v>
      </c>
      <c r="AE134" s="14">
        <v>8358.7199999999993</v>
      </c>
      <c r="AF134" s="14">
        <v>5616.85</v>
      </c>
      <c r="AG134" s="14">
        <v>13018.7</v>
      </c>
      <c r="AH134" s="14">
        <v>5123.6850000000004</v>
      </c>
      <c r="AI134" s="14">
        <v>5053.7110000000002</v>
      </c>
      <c r="AJ134" s="14">
        <v>4955.875</v>
      </c>
      <c r="AK134" s="14">
        <v>5256.8239999999996</v>
      </c>
      <c r="AL134" s="14">
        <v>5777.9160000000002</v>
      </c>
      <c r="AM134" s="14">
        <v>6358.7160000000003</v>
      </c>
      <c r="AN134" s="14">
        <v>7677.692</v>
      </c>
      <c r="AO134" s="14">
        <v>8195.3729999999996</v>
      </c>
      <c r="AP134" s="14">
        <v>9540.0550000000003</v>
      </c>
      <c r="AQ134" s="14">
        <v>11274.98</v>
      </c>
      <c r="AR134" s="14">
        <v>12727.41</v>
      </c>
      <c r="AS134" s="14">
        <v>13516.67</v>
      </c>
      <c r="AT134" s="14">
        <v>13927.8</v>
      </c>
      <c r="AU134" s="14">
        <v>14304.69</v>
      </c>
      <c r="AV134" s="14">
        <v>14580.65</v>
      </c>
      <c r="AW134" s="14">
        <v>14460.56</v>
      </c>
      <c r="AX134" s="14">
        <v>14445.99</v>
      </c>
      <c r="AY134" s="14">
        <v>14443.64</v>
      </c>
      <c r="AZ134" s="14">
        <v>14394.2</v>
      </c>
      <c r="BA134" s="14">
        <v>14904.37</v>
      </c>
      <c r="BB134" s="14">
        <v>14022.8</v>
      </c>
      <c r="BC134" s="14">
        <v>11192.12</v>
      </c>
      <c r="BD134" s="14">
        <v>8241.3960000000006</v>
      </c>
      <c r="BE134" s="14">
        <v>5573.55</v>
      </c>
      <c r="BF134" s="14">
        <v>14432.57</v>
      </c>
      <c r="BG134" s="14">
        <v>65.553600000000003</v>
      </c>
      <c r="BH134" s="14">
        <v>65.107100000000003</v>
      </c>
      <c r="BI134" s="14">
        <v>64.107100000000003</v>
      </c>
      <c r="BJ134" s="14">
        <v>63.553600000000003</v>
      </c>
      <c r="BK134" s="14">
        <v>62.553600000000003</v>
      </c>
      <c r="BL134" s="14">
        <v>60.767899999999997</v>
      </c>
      <c r="BM134" s="14">
        <v>63.553600000000003</v>
      </c>
      <c r="BN134" s="14">
        <v>67.892899999999997</v>
      </c>
      <c r="BO134" s="14">
        <v>70.571399999999997</v>
      </c>
      <c r="BP134" s="14">
        <v>73.357100000000003</v>
      </c>
      <c r="BQ134" s="14">
        <v>77.803600000000003</v>
      </c>
      <c r="BR134" s="14">
        <v>79.25</v>
      </c>
      <c r="BS134" s="14">
        <v>81.357100000000003</v>
      </c>
      <c r="BT134" s="14">
        <v>81.464299999999994</v>
      </c>
      <c r="BU134" s="14">
        <v>81.678600000000003</v>
      </c>
      <c r="BV134" s="14">
        <v>80.125</v>
      </c>
      <c r="BW134" s="14">
        <v>77.125</v>
      </c>
      <c r="BX134" s="14">
        <v>74.339299999999994</v>
      </c>
      <c r="BY134" s="14">
        <v>73</v>
      </c>
      <c r="BZ134" s="14">
        <v>70</v>
      </c>
      <c r="CA134" s="14">
        <v>68.553600000000003</v>
      </c>
      <c r="CB134" s="14">
        <v>68.107100000000003</v>
      </c>
      <c r="CC134" s="14">
        <v>66.107100000000003</v>
      </c>
      <c r="CD134" s="14">
        <v>65.107100000000003</v>
      </c>
      <c r="CE134" s="14">
        <v>6183.174</v>
      </c>
      <c r="CF134" s="14">
        <v>5324.9520000000002</v>
      </c>
      <c r="CG134" s="14">
        <v>5203.2879999999996</v>
      </c>
      <c r="CH134" s="14">
        <v>5095.6469999999999</v>
      </c>
      <c r="CI134" s="14">
        <v>3771.6619999999998</v>
      </c>
      <c r="CJ134" s="14">
        <v>3104.3969999999999</v>
      </c>
      <c r="CK134" s="14">
        <v>4270.4539999999997</v>
      </c>
      <c r="CL134" s="14">
        <v>3484.7779999999998</v>
      </c>
      <c r="CM134" s="14">
        <v>4202.75</v>
      </c>
      <c r="CN134" s="14">
        <v>6653.0990000000002</v>
      </c>
      <c r="CO134" s="14">
        <v>7518.473</v>
      </c>
      <c r="CP134" s="14">
        <v>5530.7269999999999</v>
      </c>
      <c r="CQ134" s="14">
        <v>6368.7420000000002</v>
      </c>
      <c r="CR134" s="14">
        <v>6754.3109999999997</v>
      </c>
      <c r="CS134" s="14">
        <v>7162.4089999999997</v>
      </c>
      <c r="CT134" s="14">
        <v>6318.3909999999996</v>
      </c>
      <c r="CU134" s="14">
        <v>5314.8810000000003</v>
      </c>
      <c r="CV134" s="14">
        <v>4396.1660000000002</v>
      </c>
      <c r="CW134" s="14">
        <v>4180.0429999999997</v>
      </c>
      <c r="CX134" s="14">
        <v>9892.8909999999996</v>
      </c>
      <c r="CY134" s="14">
        <v>14778.87</v>
      </c>
      <c r="CZ134" s="14">
        <v>11703.75</v>
      </c>
      <c r="DA134" s="14">
        <v>8639.7919999999995</v>
      </c>
      <c r="DB134" s="14">
        <v>8644.5889999999999</v>
      </c>
      <c r="DC134" s="14">
        <v>3762.0549999999998</v>
      </c>
      <c r="DD134" s="14">
        <f>SUMIFS(CountData!$H:$H, CountData!$A:$A, $B134,CountData!$B:$B, $C134, CountData!$C:$C, $D134, CountData!$D:$D, $E134, CountData!$E:$E, $F134, CountData!$F:$F, $G134, CountData!$G:$G, $H134)</f>
        <v>16</v>
      </c>
      <c r="DE134" s="14">
        <f>SUMIFS(CountData!$I:$I, CountData!$A:$A, $B134, CountData!$B:$B, $C134, CountData!$C:$C, $D134, CountData!$D:$D, $E134, CountData!$E:$E, $F134, CountData!$F:$F, $G134, CountData!$G:$G, $H134)</f>
        <v>19</v>
      </c>
      <c r="DF134" s="27">
        <f t="shared" ca="1" si="2"/>
        <v>1464.0125000000007</v>
      </c>
      <c r="DG134" s="14">
        <v>0</v>
      </c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</row>
    <row r="135" spans="1:131" x14ac:dyDescent="0.25">
      <c r="A135" s="14" t="s">
        <v>56</v>
      </c>
      <c r="B135" s="14" t="s">
        <v>55</v>
      </c>
      <c r="C135" s="14" t="s">
        <v>30</v>
      </c>
      <c r="D135" s="14" t="s">
        <v>55</v>
      </c>
      <c r="E135" s="14" t="s">
        <v>55</v>
      </c>
      <c r="F135" s="14" t="s">
        <v>55</v>
      </c>
      <c r="G135" s="14" t="s">
        <v>102</v>
      </c>
      <c r="H135" s="1">
        <v>42164</v>
      </c>
      <c r="I135" s="14">
        <v>7983.81</v>
      </c>
      <c r="J135" s="14">
        <v>7756.7349999999997</v>
      </c>
      <c r="K135" s="14">
        <v>7860.27</v>
      </c>
      <c r="L135" s="14">
        <v>8556.02</v>
      </c>
      <c r="M135" s="14">
        <v>9678.52</v>
      </c>
      <c r="N135" s="14">
        <v>10467.370000000001</v>
      </c>
      <c r="O135" s="14">
        <v>12730.72</v>
      </c>
      <c r="P135" s="14">
        <v>15050.37</v>
      </c>
      <c r="Q135" s="14">
        <v>17399.8</v>
      </c>
      <c r="R135" s="14">
        <v>18925.14</v>
      </c>
      <c r="S135" s="14">
        <v>21451.69</v>
      </c>
      <c r="T135" s="14">
        <v>22630.07</v>
      </c>
      <c r="U135" s="14">
        <v>22983.94</v>
      </c>
      <c r="V135" s="14">
        <v>23024.03</v>
      </c>
      <c r="W135" s="14">
        <v>22938.82</v>
      </c>
      <c r="X135" s="14">
        <v>20654.89</v>
      </c>
      <c r="Y135" s="14">
        <v>20033.82</v>
      </c>
      <c r="Z135" s="14">
        <v>20167.29</v>
      </c>
      <c r="AA135" s="14">
        <v>20231.43</v>
      </c>
      <c r="AB135" s="14">
        <v>22354.55</v>
      </c>
      <c r="AC135" s="14">
        <v>21601.83</v>
      </c>
      <c r="AD135" s="14">
        <v>16575</v>
      </c>
      <c r="AE135" s="14">
        <v>11605.85</v>
      </c>
      <c r="AF135" s="14">
        <v>8458.1949999999997</v>
      </c>
      <c r="AG135" s="14">
        <v>20271.86</v>
      </c>
      <c r="AH135" s="14">
        <v>8167.6570000000002</v>
      </c>
      <c r="AI135" s="14">
        <v>8085.5389999999998</v>
      </c>
      <c r="AJ135" s="14">
        <v>8203.8539999999994</v>
      </c>
      <c r="AK135" s="14">
        <v>8849.6299999999992</v>
      </c>
      <c r="AL135" s="14">
        <v>9950.3330000000005</v>
      </c>
      <c r="AM135" s="14">
        <v>10722.22</v>
      </c>
      <c r="AN135" s="14">
        <v>12913.14</v>
      </c>
      <c r="AO135" s="14">
        <v>15066.06</v>
      </c>
      <c r="AP135" s="14">
        <v>17040.22</v>
      </c>
      <c r="AQ135" s="14">
        <v>18380.21</v>
      </c>
      <c r="AR135" s="14">
        <v>20869.28</v>
      </c>
      <c r="AS135" s="14">
        <v>22101.07</v>
      </c>
      <c r="AT135" s="14">
        <v>22481.79</v>
      </c>
      <c r="AU135" s="14">
        <v>22236.36</v>
      </c>
      <c r="AV135" s="14">
        <v>22041.45</v>
      </c>
      <c r="AW135" s="14">
        <v>22310.63</v>
      </c>
      <c r="AX135" s="14">
        <v>22039.09</v>
      </c>
      <c r="AY135" s="14">
        <v>22554.080000000002</v>
      </c>
      <c r="AZ135" s="14">
        <v>22408.5</v>
      </c>
      <c r="BA135" s="14">
        <v>21762.69</v>
      </c>
      <c r="BB135" s="14">
        <v>21249.99</v>
      </c>
      <c r="BC135" s="14">
        <v>16597.7</v>
      </c>
      <c r="BD135" s="14">
        <v>11526.21</v>
      </c>
      <c r="BE135" s="14">
        <v>8478.357</v>
      </c>
      <c r="BF135" s="14">
        <v>22349.53</v>
      </c>
      <c r="BG135" s="14">
        <v>70.264200000000002</v>
      </c>
      <c r="BH135" s="14">
        <v>70.264200000000002</v>
      </c>
      <c r="BI135" s="14">
        <v>69.685500000000005</v>
      </c>
      <c r="BJ135" s="14">
        <v>70.842799999999997</v>
      </c>
      <c r="BK135" s="14">
        <v>70.421400000000006</v>
      </c>
      <c r="BL135" s="14">
        <v>69.842799999999997</v>
      </c>
      <c r="BM135" s="14">
        <v>68.842799999999997</v>
      </c>
      <c r="BN135" s="14">
        <v>68.842799999999997</v>
      </c>
      <c r="BO135" s="14">
        <v>69.842799999999997</v>
      </c>
      <c r="BP135" s="14">
        <v>75.842799999999997</v>
      </c>
      <c r="BQ135" s="14">
        <v>81.949700000000007</v>
      </c>
      <c r="BR135" s="14">
        <v>80.635199999999998</v>
      </c>
      <c r="BS135" s="14">
        <v>77.264200000000002</v>
      </c>
      <c r="BT135" s="14">
        <v>78.528300000000002</v>
      </c>
      <c r="BU135" s="14">
        <v>75.213800000000006</v>
      </c>
      <c r="BV135" s="14">
        <v>73.213800000000006</v>
      </c>
      <c r="BW135" s="14">
        <v>70.528300000000002</v>
      </c>
      <c r="BX135" s="14">
        <v>69.685500000000005</v>
      </c>
      <c r="BY135" s="14">
        <v>68.685500000000005</v>
      </c>
      <c r="BZ135" s="14">
        <v>68.264200000000002</v>
      </c>
      <c r="CA135" s="14">
        <v>67.842799999999997</v>
      </c>
      <c r="CB135" s="14">
        <v>67.842799999999997</v>
      </c>
      <c r="CC135" s="14">
        <v>66.842799999999997</v>
      </c>
      <c r="CD135" s="14">
        <v>66.842799999999997</v>
      </c>
      <c r="CE135" s="14">
        <v>7735.9089999999997</v>
      </c>
      <c r="CF135" s="14">
        <v>5828.2139999999999</v>
      </c>
      <c r="CG135" s="14">
        <v>5833.482</v>
      </c>
      <c r="CH135" s="14">
        <v>5504.232</v>
      </c>
      <c r="CI135" s="14">
        <v>4469.7709999999997</v>
      </c>
      <c r="CJ135" s="14">
        <v>3888.2469999999998</v>
      </c>
      <c r="CK135" s="14">
        <v>5624.09</v>
      </c>
      <c r="CL135" s="14">
        <v>5775.3620000000001</v>
      </c>
      <c r="CM135" s="14">
        <v>6834.49</v>
      </c>
      <c r="CN135" s="14">
        <v>10525.16</v>
      </c>
      <c r="CO135" s="14">
        <v>17056.490000000002</v>
      </c>
      <c r="CP135" s="14">
        <v>11871.58</v>
      </c>
      <c r="CQ135" s="14">
        <v>10843.91</v>
      </c>
      <c r="CR135" s="14">
        <v>9729.0049999999992</v>
      </c>
      <c r="CS135" s="14">
        <v>9972.8690000000006</v>
      </c>
      <c r="CT135" s="14">
        <v>8462.9240000000009</v>
      </c>
      <c r="CU135" s="14">
        <v>9418.8520000000008</v>
      </c>
      <c r="CV135" s="14">
        <v>7916.5950000000003</v>
      </c>
      <c r="CW135" s="14">
        <v>7179.4520000000002</v>
      </c>
      <c r="CX135" s="14">
        <v>16573.37</v>
      </c>
      <c r="CY135" s="14">
        <v>20852.16</v>
      </c>
      <c r="CZ135" s="14">
        <v>14700.24</v>
      </c>
      <c r="DA135" s="14">
        <v>11174.41</v>
      </c>
      <c r="DB135" s="14">
        <v>9752.7950000000001</v>
      </c>
      <c r="DC135" s="14">
        <v>5307.54</v>
      </c>
      <c r="DD135" s="14">
        <f>SUMIFS(CountData!$H:$H, CountData!$A:$A, $B135,CountData!$B:$B, $C135, CountData!$C:$C, $D135, CountData!$D:$D, $E135, CountData!$E:$E, $F135, CountData!$F:$F, $G135, CountData!$G:$G, $H135)</f>
        <v>16</v>
      </c>
      <c r="DE135" s="14">
        <f>SUMIFS(CountData!$I:$I, CountData!$A:$A, $B135, CountData!$B:$B, $C135, CountData!$C:$C, $D135, CountData!$D:$D, $E135, CountData!$E:$E, $F135, CountData!$F:$F, $G135, CountData!$G:$G, $H135)</f>
        <v>19</v>
      </c>
      <c r="DF135" s="27">
        <f t="shared" ca="1" si="2"/>
        <v>1964.4550000000017</v>
      </c>
      <c r="DG135" s="14">
        <v>0</v>
      </c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</row>
    <row r="136" spans="1:131" x14ac:dyDescent="0.25">
      <c r="A136" s="14" t="s">
        <v>56</v>
      </c>
      <c r="B136" s="14" t="s">
        <v>55</v>
      </c>
      <c r="C136" s="14" t="s">
        <v>30</v>
      </c>
      <c r="D136" s="14" t="s">
        <v>55</v>
      </c>
      <c r="E136" s="14" t="s">
        <v>55</v>
      </c>
      <c r="F136" s="14" t="s">
        <v>55</v>
      </c>
      <c r="G136" s="14" t="s">
        <v>102</v>
      </c>
      <c r="H136" s="1">
        <v>42179</v>
      </c>
      <c r="I136" s="14">
        <v>7879.29</v>
      </c>
      <c r="J136" s="14">
        <v>7600.9549999999999</v>
      </c>
      <c r="K136" s="14">
        <v>7394.7550000000001</v>
      </c>
      <c r="L136" s="14">
        <v>8023.13</v>
      </c>
      <c r="M136" s="14">
        <v>9280.15</v>
      </c>
      <c r="N136" s="14">
        <v>9882.1149999999998</v>
      </c>
      <c r="O136" s="14">
        <v>11644.31</v>
      </c>
      <c r="P136" s="14">
        <v>13698.8</v>
      </c>
      <c r="Q136" s="14">
        <v>16484.73</v>
      </c>
      <c r="R136" s="14">
        <v>18557.98</v>
      </c>
      <c r="S136" s="14">
        <v>21030.11</v>
      </c>
      <c r="T136" s="14">
        <v>21561.06</v>
      </c>
      <c r="U136" s="14">
        <v>22007.57</v>
      </c>
      <c r="V136" s="14">
        <v>22814.5</v>
      </c>
      <c r="W136" s="14">
        <v>23309.79</v>
      </c>
      <c r="X136" s="14">
        <v>21363.1</v>
      </c>
      <c r="Y136" s="14">
        <v>21303.78</v>
      </c>
      <c r="Z136" s="14">
        <v>21274.05</v>
      </c>
      <c r="AA136" s="14">
        <v>21474.71</v>
      </c>
      <c r="AB136" s="14">
        <v>23728.68</v>
      </c>
      <c r="AC136" s="14">
        <v>22633.59</v>
      </c>
      <c r="AD136" s="14">
        <v>16958.59</v>
      </c>
      <c r="AE136" s="14">
        <v>11740.62</v>
      </c>
      <c r="AF136" s="14">
        <v>8538.42</v>
      </c>
      <c r="AG136" s="14">
        <v>21353.91</v>
      </c>
      <c r="AH136" s="14">
        <v>8151.2179999999998</v>
      </c>
      <c r="AI136" s="14">
        <v>7983.5770000000002</v>
      </c>
      <c r="AJ136" s="14">
        <v>7769.5810000000001</v>
      </c>
      <c r="AK136" s="14">
        <v>8348.5509999999995</v>
      </c>
      <c r="AL136" s="14">
        <v>9560.5889999999999</v>
      </c>
      <c r="AM136" s="14">
        <v>10154.57</v>
      </c>
      <c r="AN136" s="14">
        <v>11863.97</v>
      </c>
      <c r="AO136" s="14">
        <v>13740.4</v>
      </c>
      <c r="AP136" s="14">
        <v>16047.73</v>
      </c>
      <c r="AQ136" s="14">
        <v>18079.68</v>
      </c>
      <c r="AR136" s="14">
        <v>20701.02</v>
      </c>
      <c r="AS136" s="14">
        <v>21124.89</v>
      </c>
      <c r="AT136" s="14">
        <v>21572.63</v>
      </c>
      <c r="AU136" s="14">
        <v>21931.33</v>
      </c>
      <c r="AV136" s="14">
        <v>22383.32</v>
      </c>
      <c r="AW136" s="14">
        <v>23107.91</v>
      </c>
      <c r="AX136" s="14">
        <v>23330.76</v>
      </c>
      <c r="AY136" s="14">
        <v>23659.03</v>
      </c>
      <c r="AZ136" s="14">
        <v>23592.7</v>
      </c>
      <c r="BA136" s="14">
        <v>23121.77</v>
      </c>
      <c r="BB136" s="14">
        <v>22338.49</v>
      </c>
      <c r="BC136" s="14">
        <v>17018.400000000001</v>
      </c>
      <c r="BD136" s="14">
        <v>11692.29</v>
      </c>
      <c r="BE136" s="14">
        <v>8568.9220000000005</v>
      </c>
      <c r="BF136" s="14">
        <v>23413.17</v>
      </c>
      <c r="BG136" s="14">
        <v>67.2577</v>
      </c>
      <c r="BH136" s="14">
        <v>67.128799999999998</v>
      </c>
      <c r="BI136" s="14">
        <v>65.386499999999998</v>
      </c>
      <c r="BJ136" s="14">
        <v>64.950900000000004</v>
      </c>
      <c r="BK136" s="14">
        <v>63.950899999999997</v>
      </c>
      <c r="BL136" s="14">
        <v>66.693299999999994</v>
      </c>
      <c r="BM136" s="14">
        <v>68.128799999999998</v>
      </c>
      <c r="BN136" s="14">
        <v>68.7423</v>
      </c>
      <c r="BO136" s="14">
        <v>70.613500000000002</v>
      </c>
      <c r="BP136" s="14">
        <v>73.484700000000004</v>
      </c>
      <c r="BQ136" s="14">
        <v>75.355800000000002</v>
      </c>
      <c r="BR136" s="14">
        <v>77.920199999999994</v>
      </c>
      <c r="BS136" s="14">
        <v>76.355800000000002</v>
      </c>
      <c r="BT136" s="14">
        <v>76.791399999999996</v>
      </c>
      <c r="BU136" s="14">
        <v>76.355800000000002</v>
      </c>
      <c r="BV136" s="14">
        <v>77.355800000000002</v>
      </c>
      <c r="BW136" s="14">
        <v>75.920199999999994</v>
      </c>
      <c r="BX136" s="14">
        <v>74.920199999999994</v>
      </c>
      <c r="BY136" s="14">
        <v>74.7423</v>
      </c>
      <c r="BZ136" s="14">
        <v>71</v>
      </c>
      <c r="CA136" s="14">
        <v>69.564400000000006</v>
      </c>
      <c r="CB136" s="14">
        <v>68.564400000000006</v>
      </c>
      <c r="CC136" s="14">
        <v>67.693299999999994</v>
      </c>
      <c r="CD136" s="14">
        <v>67.693299999999994</v>
      </c>
      <c r="CE136" s="14">
        <v>6536.9629999999997</v>
      </c>
      <c r="CF136" s="14">
        <v>5662.38</v>
      </c>
      <c r="CG136" s="14">
        <v>5610.4070000000002</v>
      </c>
      <c r="CH136" s="14">
        <v>5371.799</v>
      </c>
      <c r="CI136" s="14">
        <v>4280.1180000000004</v>
      </c>
      <c r="CJ136" s="14">
        <v>4075.95</v>
      </c>
      <c r="CK136" s="14">
        <v>5761.6239999999998</v>
      </c>
      <c r="CL136" s="14">
        <v>5875.33</v>
      </c>
      <c r="CM136" s="14">
        <v>6021.4179999999997</v>
      </c>
      <c r="CN136" s="14">
        <v>8736.9130000000005</v>
      </c>
      <c r="CO136" s="14">
        <v>11464.22</v>
      </c>
      <c r="CP136" s="14">
        <v>9407.2569999999996</v>
      </c>
      <c r="CQ136" s="14">
        <v>9629.0669999999991</v>
      </c>
      <c r="CR136" s="14">
        <v>8990.0580000000009</v>
      </c>
      <c r="CS136" s="14">
        <v>8575.4969999999994</v>
      </c>
      <c r="CT136" s="14">
        <v>8774.1309999999994</v>
      </c>
      <c r="CU136" s="14">
        <v>8256.4779999999992</v>
      </c>
      <c r="CV136" s="14">
        <v>7353.0020000000004</v>
      </c>
      <c r="CW136" s="14">
        <v>8225.7060000000001</v>
      </c>
      <c r="CX136" s="14">
        <v>18948.8</v>
      </c>
      <c r="CY136" s="14">
        <v>22190.07</v>
      </c>
      <c r="CZ136" s="14">
        <v>15269.34</v>
      </c>
      <c r="DA136" s="14">
        <v>11319.58</v>
      </c>
      <c r="DB136" s="14">
        <v>9717.5210000000006</v>
      </c>
      <c r="DC136" s="14">
        <v>5094.37</v>
      </c>
      <c r="DD136" s="14">
        <f>SUMIFS(CountData!$H:$H, CountData!$A:$A, $B136,CountData!$B:$B, $C136, CountData!$C:$C, $D136, CountData!$D:$D, $E136, CountData!$E:$E, $F136, CountData!$F:$F, $G136, CountData!$G:$G, $H136)</f>
        <v>16</v>
      </c>
      <c r="DE136" s="14">
        <f>SUMIFS(CountData!$I:$I, CountData!$A:$A, $B136, CountData!$B:$B, $C136, CountData!$C:$C, $D136, CountData!$D:$D, $E136, CountData!$E:$E, $F136, CountData!$F:$F, $G136, CountData!$G:$G, $H136)</f>
        <v>19</v>
      </c>
      <c r="DF136" s="27">
        <f t="shared" ca="1" si="2"/>
        <v>1766.3450000000012</v>
      </c>
      <c r="DG136" s="14">
        <v>0</v>
      </c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</row>
    <row r="137" spans="1:131" x14ac:dyDescent="0.25">
      <c r="A137" s="14" t="s">
        <v>56</v>
      </c>
      <c r="B137" s="14" t="s">
        <v>55</v>
      </c>
      <c r="C137" s="14" t="s">
        <v>30</v>
      </c>
      <c r="D137" s="14" t="s">
        <v>55</v>
      </c>
      <c r="E137" s="14" t="s">
        <v>55</v>
      </c>
      <c r="F137" s="14" t="s">
        <v>55</v>
      </c>
      <c r="G137" s="14" t="s">
        <v>102</v>
      </c>
      <c r="H137" s="1">
        <v>42180</v>
      </c>
      <c r="I137" s="14">
        <v>7458.55</v>
      </c>
      <c r="J137" s="14">
        <v>7141.2449999999999</v>
      </c>
      <c r="K137" s="14">
        <v>7182.42</v>
      </c>
      <c r="L137" s="14">
        <v>7745.9049999999997</v>
      </c>
      <c r="M137" s="14">
        <v>8864.7350000000006</v>
      </c>
      <c r="N137" s="14">
        <v>9649.57</v>
      </c>
      <c r="O137" s="14">
        <v>11477.77</v>
      </c>
      <c r="P137" s="14">
        <v>13357.08</v>
      </c>
      <c r="Q137" s="14">
        <v>15786.57</v>
      </c>
      <c r="R137" s="14">
        <v>17435.650000000001</v>
      </c>
      <c r="S137" s="14">
        <v>19564.57</v>
      </c>
      <c r="T137" s="14">
        <v>20370.03</v>
      </c>
      <c r="U137" s="14">
        <v>20769.63</v>
      </c>
      <c r="V137" s="14">
        <v>21547.51</v>
      </c>
      <c r="W137" s="14">
        <v>21911.35</v>
      </c>
      <c r="X137" s="14">
        <v>19744.52</v>
      </c>
      <c r="Y137" s="14">
        <v>19803.13</v>
      </c>
      <c r="Z137" s="14">
        <v>19913.14</v>
      </c>
      <c r="AA137" s="14">
        <v>20483.400000000001</v>
      </c>
      <c r="AB137" s="14">
        <v>22882.35</v>
      </c>
      <c r="AC137" s="14">
        <v>21681.279999999999</v>
      </c>
      <c r="AD137" s="14">
        <v>16346.67</v>
      </c>
      <c r="AE137" s="14">
        <v>11303.16</v>
      </c>
      <c r="AF137" s="14">
        <v>7979.96</v>
      </c>
      <c r="AG137" s="14">
        <v>19986.05</v>
      </c>
      <c r="AH137" s="14">
        <v>7726.0439999999999</v>
      </c>
      <c r="AI137" s="14">
        <v>7504.7969999999996</v>
      </c>
      <c r="AJ137" s="14">
        <v>7536.6679999999997</v>
      </c>
      <c r="AK137" s="14">
        <v>8066.9350000000004</v>
      </c>
      <c r="AL137" s="14">
        <v>9135.5759999999991</v>
      </c>
      <c r="AM137" s="14">
        <v>9906.4339999999993</v>
      </c>
      <c r="AN137" s="14">
        <v>11667.51</v>
      </c>
      <c r="AO137" s="14">
        <v>13334.01</v>
      </c>
      <c r="AP137" s="14">
        <v>15435.43</v>
      </c>
      <c r="AQ137" s="14">
        <v>16894.93</v>
      </c>
      <c r="AR137" s="14">
        <v>19211.46</v>
      </c>
      <c r="AS137" s="14">
        <v>19954.330000000002</v>
      </c>
      <c r="AT137" s="14">
        <v>20363.830000000002</v>
      </c>
      <c r="AU137" s="14">
        <v>20733.16</v>
      </c>
      <c r="AV137" s="14">
        <v>21036.38</v>
      </c>
      <c r="AW137" s="14">
        <v>21544.03</v>
      </c>
      <c r="AX137" s="14">
        <v>21867.79</v>
      </c>
      <c r="AY137" s="14">
        <v>22267.98</v>
      </c>
      <c r="AZ137" s="14">
        <v>22620.99</v>
      </c>
      <c r="BA137" s="14">
        <v>22137.56</v>
      </c>
      <c r="BB137" s="14">
        <v>21313.91</v>
      </c>
      <c r="BC137" s="14">
        <v>16323.86</v>
      </c>
      <c r="BD137" s="14">
        <v>11218.01</v>
      </c>
      <c r="BE137" s="14">
        <v>8013.5159999999996</v>
      </c>
      <c r="BF137" s="14">
        <v>22072.48</v>
      </c>
      <c r="BG137" s="14">
        <v>67.706299999999999</v>
      </c>
      <c r="BH137" s="14">
        <v>67.706299999999999</v>
      </c>
      <c r="BI137" s="14">
        <v>68.568700000000007</v>
      </c>
      <c r="BJ137" s="14">
        <v>67.568700000000007</v>
      </c>
      <c r="BK137" s="14">
        <v>68</v>
      </c>
      <c r="BL137" s="14">
        <v>67.568700000000007</v>
      </c>
      <c r="BM137" s="14">
        <v>68</v>
      </c>
      <c r="BN137" s="14">
        <v>69</v>
      </c>
      <c r="BO137" s="14">
        <v>71.862499999999997</v>
      </c>
      <c r="BP137" s="14">
        <v>75.293700000000001</v>
      </c>
      <c r="BQ137" s="14">
        <v>76.587500000000006</v>
      </c>
      <c r="BR137" s="14">
        <v>76.587500000000006</v>
      </c>
      <c r="BS137" s="14">
        <v>75.156300000000002</v>
      </c>
      <c r="BT137" s="14">
        <v>77.587500000000006</v>
      </c>
      <c r="BU137" s="14">
        <v>77.018799999999999</v>
      </c>
      <c r="BV137" s="14">
        <v>75.587500000000006</v>
      </c>
      <c r="BW137" s="14">
        <v>75.156300000000002</v>
      </c>
      <c r="BX137" s="14">
        <v>73.724999999999994</v>
      </c>
      <c r="BY137" s="14">
        <v>71.862499999999997</v>
      </c>
      <c r="BZ137" s="14">
        <v>69</v>
      </c>
      <c r="CA137" s="14">
        <v>67.568700000000007</v>
      </c>
      <c r="CB137" s="14">
        <v>66.706299999999999</v>
      </c>
      <c r="CC137" s="14">
        <v>66.137500000000003</v>
      </c>
      <c r="CD137" s="14">
        <v>67.137500000000003</v>
      </c>
      <c r="CE137" s="14">
        <v>6439.5640000000003</v>
      </c>
      <c r="CF137" s="14">
        <v>5568.2780000000002</v>
      </c>
      <c r="CG137" s="14">
        <v>5561.3379999999997</v>
      </c>
      <c r="CH137" s="14">
        <v>5235.8739999999998</v>
      </c>
      <c r="CI137" s="14">
        <v>4181.7420000000002</v>
      </c>
      <c r="CJ137" s="14">
        <v>3917.9969999999998</v>
      </c>
      <c r="CK137" s="14">
        <v>5133.8900000000003</v>
      </c>
      <c r="CL137" s="14">
        <v>4778.3649999999998</v>
      </c>
      <c r="CM137" s="14">
        <v>5119.9769999999999</v>
      </c>
      <c r="CN137" s="14">
        <v>7531.8310000000001</v>
      </c>
      <c r="CO137" s="14">
        <v>8612.3240000000005</v>
      </c>
      <c r="CP137" s="14">
        <v>6618.0230000000001</v>
      </c>
      <c r="CQ137" s="14">
        <v>6875.2569999999996</v>
      </c>
      <c r="CR137" s="14">
        <v>7018.9340000000002</v>
      </c>
      <c r="CS137" s="14">
        <v>6805.9279999999999</v>
      </c>
      <c r="CT137" s="14">
        <v>6612.7150000000001</v>
      </c>
      <c r="CU137" s="14">
        <v>6105.6329999999998</v>
      </c>
      <c r="CV137" s="14">
        <v>5305.5389999999998</v>
      </c>
      <c r="CW137" s="14">
        <v>5173.6220000000003</v>
      </c>
      <c r="CX137" s="14">
        <v>13106.17</v>
      </c>
      <c r="CY137" s="14">
        <v>17648.73</v>
      </c>
      <c r="CZ137" s="14">
        <v>13737.37</v>
      </c>
      <c r="DA137" s="14">
        <v>10905.27</v>
      </c>
      <c r="DB137" s="14">
        <v>9489.0370000000003</v>
      </c>
      <c r="DC137" s="14">
        <v>4026.4630000000002</v>
      </c>
      <c r="DD137" s="14">
        <f>SUMIFS(CountData!$H:$H, CountData!$A:$A, $B137,CountData!$B:$B, $C137, CountData!$C:$C, $D137, CountData!$D:$D, $E137, CountData!$E:$E, $F137, CountData!$F:$F, $G137, CountData!$G:$G, $H137)</f>
        <v>16</v>
      </c>
      <c r="DE137" s="14">
        <f>SUMIFS(CountData!$I:$I, CountData!$A:$A, $B137, CountData!$B:$B, $C137, CountData!$C:$C, $D137, CountData!$D:$D, $E137, CountData!$E:$E, $F137, CountData!$F:$F, $G137, CountData!$G:$G, $H137)</f>
        <v>19</v>
      </c>
      <c r="DF137" s="27">
        <f t="shared" ca="1" si="2"/>
        <v>1692.9975000000013</v>
      </c>
      <c r="DG137" s="14">
        <v>0</v>
      </c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</row>
    <row r="138" spans="1:131" x14ac:dyDescent="0.25">
      <c r="A138" s="14" t="s">
        <v>56</v>
      </c>
      <c r="B138" s="14" t="s">
        <v>55</v>
      </c>
      <c r="C138" s="14" t="s">
        <v>30</v>
      </c>
      <c r="D138" s="14" t="s">
        <v>55</v>
      </c>
      <c r="E138" s="14" t="s">
        <v>55</v>
      </c>
      <c r="F138" s="14" t="s">
        <v>55</v>
      </c>
      <c r="G138" s="14" t="s">
        <v>102</v>
      </c>
      <c r="H138" s="1">
        <v>42181</v>
      </c>
      <c r="I138" s="14">
        <v>7237.39</v>
      </c>
      <c r="J138" s="14">
        <v>7123.1549999999997</v>
      </c>
      <c r="K138" s="14">
        <v>7070.875</v>
      </c>
      <c r="L138" s="14">
        <v>7695.085</v>
      </c>
      <c r="M138" s="14">
        <v>8783.76</v>
      </c>
      <c r="N138" s="14">
        <v>9840.2800000000007</v>
      </c>
      <c r="O138" s="14">
        <v>11675.94</v>
      </c>
      <c r="P138" s="14">
        <v>13374.41</v>
      </c>
      <c r="Q138" s="14">
        <v>16235.8</v>
      </c>
      <c r="R138" s="14">
        <v>18437.169999999998</v>
      </c>
      <c r="S138" s="14">
        <v>20813.62</v>
      </c>
      <c r="T138" s="14">
        <v>21509.19</v>
      </c>
      <c r="U138" s="14">
        <v>22024.37</v>
      </c>
      <c r="V138" s="14">
        <v>22936.83</v>
      </c>
      <c r="W138" s="14">
        <v>23217.21</v>
      </c>
      <c r="X138" s="14">
        <v>20004.150000000001</v>
      </c>
      <c r="Y138" s="14">
        <v>20010.23</v>
      </c>
      <c r="Z138" s="14">
        <v>19938.61</v>
      </c>
      <c r="AA138" s="14">
        <v>20323.439999999999</v>
      </c>
      <c r="AB138" s="14">
        <v>23720.75</v>
      </c>
      <c r="AC138" s="14">
        <v>22645.5</v>
      </c>
      <c r="AD138" s="14">
        <v>17131.3</v>
      </c>
      <c r="AE138" s="14">
        <v>12488.24</v>
      </c>
      <c r="AF138" s="14">
        <v>8233.4650000000001</v>
      </c>
      <c r="AG138" s="14">
        <v>20069.11</v>
      </c>
      <c r="AH138" s="14">
        <v>7516.3090000000002</v>
      </c>
      <c r="AI138" s="14">
        <v>7496.2529999999997</v>
      </c>
      <c r="AJ138" s="14">
        <v>7427.3649999999998</v>
      </c>
      <c r="AK138" s="14">
        <v>8022.8059999999996</v>
      </c>
      <c r="AL138" s="14">
        <v>9068.2160000000003</v>
      </c>
      <c r="AM138" s="14">
        <v>10112.68</v>
      </c>
      <c r="AN138" s="14">
        <v>11870.8</v>
      </c>
      <c r="AO138" s="14">
        <v>13352.72</v>
      </c>
      <c r="AP138" s="14">
        <v>15888.36</v>
      </c>
      <c r="AQ138" s="14">
        <v>17958.23</v>
      </c>
      <c r="AR138" s="14">
        <v>20425.919999999998</v>
      </c>
      <c r="AS138" s="14">
        <v>21063.1</v>
      </c>
      <c r="AT138" s="14">
        <v>21523.61</v>
      </c>
      <c r="AU138" s="14">
        <v>22099.88</v>
      </c>
      <c r="AV138" s="14">
        <v>22327.79</v>
      </c>
      <c r="AW138" s="14">
        <v>21843.35</v>
      </c>
      <c r="AX138" s="14">
        <v>22080.83</v>
      </c>
      <c r="AY138" s="14">
        <v>22363.21</v>
      </c>
      <c r="AZ138" s="14">
        <v>22483.31</v>
      </c>
      <c r="BA138" s="14">
        <v>22942.14</v>
      </c>
      <c r="BB138" s="14">
        <v>22261.82</v>
      </c>
      <c r="BC138" s="14">
        <v>17116.38</v>
      </c>
      <c r="BD138" s="14">
        <v>12396.14</v>
      </c>
      <c r="BE138" s="14">
        <v>8264.2990000000009</v>
      </c>
      <c r="BF138" s="14">
        <v>22196.29</v>
      </c>
      <c r="BG138" s="14">
        <v>65.693299999999994</v>
      </c>
      <c r="BH138" s="14">
        <v>66.128799999999998</v>
      </c>
      <c r="BI138" s="14">
        <v>66.128799999999998</v>
      </c>
      <c r="BJ138" s="14">
        <v>66.564400000000006</v>
      </c>
      <c r="BK138" s="14">
        <v>66.564400000000006</v>
      </c>
      <c r="BL138" s="14">
        <v>66.128799999999998</v>
      </c>
      <c r="BM138" s="14">
        <v>67.128799999999998</v>
      </c>
      <c r="BN138" s="14">
        <v>69</v>
      </c>
      <c r="BO138" s="14">
        <v>71.435599999999994</v>
      </c>
      <c r="BP138" s="14">
        <v>73.7423</v>
      </c>
      <c r="BQ138" s="14">
        <v>76.306700000000006</v>
      </c>
      <c r="BR138" s="14">
        <v>77.049099999999996</v>
      </c>
      <c r="BS138" s="14">
        <v>78.049099999999996</v>
      </c>
      <c r="BT138" s="14">
        <v>78.049099999999996</v>
      </c>
      <c r="BU138" s="14">
        <v>77.613500000000002</v>
      </c>
      <c r="BV138" s="14">
        <v>76.177899999999994</v>
      </c>
      <c r="BW138" s="14">
        <v>72.871200000000002</v>
      </c>
      <c r="BX138" s="14">
        <v>73.306700000000006</v>
      </c>
      <c r="BY138" s="14">
        <v>72.435599999999994</v>
      </c>
      <c r="BZ138" s="14">
        <v>70</v>
      </c>
      <c r="CA138" s="14">
        <v>69.564400000000006</v>
      </c>
      <c r="CB138" s="14">
        <v>69.128799999999998</v>
      </c>
      <c r="CC138" s="14">
        <v>69.128799999999998</v>
      </c>
      <c r="CD138" s="14">
        <v>69.128799999999998</v>
      </c>
      <c r="CE138" s="14">
        <v>6505.5609999999997</v>
      </c>
      <c r="CF138" s="14">
        <v>5648.86</v>
      </c>
      <c r="CG138" s="14">
        <v>5627.3149999999996</v>
      </c>
      <c r="CH138" s="14">
        <v>5289.0389999999998</v>
      </c>
      <c r="CI138" s="14">
        <v>4246.6719999999996</v>
      </c>
      <c r="CJ138" s="14">
        <v>3999.9270000000001</v>
      </c>
      <c r="CK138" s="14">
        <v>5162.3900000000003</v>
      </c>
      <c r="CL138" s="14">
        <v>4843.9560000000001</v>
      </c>
      <c r="CM138" s="14">
        <v>5239.0420000000004</v>
      </c>
      <c r="CN138" s="14">
        <v>7384.3040000000001</v>
      </c>
      <c r="CO138" s="14">
        <v>9365.6440000000002</v>
      </c>
      <c r="CP138" s="14">
        <v>6927.6049999999996</v>
      </c>
      <c r="CQ138" s="14">
        <v>6720.3459999999995</v>
      </c>
      <c r="CR138" s="14">
        <v>6905.1940000000004</v>
      </c>
      <c r="CS138" s="14">
        <v>7070.7070000000003</v>
      </c>
      <c r="CT138" s="14">
        <v>6816.6149999999998</v>
      </c>
      <c r="CU138" s="14">
        <v>7158.1880000000001</v>
      </c>
      <c r="CV138" s="14">
        <v>5744.2569999999996</v>
      </c>
      <c r="CW138" s="14">
        <v>5327.1559999999999</v>
      </c>
      <c r="CX138" s="14">
        <v>14094.25</v>
      </c>
      <c r="CY138" s="14">
        <v>19056.38</v>
      </c>
      <c r="CZ138" s="14">
        <v>14280.12</v>
      </c>
      <c r="DA138" s="14">
        <v>11105.43</v>
      </c>
      <c r="DB138" s="14">
        <v>9632.3940000000002</v>
      </c>
      <c r="DC138" s="14">
        <v>4145.7780000000002</v>
      </c>
      <c r="DD138" s="14">
        <f>SUMIFS(CountData!$H:$H, CountData!$A:$A, $B138,CountData!$B:$B, $C138, CountData!$C:$C, $D138, CountData!$D:$D, $E138, CountData!$E:$E, $F138, CountData!$F:$F, $G138, CountData!$G:$G, $H138)</f>
        <v>16</v>
      </c>
      <c r="DE138" s="14">
        <f>SUMIFS(CountData!$I:$I, CountData!$A:$A, $B138, CountData!$B:$B, $C138, CountData!$C:$C, $D138, CountData!$D:$D, $E138, CountData!$E:$E, $F138, CountData!$F:$F, $G138, CountData!$G:$G, $H138)</f>
        <v>19</v>
      </c>
      <c r="DF138" s="27">
        <f t="shared" ca="1" si="2"/>
        <v>2084.6874999999964</v>
      </c>
      <c r="DG138" s="14">
        <v>0</v>
      </c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</row>
    <row r="139" spans="1:131" x14ac:dyDescent="0.25">
      <c r="A139" s="14" t="s">
        <v>56</v>
      </c>
      <c r="B139" s="14" t="s">
        <v>55</v>
      </c>
      <c r="C139" s="14" t="s">
        <v>30</v>
      </c>
      <c r="D139" s="14" t="s">
        <v>55</v>
      </c>
      <c r="E139" s="14" t="s">
        <v>55</v>
      </c>
      <c r="F139" s="14" t="s">
        <v>55</v>
      </c>
      <c r="G139" s="14" t="s">
        <v>102</v>
      </c>
      <c r="H139" s="1">
        <v>42184</v>
      </c>
      <c r="I139" s="14">
        <v>7935.34</v>
      </c>
      <c r="J139" s="14">
        <v>7755.19</v>
      </c>
      <c r="K139" s="14">
        <v>7806.2950000000001</v>
      </c>
      <c r="L139" s="14">
        <v>8358.69</v>
      </c>
      <c r="M139" s="14">
        <v>9512.4349999999995</v>
      </c>
      <c r="N139" s="14">
        <v>10414.27</v>
      </c>
      <c r="O139" s="14">
        <v>12623.28</v>
      </c>
      <c r="P139" s="14">
        <v>15040.53</v>
      </c>
      <c r="Q139" s="14">
        <v>18201.97</v>
      </c>
      <c r="R139" s="14">
        <v>20602.13</v>
      </c>
      <c r="S139" s="14">
        <v>21854.11</v>
      </c>
      <c r="T139" s="14">
        <v>22831</v>
      </c>
      <c r="U139" s="14">
        <v>24075.91</v>
      </c>
      <c r="V139" s="14">
        <v>24474.27</v>
      </c>
      <c r="W139" s="14">
        <v>24087.01</v>
      </c>
      <c r="X139" s="14">
        <v>21605.14</v>
      </c>
      <c r="Y139" s="14">
        <v>21405.9</v>
      </c>
      <c r="Z139" s="14">
        <v>21310.1</v>
      </c>
      <c r="AA139" s="14">
        <v>21492.16</v>
      </c>
      <c r="AB139" s="14">
        <v>24433.439999999999</v>
      </c>
      <c r="AC139" s="14">
        <v>23243.58</v>
      </c>
      <c r="AD139" s="14">
        <v>17232.64</v>
      </c>
      <c r="AE139" s="14">
        <v>12026.82</v>
      </c>
      <c r="AF139" s="14">
        <v>9170.1949999999997</v>
      </c>
      <c r="AG139" s="14">
        <v>21453.33</v>
      </c>
      <c r="AH139" s="14">
        <v>8224.7559999999994</v>
      </c>
      <c r="AI139" s="14">
        <v>8126.4179999999997</v>
      </c>
      <c r="AJ139" s="14">
        <v>8147.2219999999998</v>
      </c>
      <c r="AK139" s="14">
        <v>8666.6229999999996</v>
      </c>
      <c r="AL139" s="14">
        <v>9782.5650000000005</v>
      </c>
      <c r="AM139" s="14">
        <v>10664.19</v>
      </c>
      <c r="AN139" s="14">
        <v>12810.42</v>
      </c>
      <c r="AO139" s="14">
        <v>15068.67</v>
      </c>
      <c r="AP139" s="14">
        <v>17801.45</v>
      </c>
      <c r="AQ139" s="14">
        <v>20143.7</v>
      </c>
      <c r="AR139" s="14">
        <v>21482.32</v>
      </c>
      <c r="AS139" s="14">
        <v>22386.57</v>
      </c>
      <c r="AT139" s="14">
        <v>23589.74</v>
      </c>
      <c r="AU139" s="14">
        <v>23684.95</v>
      </c>
      <c r="AV139" s="14">
        <v>23191.3</v>
      </c>
      <c r="AW139" s="14">
        <v>23423.61</v>
      </c>
      <c r="AX139" s="14">
        <v>23584.83</v>
      </c>
      <c r="AY139" s="14">
        <v>23877.02</v>
      </c>
      <c r="AZ139" s="14">
        <v>23763.42</v>
      </c>
      <c r="BA139" s="14">
        <v>23724.080000000002</v>
      </c>
      <c r="BB139" s="14">
        <v>22864.45</v>
      </c>
      <c r="BC139" s="14">
        <v>17217.46</v>
      </c>
      <c r="BD139" s="14">
        <v>11902.51</v>
      </c>
      <c r="BE139" s="14">
        <v>9166.16</v>
      </c>
      <c r="BF139" s="14">
        <v>23683.4</v>
      </c>
      <c r="BG139" s="14">
        <v>68.569699999999997</v>
      </c>
      <c r="BH139" s="14">
        <v>68.569699999999997</v>
      </c>
      <c r="BI139" s="14">
        <v>69.139399999999995</v>
      </c>
      <c r="BJ139" s="14">
        <v>68.569699999999997</v>
      </c>
      <c r="BK139" s="14">
        <v>68.569699999999997</v>
      </c>
      <c r="BL139" s="14">
        <v>68.569699999999997</v>
      </c>
      <c r="BM139" s="14">
        <v>70</v>
      </c>
      <c r="BN139" s="14">
        <v>70.430300000000003</v>
      </c>
      <c r="BO139" s="14">
        <v>72.290899999999993</v>
      </c>
      <c r="BP139" s="14">
        <v>74.860600000000005</v>
      </c>
      <c r="BQ139" s="14">
        <v>78.151499999999999</v>
      </c>
      <c r="BR139" s="14">
        <v>80.302999999999997</v>
      </c>
      <c r="BS139" s="14">
        <v>79.151499999999999</v>
      </c>
      <c r="BT139" s="14">
        <v>79.302999999999997</v>
      </c>
      <c r="BU139" s="14">
        <v>76.151499999999999</v>
      </c>
      <c r="BV139" s="14">
        <v>74.721199999999996</v>
      </c>
      <c r="BW139" s="14">
        <v>73.721199999999996</v>
      </c>
      <c r="BX139" s="14">
        <v>73.721199999999996</v>
      </c>
      <c r="BY139" s="14">
        <v>72.860600000000005</v>
      </c>
      <c r="BZ139" s="14">
        <v>70.430300000000003</v>
      </c>
      <c r="CA139" s="14">
        <v>70</v>
      </c>
      <c r="CB139" s="14">
        <v>69.430300000000003</v>
      </c>
      <c r="CC139" s="14">
        <v>69</v>
      </c>
      <c r="CD139" s="14">
        <v>68.139399999999995</v>
      </c>
      <c r="CE139" s="14">
        <v>6366.6130000000003</v>
      </c>
      <c r="CF139" s="14">
        <v>5492.0469999999996</v>
      </c>
      <c r="CG139" s="14">
        <v>5418.0140000000001</v>
      </c>
      <c r="CH139" s="14">
        <v>5151.4139999999998</v>
      </c>
      <c r="CI139" s="14">
        <v>4109.1819999999998</v>
      </c>
      <c r="CJ139" s="14">
        <v>3914.3020000000001</v>
      </c>
      <c r="CK139" s="14">
        <v>5418.2060000000001</v>
      </c>
      <c r="CL139" s="14">
        <v>5468.3609999999999</v>
      </c>
      <c r="CM139" s="14">
        <v>5659.9579999999996</v>
      </c>
      <c r="CN139" s="14">
        <v>7954.3040000000001</v>
      </c>
      <c r="CO139" s="14">
        <v>10321.07</v>
      </c>
      <c r="CP139" s="14">
        <v>8909.9860000000008</v>
      </c>
      <c r="CQ139" s="14">
        <v>8845.9850000000006</v>
      </c>
      <c r="CR139" s="14">
        <v>8991.9709999999995</v>
      </c>
      <c r="CS139" s="14">
        <v>8726.4519999999993</v>
      </c>
      <c r="CT139" s="14">
        <v>8408.8449999999993</v>
      </c>
      <c r="CU139" s="14">
        <v>8415.3320000000003</v>
      </c>
      <c r="CV139" s="14">
        <v>7128.6450000000004</v>
      </c>
      <c r="CW139" s="14">
        <v>6282.9970000000003</v>
      </c>
      <c r="CX139" s="14">
        <v>16198.78</v>
      </c>
      <c r="CY139" s="14">
        <v>21366.5</v>
      </c>
      <c r="CZ139" s="14">
        <v>15035.99</v>
      </c>
      <c r="DA139" s="14">
        <v>11272.31</v>
      </c>
      <c r="DB139" s="14">
        <v>10022.040000000001</v>
      </c>
      <c r="DC139" s="14">
        <v>4632.4809999999998</v>
      </c>
      <c r="DD139" s="14">
        <f>SUMIFS(CountData!$H:$H, CountData!$A:$A, $B139,CountData!$B:$B, $C139, CountData!$C:$C, $D139, CountData!$D:$D, $E139, CountData!$E:$E, $F139, CountData!$F:$F, $G139, CountData!$G:$G, $H139)</f>
        <v>16</v>
      </c>
      <c r="DE139" s="14">
        <f>SUMIFS(CountData!$I:$I, CountData!$A:$A, $B139, CountData!$B:$B, $C139, CountData!$C:$C, $D139, CountData!$D:$D, $E139, CountData!$E:$E, $F139, CountData!$F:$F, $G139, CountData!$G:$G, $H139)</f>
        <v>19</v>
      </c>
      <c r="DF139" s="27">
        <f t="shared" ca="1" si="2"/>
        <v>2065.8650000000016</v>
      </c>
      <c r="DG139" s="14">
        <v>0</v>
      </c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</row>
    <row r="140" spans="1:131" x14ac:dyDescent="0.25">
      <c r="A140" s="14" t="s">
        <v>56</v>
      </c>
      <c r="B140" s="14" t="s">
        <v>55</v>
      </c>
      <c r="C140" s="14" t="s">
        <v>30</v>
      </c>
      <c r="D140" s="14" t="s">
        <v>55</v>
      </c>
      <c r="E140" s="14" t="s">
        <v>55</v>
      </c>
      <c r="F140" s="14" t="s">
        <v>55</v>
      </c>
      <c r="G140" s="14" t="s">
        <v>102</v>
      </c>
      <c r="H140" s="1">
        <v>42185</v>
      </c>
      <c r="I140" s="14">
        <v>7728.8050000000003</v>
      </c>
      <c r="J140" s="14">
        <v>7478.2349999999997</v>
      </c>
      <c r="K140" s="14">
        <v>7520.6549999999997</v>
      </c>
      <c r="L140" s="14">
        <v>8005.33</v>
      </c>
      <c r="M140" s="14">
        <v>8955.19</v>
      </c>
      <c r="N140" s="14">
        <v>9843.2000000000007</v>
      </c>
      <c r="O140" s="14">
        <v>11783.54</v>
      </c>
      <c r="P140" s="14">
        <v>13700.46</v>
      </c>
      <c r="Q140" s="14">
        <v>16831.8</v>
      </c>
      <c r="R140" s="14">
        <v>19279.439999999999</v>
      </c>
      <c r="S140" s="14">
        <v>21158.62</v>
      </c>
      <c r="T140" s="14">
        <v>21670.46</v>
      </c>
      <c r="U140" s="14">
        <v>22673.55</v>
      </c>
      <c r="V140" s="14">
        <v>23889.22</v>
      </c>
      <c r="W140" s="14">
        <v>24208.35</v>
      </c>
      <c r="X140" s="14">
        <v>21966.99</v>
      </c>
      <c r="Y140" s="14">
        <v>21491.919999999998</v>
      </c>
      <c r="Z140" s="14">
        <v>21743.66</v>
      </c>
      <c r="AA140" s="14">
        <v>22825.93</v>
      </c>
      <c r="AB140" s="14">
        <v>24528.76</v>
      </c>
      <c r="AC140" s="14">
        <v>22894.560000000001</v>
      </c>
      <c r="AD140" s="14">
        <v>16682.099999999999</v>
      </c>
      <c r="AE140" s="14">
        <v>11834.7</v>
      </c>
      <c r="AF140" s="14">
        <v>9218.0300000000007</v>
      </c>
      <c r="AG140" s="14">
        <v>22007.119999999999</v>
      </c>
      <c r="AH140" s="14">
        <v>8021.7060000000001</v>
      </c>
      <c r="AI140" s="14">
        <v>7794.1679999999997</v>
      </c>
      <c r="AJ140" s="14">
        <v>7814.0110000000004</v>
      </c>
      <c r="AK140" s="14">
        <v>8256.7009999999991</v>
      </c>
      <c r="AL140" s="14">
        <v>9189.9889999999996</v>
      </c>
      <c r="AM140" s="14">
        <v>10019.299999999999</v>
      </c>
      <c r="AN140" s="14">
        <v>11895.15</v>
      </c>
      <c r="AO140" s="14">
        <v>13711.33</v>
      </c>
      <c r="AP140" s="14">
        <v>16425.259999999998</v>
      </c>
      <c r="AQ140" s="14">
        <v>18837.23</v>
      </c>
      <c r="AR140" s="14">
        <v>20906.330000000002</v>
      </c>
      <c r="AS140" s="14">
        <v>21391.97</v>
      </c>
      <c r="AT140" s="14">
        <v>22374.34</v>
      </c>
      <c r="AU140" s="14">
        <v>23225.72</v>
      </c>
      <c r="AV140" s="14">
        <v>23535.279999999999</v>
      </c>
      <c r="AW140" s="14">
        <v>24112.79</v>
      </c>
      <c r="AX140" s="14">
        <v>23774.94</v>
      </c>
      <c r="AY140" s="14">
        <v>24271.38</v>
      </c>
      <c r="AZ140" s="14">
        <v>24972.09</v>
      </c>
      <c r="BA140" s="14">
        <v>23969.09</v>
      </c>
      <c r="BB140" s="14">
        <v>22668.52</v>
      </c>
      <c r="BC140" s="14">
        <v>16715.66</v>
      </c>
      <c r="BD140" s="14">
        <v>11776.9</v>
      </c>
      <c r="BE140" s="14">
        <v>9244.6679999999997</v>
      </c>
      <c r="BF140" s="14">
        <v>24258.799999999999</v>
      </c>
      <c r="BG140" s="14">
        <v>68.567700000000002</v>
      </c>
      <c r="BH140" s="14">
        <v>67.703199999999995</v>
      </c>
      <c r="BI140" s="14">
        <v>68</v>
      </c>
      <c r="BJ140" s="14">
        <v>67.135499999999993</v>
      </c>
      <c r="BK140" s="14">
        <v>66.135499999999993</v>
      </c>
      <c r="BL140" s="14">
        <v>67.432299999999998</v>
      </c>
      <c r="BM140" s="14">
        <v>68.432299999999998</v>
      </c>
      <c r="BN140" s="14">
        <v>70.432299999999998</v>
      </c>
      <c r="BO140" s="14">
        <v>75.161299999999997</v>
      </c>
      <c r="BP140" s="14">
        <v>78.458100000000002</v>
      </c>
      <c r="BQ140" s="14">
        <v>80.025800000000004</v>
      </c>
      <c r="BR140" s="14">
        <v>80.890299999999996</v>
      </c>
      <c r="BS140" s="14">
        <v>80.322599999999994</v>
      </c>
      <c r="BT140" s="14">
        <v>74.890299999999996</v>
      </c>
      <c r="BU140" s="14">
        <v>74.593599999999995</v>
      </c>
      <c r="BV140" s="14">
        <v>79.864500000000007</v>
      </c>
      <c r="BW140" s="14">
        <v>82.890299999999996</v>
      </c>
      <c r="BX140" s="14">
        <v>83.619399999999999</v>
      </c>
      <c r="BY140" s="14">
        <v>77.890299999999996</v>
      </c>
      <c r="BZ140" s="14">
        <v>74.728999999999999</v>
      </c>
      <c r="CA140" s="14">
        <v>73</v>
      </c>
      <c r="CB140" s="14">
        <v>71.567700000000002</v>
      </c>
      <c r="CC140" s="14">
        <v>71</v>
      </c>
      <c r="CD140" s="14">
        <v>71.567700000000002</v>
      </c>
      <c r="CE140" s="14">
        <v>6509.6689999999999</v>
      </c>
      <c r="CF140" s="14">
        <v>5586.4350000000004</v>
      </c>
      <c r="CG140" s="14">
        <v>5486.4719999999998</v>
      </c>
      <c r="CH140" s="14">
        <v>5330.0680000000002</v>
      </c>
      <c r="CI140" s="14">
        <v>4220.4009999999998</v>
      </c>
      <c r="CJ140" s="14">
        <v>3963.2420000000002</v>
      </c>
      <c r="CK140" s="14">
        <v>5607.0730000000003</v>
      </c>
      <c r="CL140" s="14">
        <v>5571.4279999999999</v>
      </c>
      <c r="CM140" s="14">
        <v>5886.0529999999999</v>
      </c>
      <c r="CN140" s="14">
        <v>7422.9740000000002</v>
      </c>
      <c r="CO140" s="14">
        <v>9060.2690000000002</v>
      </c>
      <c r="CP140" s="14">
        <v>7563.7730000000001</v>
      </c>
      <c r="CQ140" s="14">
        <v>7661.8410000000003</v>
      </c>
      <c r="CR140" s="14">
        <v>15214.38</v>
      </c>
      <c r="CS140" s="14">
        <v>10972.82</v>
      </c>
      <c r="CT140" s="14">
        <v>13041.71</v>
      </c>
      <c r="CU140" s="14">
        <v>11510.25</v>
      </c>
      <c r="CV140" s="14">
        <v>10200.65</v>
      </c>
      <c r="CW140" s="14">
        <v>8500.9310000000005</v>
      </c>
      <c r="CX140" s="14">
        <v>15429.51</v>
      </c>
      <c r="CY140" s="14">
        <v>20409.66</v>
      </c>
      <c r="CZ140" s="14">
        <v>14009.31</v>
      </c>
      <c r="DA140" s="14">
        <v>10463.32</v>
      </c>
      <c r="DB140" s="14">
        <v>9910.75</v>
      </c>
      <c r="DC140" s="14">
        <v>6254.2830000000004</v>
      </c>
      <c r="DD140" s="14">
        <f>SUMIFS(CountData!$H:$H, CountData!$A:$A, $B140,CountData!$B:$B, $C140, CountData!$C:$C, $D140, CountData!$D:$D, $E140, CountData!$E:$E, $F140, CountData!$F:$F, $G140, CountData!$G:$G, $H140)</f>
        <v>16</v>
      </c>
      <c r="DE140" s="14">
        <f>SUMIFS(CountData!$I:$I, CountData!$A:$A, $B140, CountData!$B:$B, $C140, CountData!$C:$C, $D140, CountData!$D:$D, $E140, CountData!$E:$E, $F140, CountData!$F:$F, $G140, CountData!$G:$G, $H140)</f>
        <v>19</v>
      </c>
      <c r="DF140" s="27">
        <f t="shared" ca="1" si="2"/>
        <v>1916.4724999999999</v>
      </c>
      <c r="DG140" s="14">
        <v>0</v>
      </c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</row>
    <row r="141" spans="1:131" x14ac:dyDescent="0.25">
      <c r="A141" s="14" t="s">
        <v>56</v>
      </c>
      <c r="B141" s="14" t="s">
        <v>55</v>
      </c>
      <c r="C141" s="14" t="s">
        <v>30</v>
      </c>
      <c r="D141" s="14" t="s">
        <v>55</v>
      </c>
      <c r="E141" s="14" t="s">
        <v>55</v>
      </c>
      <c r="F141" s="14" t="s">
        <v>55</v>
      </c>
      <c r="G141" s="14" t="s">
        <v>102</v>
      </c>
      <c r="H141" s="1">
        <v>42186</v>
      </c>
      <c r="I141" s="14">
        <v>7862.8</v>
      </c>
      <c r="J141" s="14">
        <v>7394.1149999999998</v>
      </c>
      <c r="K141" s="14">
        <v>7294.8549999999996</v>
      </c>
      <c r="L141" s="14">
        <v>7721.5150000000003</v>
      </c>
      <c r="M141" s="14">
        <v>8704.8549999999996</v>
      </c>
      <c r="N141" s="14">
        <v>9436.0149999999994</v>
      </c>
      <c r="O141" s="14">
        <v>11143.67</v>
      </c>
      <c r="P141" s="14">
        <v>13534.58</v>
      </c>
      <c r="Q141" s="14">
        <v>16842.37</v>
      </c>
      <c r="R141" s="14">
        <v>18805.03</v>
      </c>
      <c r="S141" s="14">
        <v>20612.68</v>
      </c>
      <c r="T141" s="14">
        <v>20871.509999999998</v>
      </c>
      <c r="U141" s="14">
        <v>21520.48</v>
      </c>
      <c r="V141" s="14">
        <v>22332.42</v>
      </c>
      <c r="W141" s="14">
        <v>22059.91</v>
      </c>
      <c r="X141" s="14">
        <v>20611.55</v>
      </c>
      <c r="Y141" s="14">
        <v>20393.91</v>
      </c>
      <c r="Z141" s="14">
        <v>20330.25</v>
      </c>
      <c r="AA141" s="14">
        <v>19987.61</v>
      </c>
      <c r="AB141" s="14">
        <v>21857.43</v>
      </c>
      <c r="AC141" s="14">
        <v>20636.36</v>
      </c>
      <c r="AD141" s="14">
        <v>15278.18</v>
      </c>
      <c r="AE141" s="14">
        <v>10968.34</v>
      </c>
      <c r="AF141" s="14">
        <v>8354.19</v>
      </c>
      <c r="AG141" s="14">
        <v>20330.830000000002</v>
      </c>
      <c r="AH141" s="14">
        <v>8046.6139999999996</v>
      </c>
      <c r="AI141" s="14">
        <v>7650.0659999999998</v>
      </c>
      <c r="AJ141" s="14">
        <v>7528.5619999999999</v>
      </c>
      <c r="AK141" s="14">
        <v>7947.2929999999997</v>
      </c>
      <c r="AL141" s="14">
        <v>8899.0460000000003</v>
      </c>
      <c r="AM141" s="14">
        <v>9640.1090000000004</v>
      </c>
      <c r="AN141" s="14">
        <v>11315.92</v>
      </c>
      <c r="AO141" s="14">
        <v>13549.98</v>
      </c>
      <c r="AP141" s="14">
        <v>16592.759999999998</v>
      </c>
      <c r="AQ141" s="14">
        <v>18464.34</v>
      </c>
      <c r="AR141" s="14">
        <v>20431.25</v>
      </c>
      <c r="AS141" s="14">
        <v>20548.46</v>
      </c>
      <c r="AT141" s="14">
        <v>21077.07</v>
      </c>
      <c r="AU141" s="14">
        <v>21625.14</v>
      </c>
      <c r="AV141" s="14">
        <v>21246.91</v>
      </c>
      <c r="AW141" s="14">
        <v>22523.37</v>
      </c>
      <c r="AX141" s="14">
        <v>22531.07</v>
      </c>
      <c r="AY141" s="14">
        <v>22852.799999999999</v>
      </c>
      <c r="AZ141" s="14">
        <v>22160.11</v>
      </c>
      <c r="BA141" s="14">
        <v>21176.48</v>
      </c>
      <c r="BB141" s="14">
        <v>20370.150000000001</v>
      </c>
      <c r="BC141" s="14">
        <v>15361.64</v>
      </c>
      <c r="BD141" s="14">
        <v>10958.82</v>
      </c>
      <c r="BE141" s="14">
        <v>8390.2160000000003</v>
      </c>
      <c r="BF141" s="14">
        <v>22508.41</v>
      </c>
      <c r="BG141" s="14">
        <v>70.455200000000005</v>
      </c>
      <c r="BH141" s="14">
        <v>69.910300000000007</v>
      </c>
      <c r="BI141" s="14">
        <v>70.455200000000005</v>
      </c>
      <c r="BJ141" s="14">
        <v>70.455200000000005</v>
      </c>
      <c r="BK141" s="14">
        <v>71.365499999999997</v>
      </c>
      <c r="BL141" s="14">
        <v>71</v>
      </c>
      <c r="BM141" s="14">
        <v>71.365499999999997</v>
      </c>
      <c r="BN141" s="14">
        <v>72.730999999999995</v>
      </c>
      <c r="BO141" s="14">
        <v>73.730999999999995</v>
      </c>
      <c r="BP141" s="14">
        <v>75.820700000000002</v>
      </c>
      <c r="BQ141" s="14">
        <v>76.730999999999995</v>
      </c>
      <c r="BR141" s="14">
        <v>81.641400000000004</v>
      </c>
      <c r="BS141" s="14">
        <v>83.275899999999993</v>
      </c>
      <c r="BT141" s="14">
        <v>80.275899999999993</v>
      </c>
      <c r="BU141" s="14">
        <v>78.275899999999993</v>
      </c>
      <c r="BV141" s="14">
        <v>78.730999999999995</v>
      </c>
      <c r="BW141" s="14">
        <v>76.820700000000002</v>
      </c>
      <c r="BX141" s="14">
        <v>73.910300000000007</v>
      </c>
      <c r="BY141" s="14">
        <v>73.455200000000005</v>
      </c>
      <c r="BZ141" s="14">
        <v>72.455200000000005</v>
      </c>
      <c r="CA141" s="14">
        <v>72.544799999999995</v>
      </c>
      <c r="CB141" s="14">
        <v>72.089699999999993</v>
      </c>
      <c r="CC141" s="14">
        <v>72.089699999999993</v>
      </c>
      <c r="CD141" s="14">
        <v>72.544799999999995</v>
      </c>
      <c r="CE141" s="14">
        <v>4352.4080000000004</v>
      </c>
      <c r="CF141" s="14">
        <v>3400.1709999999998</v>
      </c>
      <c r="CG141" s="14">
        <v>3205.5239999999999</v>
      </c>
      <c r="CH141" s="14">
        <v>2688.8159999999998</v>
      </c>
      <c r="CI141" s="14">
        <v>3279.2359999999999</v>
      </c>
      <c r="CJ141" s="14">
        <v>3207.0210000000002</v>
      </c>
      <c r="CK141" s="14">
        <v>3835.21</v>
      </c>
      <c r="CL141" s="14">
        <v>4656.7830000000004</v>
      </c>
      <c r="CM141" s="14">
        <v>4652.8599999999997</v>
      </c>
      <c r="CN141" s="14">
        <v>6314.35</v>
      </c>
      <c r="CO141" s="14">
        <v>8570.0419999999995</v>
      </c>
      <c r="CP141" s="14">
        <v>7479.11</v>
      </c>
      <c r="CQ141" s="14">
        <v>8496.1509999999998</v>
      </c>
      <c r="CR141" s="14">
        <v>7086.8630000000003</v>
      </c>
      <c r="CS141" s="14">
        <v>6402.1149999999998</v>
      </c>
      <c r="CT141" s="14">
        <v>5784.4669999999996</v>
      </c>
      <c r="CU141" s="14">
        <v>5850.241</v>
      </c>
      <c r="CV141" s="14">
        <v>5814.7640000000001</v>
      </c>
      <c r="CW141" s="14">
        <v>5048.3149999999996</v>
      </c>
      <c r="CX141" s="14">
        <v>12155.67</v>
      </c>
      <c r="CY141" s="14">
        <v>16342.8</v>
      </c>
      <c r="CZ141" s="14">
        <v>9601.6460000000006</v>
      </c>
      <c r="DA141" s="14">
        <v>7608.0529999999999</v>
      </c>
      <c r="DB141" s="14">
        <v>6703.1610000000001</v>
      </c>
      <c r="DC141" s="14">
        <v>3441.9389999999999</v>
      </c>
      <c r="DD141" s="14">
        <f>SUMIFS(CountData!$H:$H, CountData!$A:$A, $B141,CountData!$B:$B, $C141, CountData!$C:$C, $D141, CountData!$D:$D, $E141, CountData!$E:$E, $F141, CountData!$F:$F, $G141, CountData!$G:$G, $H141)</f>
        <v>16</v>
      </c>
      <c r="DE141" s="14">
        <f>SUMIFS(CountData!$I:$I, CountData!$A:$A, $B141, CountData!$B:$B, $C141, CountData!$C:$C, $D141, CountData!$D:$D, $E141, CountData!$E:$E, $F141, CountData!$F:$F, $G141, CountData!$G:$G, $H141)</f>
        <v>19</v>
      </c>
      <c r="DF141" s="27">
        <f t="shared" ca="1" si="2"/>
        <v>1957.7075000000004</v>
      </c>
      <c r="DG141" s="14">
        <v>0</v>
      </c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</row>
    <row r="142" spans="1:131" x14ac:dyDescent="0.25">
      <c r="A142" s="14" t="s">
        <v>56</v>
      </c>
      <c r="B142" s="14" t="s">
        <v>55</v>
      </c>
      <c r="C142" s="14" t="s">
        <v>30</v>
      </c>
      <c r="D142" s="14" t="s">
        <v>55</v>
      </c>
      <c r="E142" s="14" t="s">
        <v>55</v>
      </c>
      <c r="F142" s="14" t="s">
        <v>55</v>
      </c>
      <c r="G142" s="14" t="s">
        <v>102</v>
      </c>
      <c r="H142" s="1">
        <v>42214</v>
      </c>
      <c r="I142" s="14">
        <v>7174.1149999999998</v>
      </c>
      <c r="J142" s="14">
        <v>6889.25</v>
      </c>
      <c r="K142" s="14">
        <v>7019.0349999999999</v>
      </c>
      <c r="L142" s="14">
        <v>7820.5150000000003</v>
      </c>
      <c r="M142" s="14">
        <v>8649.3449999999993</v>
      </c>
      <c r="N142" s="14">
        <v>9428.7199999999993</v>
      </c>
      <c r="O142" s="14">
        <v>11380.99</v>
      </c>
      <c r="P142" s="14">
        <v>13143.14</v>
      </c>
      <c r="Q142" s="14">
        <v>15696.26</v>
      </c>
      <c r="R142" s="14">
        <v>17480.13</v>
      </c>
      <c r="S142" s="14">
        <v>19298.34</v>
      </c>
      <c r="T142" s="14">
        <v>19925.939999999999</v>
      </c>
      <c r="U142" s="14">
        <v>20729.28</v>
      </c>
      <c r="V142" s="14">
        <v>21225.05</v>
      </c>
      <c r="W142" s="14">
        <v>21688.52</v>
      </c>
      <c r="X142" s="14">
        <v>19240.009999999998</v>
      </c>
      <c r="Y142" s="14">
        <v>19195.52</v>
      </c>
      <c r="Z142" s="14">
        <v>19256.95</v>
      </c>
      <c r="AA142" s="14">
        <v>19344.32</v>
      </c>
      <c r="AB142" s="14">
        <v>21698.68</v>
      </c>
      <c r="AC142" s="14">
        <v>20325.37</v>
      </c>
      <c r="AD142" s="14">
        <v>14918.1</v>
      </c>
      <c r="AE142" s="14">
        <v>10678.47</v>
      </c>
      <c r="AF142" s="14">
        <v>8172.3549999999996</v>
      </c>
      <c r="AG142" s="14">
        <v>19259.2</v>
      </c>
      <c r="AH142" s="14">
        <v>7391.6239999999998</v>
      </c>
      <c r="AI142" s="14">
        <v>7196.7190000000001</v>
      </c>
      <c r="AJ142" s="14">
        <v>7289.6170000000002</v>
      </c>
      <c r="AK142" s="14">
        <v>8067.7510000000002</v>
      </c>
      <c r="AL142" s="14">
        <v>8862.6110000000008</v>
      </c>
      <c r="AM142" s="14">
        <v>9654.7330000000002</v>
      </c>
      <c r="AN142" s="14">
        <v>11575.39</v>
      </c>
      <c r="AO142" s="14">
        <v>13184.35</v>
      </c>
      <c r="AP142" s="14">
        <v>15410.45</v>
      </c>
      <c r="AQ142" s="14">
        <v>17096.36</v>
      </c>
      <c r="AR142" s="14">
        <v>19052.71</v>
      </c>
      <c r="AS142" s="14">
        <v>19698.48</v>
      </c>
      <c r="AT142" s="14">
        <v>20362.669999999998</v>
      </c>
      <c r="AU142" s="14">
        <v>20498.490000000002</v>
      </c>
      <c r="AV142" s="14">
        <v>20839.45</v>
      </c>
      <c r="AW142" s="14">
        <v>20960.3</v>
      </c>
      <c r="AX142" s="14">
        <v>21233.42</v>
      </c>
      <c r="AY142" s="14">
        <v>21671.040000000001</v>
      </c>
      <c r="AZ142" s="14">
        <v>21423.06</v>
      </c>
      <c r="BA142" s="14">
        <v>21104.99</v>
      </c>
      <c r="BB142" s="14">
        <v>20069.46</v>
      </c>
      <c r="BC142" s="14">
        <v>14983.94</v>
      </c>
      <c r="BD142" s="14">
        <v>10632.75</v>
      </c>
      <c r="BE142" s="14">
        <v>8154.2349999999997</v>
      </c>
      <c r="BF142" s="14">
        <v>21326.14</v>
      </c>
      <c r="BG142" s="14">
        <v>69</v>
      </c>
      <c r="BH142" s="14">
        <v>69.457099999999997</v>
      </c>
      <c r="BI142" s="14">
        <v>70</v>
      </c>
      <c r="BJ142" s="14">
        <v>70</v>
      </c>
      <c r="BK142" s="14">
        <v>70</v>
      </c>
      <c r="BL142" s="14">
        <v>70</v>
      </c>
      <c r="BM142" s="14">
        <v>70</v>
      </c>
      <c r="BN142" s="14">
        <v>70.914299999999997</v>
      </c>
      <c r="BO142" s="14">
        <v>72.371399999999994</v>
      </c>
      <c r="BP142" s="14">
        <v>74.828599999999994</v>
      </c>
      <c r="BQ142" s="14">
        <v>77.2</v>
      </c>
      <c r="BR142" s="14">
        <v>77.742900000000006</v>
      </c>
      <c r="BS142" s="14">
        <v>78.285700000000006</v>
      </c>
      <c r="BT142" s="14">
        <v>78.371399999999994</v>
      </c>
      <c r="BU142" s="14">
        <v>78.828599999999994</v>
      </c>
      <c r="BV142" s="14">
        <v>77.285700000000006</v>
      </c>
      <c r="BW142" s="14">
        <v>76.914299999999997</v>
      </c>
      <c r="BX142" s="14">
        <v>75.371399999999994</v>
      </c>
      <c r="BY142" s="14">
        <v>73.914299999999997</v>
      </c>
      <c r="BZ142" s="14">
        <v>72.457099999999997</v>
      </c>
      <c r="CA142" s="14">
        <v>72</v>
      </c>
      <c r="CB142" s="14">
        <v>71.457099999999997</v>
      </c>
      <c r="CC142" s="14">
        <v>71.457099999999997</v>
      </c>
      <c r="CD142" s="14">
        <v>71.457099999999997</v>
      </c>
      <c r="CE142" s="14">
        <v>4808.2579999999998</v>
      </c>
      <c r="CF142" s="14">
        <v>4090.5720000000001</v>
      </c>
      <c r="CG142" s="14">
        <v>4009.701</v>
      </c>
      <c r="CH142" s="14">
        <v>3663.0079999999998</v>
      </c>
      <c r="CI142" s="14">
        <v>2954.61</v>
      </c>
      <c r="CJ142" s="14">
        <v>2710.8139999999999</v>
      </c>
      <c r="CK142" s="14">
        <v>3764.8009999999999</v>
      </c>
      <c r="CL142" s="14">
        <v>4398.0519999999997</v>
      </c>
      <c r="CM142" s="14">
        <v>4553.0540000000001</v>
      </c>
      <c r="CN142" s="14">
        <v>6265.665</v>
      </c>
      <c r="CO142" s="14">
        <v>8304.0789999999997</v>
      </c>
      <c r="CP142" s="14">
        <v>7066.13</v>
      </c>
      <c r="CQ142" s="14">
        <v>6602.9179999999997</v>
      </c>
      <c r="CR142" s="14">
        <v>6906.6350000000002</v>
      </c>
      <c r="CS142" s="14">
        <v>6516.0770000000002</v>
      </c>
      <c r="CT142" s="14">
        <v>6401.9639999999999</v>
      </c>
      <c r="CU142" s="14">
        <v>6259.0259999999998</v>
      </c>
      <c r="CV142" s="14">
        <v>5343.4049999999997</v>
      </c>
      <c r="CW142" s="14">
        <v>4855.6279999999997</v>
      </c>
      <c r="CX142" s="14">
        <v>12761.49</v>
      </c>
      <c r="CY142" s="14">
        <v>16154.13</v>
      </c>
      <c r="CZ142" s="14">
        <v>10951.02</v>
      </c>
      <c r="DA142" s="14">
        <v>8001.9939999999997</v>
      </c>
      <c r="DB142" s="14">
        <v>7065.35</v>
      </c>
      <c r="DC142" s="14">
        <v>3455.8180000000002</v>
      </c>
      <c r="DD142" s="14">
        <f>SUMIFS(CountData!$H:$H, CountData!$A:$A, $B142,CountData!$B:$B, $C142, CountData!$C:$C, $D142, CountData!$D:$D, $E142, CountData!$E:$E, $F142, CountData!$F:$F, $G142, CountData!$G:$G, $H142)</f>
        <v>16</v>
      </c>
      <c r="DE142" s="14">
        <f>SUMIFS(CountData!$I:$I, CountData!$A:$A, $B142, CountData!$B:$B, $C142, CountData!$C:$C, $D142, CountData!$D:$D, $E142, CountData!$E:$E, $F142, CountData!$F:$F, $G142, CountData!$G:$G, $H142)</f>
        <v>19</v>
      </c>
      <c r="DF142" s="27">
        <f t="shared" ca="1" si="2"/>
        <v>1916.8525000000009</v>
      </c>
      <c r="DG142" s="14">
        <v>0</v>
      </c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</row>
    <row r="143" spans="1:131" x14ac:dyDescent="0.25">
      <c r="A143" s="14" t="s">
        <v>56</v>
      </c>
      <c r="B143" s="14" t="s">
        <v>55</v>
      </c>
      <c r="C143" s="14" t="s">
        <v>30</v>
      </c>
      <c r="D143" s="14" t="s">
        <v>55</v>
      </c>
      <c r="E143" s="14" t="s">
        <v>55</v>
      </c>
      <c r="F143" s="14" t="s">
        <v>55</v>
      </c>
      <c r="G143" s="14" t="s">
        <v>102</v>
      </c>
      <c r="H143" s="1">
        <v>42221</v>
      </c>
      <c r="I143" s="14">
        <v>7675.4350000000004</v>
      </c>
      <c r="J143" s="14">
        <v>7404.62</v>
      </c>
      <c r="K143" s="14">
        <v>7349.7150000000001</v>
      </c>
      <c r="L143" s="14">
        <v>7708.49</v>
      </c>
      <c r="M143" s="14">
        <v>8549.91</v>
      </c>
      <c r="N143" s="14">
        <v>9514.3549999999996</v>
      </c>
      <c r="O143" s="14">
        <v>11236.67</v>
      </c>
      <c r="P143" s="14">
        <v>12952.71</v>
      </c>
      <c r="Q143" s="14">
        <v>15783.69</v>
      </c>
      <c r="R143" s="14">
        <v>17608.419999999998</v>
      </c>
      <c r="S143" s="14">
        <v>19850.580000000002</v>
      </c>
      <c r="T143" s="14">
        <v>21023.35</v>
      </c>
      <c r="U143" s="14">
        <v>21818.41</v>
      </c>
      <c r="V143" s="14">
        <v>22076.25</v>
      </c>
      <c r="W143" s="14">
        <v>22297.39</v>
      </c>
      <c r="X143" s="14">
        <v>20584.080000000002</v>
      </c>
      <c r="Y143" s="14">
        <v>20599.830000000002</v>
      </c>
      <c r="Z143" s="14">
        <v>20624.759999999998</v>
      </c>
      <c r="AA143" s="14">
        <v>20965.78</v>
      </c>
      <c r="AB143" s="14">
        <v>23243.32</v>
      </c>
      <c r="AC143" s="14">
        <v>21636.13</v>
      </c>
      <c r="AD143" s="14">
        <v>15853.44</v>
      </c>
      <c r="AE143" s="14">
        <v>11508.15</v>
      </c>
      <c r="AF143" s="14">
        <v>8477.6749999999993</v>
      </c>
      <c r="AG143" s="14">
        <v>20693.61</v>
      </c>
      <c r="AH143" s="14">
        <v>7885.1490000000003</v>
      </c>
      <c r="AI143" s="14">
        <v>7683.4229999999998</v>
      </c>
      <c r="AJ143" s="14">
        <v>7604.3090000000002</v>
      </c>
      <c r="AK143" s="14">
        <v>7934.2740000000003</v>
      </c>
      <c r="AL143" s="14">
        <v>8741.8539999999994</v>
      </c>
      <c r="AM143" s="14">
        <v>9660.0640000000003</v>
      </c>
      <c r="AN143" s="14">
        <v>11361.48</v>
      </c>
      <c r="AO143" s="14">
        <v>12926.47</v>
      </c>
      <c r="AP143" s="14">
        <v>15563.27</v>
      </c>
      <c r="AQ143" s="14">
        <v>17318.96</v>
      </c>
      <c r="AR143" s="14">
        <v>19541.939999999999</v>
      </c>
      <c r="AS143" s="14">
        <v>20548.88</v>
      </c>
      <c r="AT143" s="14">
        <v>21404.23</v>
      </c>
      <c r="AU143" s="14">
        <v>21440.79</v>
      </c>
      <c r="AV143" s="14">
        <v>21559.88</v>
      </c>
      <c r="AW143" s="14">
        <v>22492.04</v>
      </c>
      <c r="AX143" s="14">
        <v>22716.69</v>
      </c>
      <c r="AY143" s="14">
        <v>23121.77</v>
      </c>
      <c r="AZ143" s="14">
        <v>23009.61</v>
      </c>
      <c r="BA143" s="14">
        <v>22552.57</v>
      </c>
      <c r="BB143" s="14">
        <v>21241.14</v>
      </c>
      <c r="BC143" s="14">
        <v>15875.97</v>
      </c>
      <c r="BD143" s="14">
        <v>11391.7</v>
      </c>
      <c r="BE143" s="14">
        <v>8412.009</v>
      </c>
      <c r="BF143" s="14">
        <v>22820.94</v>
      </c>
      <c r="BG143" s="14">
        <v>68.807699999999997</v>
      </c>
      <c r="BH143" s="14">
        <v>68.369200000000006</v>
      </c>
      <c r="BI143" s="14">
        <v>67.930800000000005</v>
      </c>
      <c r="BJ143" s="14">
        <v>67.807699999999997</v>
      </c>
      <c r="BK143" s="14">
        <v>67.369200000000006</v>
      </c>
      <c r="BL143" s="14">
        <v>67.369200000000006</v>
      </c>
      <c r="BM143" s="14">
        <v>70</v>
      </c>
      <c r="BN143" s="14">
        <v>73.438500000000005</v>
      </c>
      <c r="BO143" s="14">
        <v>73.876900000000006</v>
      </c>
      <c r="BP143" s="14">
        <v>76.876900000000006</v>
      </c>
      <c r="BQ143" s="14">
        <v>83.192300000000003</v>
      </c>
      <c r="BR143" s="14">
        <v>87.261499999999998</v>
      </c>
      <c r="BS143" s="14">
        <v>87.261499999999998</v>
      </c>
      <c r="BT143" s="14">
        <v>81.630799999999994</v>
      </c>
      <c r="BU143" s="14">
        <v>82.192300000000003</v>
      </c>
      <c r="BV143" s="14">
        <v>82.192300000000003</v>
      </c>
      <c r="BW143" s="14">
        <v>81.630799999999994</v>
      </c>
      <c r="BX143" s="14">
        <v>80.5077</v>
      </c>
      <c r="BY143" s="14">
        <v>75.876900000000006</v>
      </c>
      <c r="BZ143" s="14">
        <v>73</v>
      </c>
      <c r="CA143" s="14">
        <v>72</v>
      </c>
      <c r="CB143" s="14">
        <v>72.438500000000005</v>
      </c>
      <c r="CC143" s="14">
        <v>71</v>
      </c>
      <c r="CD143" s="14">
        <v>71</v>
      </c>
      <c r="CE143" s="14">
        <v>4390.4669999999996</v>
      </c>
      <c r="CF143" s="14">
        <v>3614.971</v>
      </c>
      <c r="CG143" s="14">
        <v>3516.645</v>
      </c>
      <c r="CH143" s="14">
        <v>3690.5419999999999</v>
      </c>
      <c r="CI143" s="14">
        <v>2846.0239999999999</v>
      </c>
      <c r="CJ143" s="14">
        <v>2613.125</v>
      </c>
      <c r="CK143" s="14">
        <v>3665.777</v>
      </c>
      <c r="CL143" s="14">
        <v>4563.4480000000003</v>
      </c>
      <c r="CM143" s="14">
        <v>4339.6930000000002</v>
      </c>
      <c r="CN143" s="14">
        <v>5692.125</v>
      </c>
      <c r="CO143" s="14">
        <v>10179.299999999999</v>
      </c>
      <c r="CP143" s="14">
        <v>10310.64</v>
      </c>
      <c r="CQ143" s="14">
        <v>9683.027</v>
      </c>
      <c r="CR143" s="14">
        <v>8524.68</v>
      </c>
      <c r="CS143" s="14">
        <v>6029.9780000000001</v>
      </c>
      <c r="CT143" s="14">
        <v>5899.4719999999998</v>
      </c>
      <c r="CU143" s="14">
        <v>5772.7389999999996</v>
      </c>
      <c r="CV143" s="14">
        <v>5327.8890000000001</v>
      </c>
      <c r="CW143" s="14">
        <v>4894.63</v>
      </c>
      <c r="CX143" s="14">
        <v>11654.35</v>
      </c>
      <c r="CY143" s="14">
        <v>17252.45</v>
      </c>
      <c r="CZ143" s="14">
        <v>10237.049999999999</v>
      </c>
      <c r="DA143" s="14">
        <v>9804.9760000000006</v>
      </c>
      <c r="DB143" s="14">
        <v>7833.3940000000002</v>
      </c>
      <c r="DC143" s="14">
        <v>3391.7539999999999</v>
      </c>
      <c r="DD143" s="14">
        <f>SUMIFS(CountData!$H:$H, CountData!$A:$A, $B143,CountData!$B:$B, $C143, CountData!$C:$C, $D143, CountData!$D:$D, $E143, CountData!$E:$E, $F143, CountData!$F:$F, $G143, CountData!$G:$G, $H143)</f>
        <v>16</v>
      </c>
      <c r="DE143" s="14">
        <f>SUMIFS(CountData!$I:$I, CountData!$A:$A, $B143, CountData!$B:$B, $C143, CountData!$C:$C, $D143, CountData!$D:$D, $E143, CountData!$E:$E, $F143, CountData!$F:$F, $G143, CountData!$G:$G, $H143)</f>
        <v>19</v>
      </c>
      <c r="DF143" s="27">
        <f t="shared" ca="1" si="2"/>
        <v>1778.9825000000019</v>
      </c>
      <c r="DG143" s="14">
        <v>0</v>
      </c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</row>
    <row r="144" spans="1:131" x14ac:dyDescent="0.25">
      <c r="A144" s="14" t="s">
        <v>56</v>
      </c>
      <c r="B144" s="14" t="s">
        <v>55</v>
      </c>
      <c r="C144" s="14" t="s">
        <v>30</v>
      </c>
      <c r="D144" s="14" t="s">
        <v>55</v>
      </c>
      <c r="E144" s="14" t="s">
        <v>55</v>
      </c>
      <c r="F144" s="14" t="s">
        <v>55</v>
      </c>
      <c r="G144" s="14" t="s">
        <v>102</v>
      </c>
      <c r="H144" s="1">
        <v>42229</v>
      </c>
      <c r="I144" s="14">
        <v>7126.31</v>
      </c>
      <c r="J144" s="14">
        <v>7028.4650000000001</v>
      </c>
      <c r="K144" s="14">
        <v>6985.625</v>
      </c>
      <c r="L144" s="14">
        <v>7576.15</v>
      </c>
      <c r="M144" s="14">
        <v>8075.96</v>
      </c>
      <c r="N144" s="14">
        <v>8745.3349999999991</v>
      </c>
      <c r="O144" s="14">
        <v>10983.52</v>
      </c>
      <c r="P144" s="14">
        <v>13081.51</v>
      </c>
      <c r="Q144" s="14">
        <v>15819.64</v>
      </c>
      <c r="R144" s="14">
        <v>17869.21</v>
      </c>
      <c r="S144" s="14">
        <v>20435.05</v>
      </c>
      <c r="T144" s="14">
        <v>21274.560000000001</v>
      </c>
      <c r="U144" s="14">
        <v>21917.05</v>
      </c>
      <c r="V144" s="14">
        <v>22738.11</v>
      </c>
      <c r="W144" s="14">
        <v>23245.22</v>
      </c>
      <c r="X144" s="14">
        <v>20746.68</v>
      </c>
      <c r="Y144" s="14">
        <v>20951.23</v>
      </c>
      <c r="Z144" s="14">
        <v>20856.53</v>
      </c>
      <c r="AA144" s="14">
        <v>21115.4</v>
      </c>
      <c r="AB144" s="14">
        <v>23176.06</v>
      </c>
      <c r="AC144" s="14">
        <v>21711.78</v>
      </c>
      <c r="AD144" s="14">
        <v>15716.7</v>
      </c>
      <c r="AE144" s="14">
        <v>11151.68</v>
      </c>
      <c r="AF144" s="14">
        <v>8214.6550000000007</v>
      </c>
      <c r="AG144" s="14">
        <v>20917.46</v>
      </c>
      <c r="AH144" s="14">
        <v>7279.8620000000001</v>
      </c>
      <c r="AI144" s="14">
        <v>7259.1109999999999</v>
      </c>
      <c r="AJ144" s="14">
        <v>7221.5959999999995</v>
      </c>
      <c r="AK144" s="14">
        <v>7763.2449999999999</v>
      </c>
      <c r="AL144" s="14">
        <v>8231.2720000000008</v>
      </c>
      <c r="AM144" s="14">
        <v>8812.8649999999998</v>
      </c>
      <c r="AN144" s="14">
        <v>11066</v>
      </c>
      <c r="AO144" s="14">
        <v>13052.33</v>
      </c>
      <c r="AP144" s="14">
        <v>15645.28</v>
      </c>
      <c r="AQ144" s="14">
        <v>17574.22</v>
      </c>
      <c r="AR144" s="14">
        <v>20223.990000000002</v>
      </c>
      <c r="AS144" s="14">
        <v>21059.45</v>
      </c>
      <c r="AT144" s="14">
        <v>21660.01</v>
      </c>
      <c r="AU144" s="14">
        <v>22233.1</v>
      </c>
      <c r="AV144" s="14">
        <v>22644.14</v>
      </c>
      <c r="AW144" s="14">
        <v>22792.9</v>
      </c>
      <c r="AX144" s="14">
        <v>23210.7</v>
      </c>
      <c r="AY144" s="14">
        <v>23512.84</v>
      </c>
      <c r="AZ144" s="14">
        <v>23299.59</v>
      </c>
      <c r="BA144" s="14">
        <v>22525.97</v>
      </c>
      <c r="BB144" s="14">
        <v>21466.74</v>
      </c>
      <c r="BC144" s="14">
        <v>15756.86</v>
      </c>
      <c r="BD144" s="14">
        <v>11209.27</v>
      </c>
      <c r="BE144" s="14">
        <v>8212.8829999999998</v>
      </c>
      <c r="BF144" s="14">
        <v>23209.55</v>
      </c>
      <c r="BG144" s="14">
        <v>71.876900000000006</v>
      </c>
      <c r="BH144" s="14">
        <v>71.438500000000005</v>
      </c>
      <c r="BI144" s="14">
        <v>70.123099999999994</v>
      </c>
      <c r="BJ144" s="14">
        <v>69.123099999999994</v>
      </c>
      <c r="BK144" s="14">
        <v>68.684600000000003</v>
      </c>
      <c r="BL144" s="14">
        <v>69.123099999999994</v>
      </c>
      <c r="BM144" s="14">
        <v>69.561499999999995</v>
      </c>
      <c r="BN144" s="14">
        <v>74.438500000000005</v>
      </c>
      <c r="BO144" s="14">
        <v>76.192300000000003</v>
      </c>
      <c r="BP144" s="14">
        <v>81.192300000000003</v>
      </c>
      <c r="BQ144" s="14">
        <v>84.069199999999995</v>
      </c>
      <c r="BR144" s="14">
        <v>84.946200000000005</v>
      </c>
      <c r="BS144" s="14">
        <v>85.069199999999995</v>
      </c>
      <c r="BT144" s="14">
        <v>86.5077</v>
      </c>
      <c r="BU144" s="14">
        <v>84.069199999999995</v>
      </c>
      <c r="BV144" s="14">
        <v>82.192300000000003</v>
      </c>
      <c r="BW144" s="14">
        <v>81.753799999999998</v>
      </c>
      <c r="BX144" s="14">
        <v>82.630799999999994</v>
      </c>
      <c r="BY144" s="14">
        <v>81.630799999999994</v>
      </c>
      <c r="BZ144" s="14">
        <v>77.753799999999998</v>
      </c>
      <c r="CA144" s="14">
        <v>76.315399999999997</v>
      </c>
      <c r="CB144" s="14">
        <v>74.438500000000005</v>
      </c>
      <c r="CC144" s="14">
        <v>73.876900000000006</v>
      </c>
      <c r="CD144" s="14">
        <v>73</v>
      </c>
      <c r="CE144" s="14">
        <v>4366.3069999999998</v>
      </c>
      <c r="CF144" s="14">
        <v>3629.4180000000001</v>
      </c>
      <c r="CG144" s="14">
        <v>4504.942</v>
      </c>
      <c r="CH144" s="14">
        <v>4101.5259999999998</v>
      </c>
      <c r="CI144" s="14">
        <v>3226.692</v>
      </c>
      <c r="CJ144" s="14">
        <v>2836.7130000000002</v>
      </c>
      <c r="CK144" s="14">
        <v>4151.4560000000001</v>
      </c>
      <c r="CL144" s="14">
        <v>4952.442</v>
      </c>
      <c r="CM144" s="14">
        <v>3864.8960000000002</v>
      </c>
      <c r="CN144" s="14">
        <v>5674.6080000000002</v>
      </c>
      <c r="CO144" s="14">
        <v>7287.8450000000003</v>
      </c>
      <c r="CP144" s="14">
        <v>5790.8090000000002</v>
      </c>
      <c r="CQ144" s="14">
        <v>5545.2579999999998</v>
      </c>
      <c r="CR144" s="14">
        <v>6526.1620000000003</v>
      </c>
      <c r="CS144" s="14">
        <v>5651.2759999999998</v>
      </c>
      <c r="CT144" s="14">
        <v>5435.5410000000002</v>
      </c>
      <c r="CU144" s="14">
        <v>4945.4620000000004</v>
      </c>
      <c r="CV144" s="14">
        <v>5139.7470000000003</v>
      </c>
      <c r="CW144" s="14">
        <v>5372.14</v>
      </c>
      <c r="CX144" s="14">
        <v>12554.07</v>
      </c>
      <c r="CY144" s="14">
        <v>15113.18</v>
      </c>
      <c r="CZ144" s="14">
        <v>9708.0470000000005</v>
      </c>
      <c r="DA144" s="14">
        <v>7509.7619999999997</v>
      </c>
      <c r="DB144" s="14">
        <v>7654.3310000000001</v>
      </c>
      <c r="DC144" s="14">
        <v>3068.3429999999998</v>
      </c>
      <c r="DD144" s="14">
        <f>SUMIFS(CountData!$H:$H, CountData!$A:$A, $B144,CountData!$B:$B, $C144, CountData!$C:$C, $D144, CountData!$D:$D, $E144, CountData!$E:$E, $F144, CountData!$F:$F, $G144, CountData!$G:$G, $H144)</f>
        <v>16</v>
      </c>
      <c r="DE144" s="14">
        <f>SUMIFS(CountData!$I:$I, CountData!$A:$A, $B144, CountData!$B:$B, $C144, CountData!$C:$C, $D144, CountData!$D:$D, $E144, CountData!$E:$E, $F144, CountData!$F:$F, $G144, CountData!$G:$G, $H144)</f>
        <v>19</v>
      </c>
      <c r="DF144" s="27">
        <f t="shared" ca="1" si="2"/>
        <v>2122.6850000000013</v>
      </c>
      <c r="DG144" s="14">
        <v>0</v>
      </c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</row>
    <row r="145" spans="1:131" x14ac:dyDescent="0.25">
      <c r="A145" s="14" t="s">
        <v>56</v>
      </c>
      <c r="B145" s="14" t="s">
        <v>55</v>
      </c>
      <c r="C145" s="14" t="s">
        <v>30</v>
      </c>
      <c r="D145" s="14" t="s">
        <v>55</v>
      </c>
      <c r="E145" s="14" t="s">
        <v>55</v>
      </c>
      <c r="F145" s="14" t="s">
        <v>55</v>
      </c>
      <c r="G145" s="14" t="s">
        <v>102</v>
      </c>
      <c r="H145" s="1">
        <v>42241</v>
      </c>
      <c r="I145" s="14">
        <v>6461.43</v>
      </c>
      <c r="J145" s="14">
        <v>6391.81</v>
      </c>
      <c r="K145" s="14">
        <v>6461.6850000000004</v>
      </c>
      <c r="L145" s="14">
        <v>6988.72</v>
      </c>
      <c r="M145" s="14">
        <v>7581.67</v>
      </c>
      <c r="N145" s="14">
        <v>8272.52</v>
      </c>
      <c r="O145" s="14">
        <v>10434</v>
      </c>
      <c r="P145" s="14">
        <v>12964.94</v>
      </c>
      <c r="Q145" s="14">
        <v>15761.52</v>
      </c>
      <c r="R145" s="14">
        <v>16874.3</v>
      </c>
      <c r="S145" s="14">
        <v>18742.2</v>
      </c>
      <c r="T145" s="14">
        <v>18969.36</v>
      </c>
      <c r="U145" s="14">
        <v>19309.38</v>
      </c>
      <c r="V145" s="14">
        <v>19930.75</v>
      </c>
      <c r="W145" s="14">
        <v>20360.36</v>
      </c>
      <c r="X145" s="14">
        <v>18508.84</v>
      </c>
      <c r="Y145" s="14">
        <v>18383.23</v>
      </c>
      <c r="Z145" s="14">
        <v>18125.05</v>
      </c>
      <c r="AA145" s="14">
        <v>18632.09</v>
      </c>
      <c r="AB145" s="14">
        <v>21040.49</v>
      </c>
      <c r="AC145" s="14">
        <v>19256.669999999998</v>
      </c>
      <c r="AD145" s="14">
        <v>13499.68</v>
      </c>
      <c r="AE145" s="14">
        <v>9596.08</v>
      </c>
      <c r="AF145" s="14">
        <v>7388.07</v>
      </c>
      <c r="AG145" s="14">
        <v>18412.3</v>
      </c>
      <c r="AH145" s="14">
        <v>6623.3670000000002</v>
      </c>
      <c r="AI145" s="14">
        <v>6628.6679999999997</v>
      </c>
      <c r="AJ145" s="14">
        <v>6683.1310000000003</v>
      </c>
      <c r="AK145" s="14">
        <v>7187.1</v>
      </c>
      <c r="AL145" s="14">
        <v>7769.0119999999997</v>
      </c>
      <c r="AM145" s="14">
        <v>8445.4130000000005</v>
      </c>
      <c r="AN145" s="14">
        <v>10574.69</v>
      </c>
      <c r="AO145" s="14">
        <v>12929.9</v>
      </c>
      <c r="AP145" s="14">
        <v>15514.14</v>
      </c>
      <c r="AQ145" s="14">
        <v>16672.669999999998</v>
      </c>
      <c r="AR145" s="14">
        <v>18742.310000000001</v>
      </c>
      <c r="AS145" s="14">
        <v>19130.45</v>
      </c>
      <c r="AT145" s="14">
        <v>19320.3</v>
      </c>
      <c r="AU145" s="14">
        <v>19469.43</v>
      </c>
      <c r="AV145" s="14">
        <v>19817.22</v>
      </c>
      <c r="AW145" s="14">
        <v>20011.05</v>
      </c>
      <c r="AX145" s="14">
        <v>20159.66</v>
      </c>
      <c r="AY145" s="14">
        <v>20146.349999999999</v>
      </c>
      <c r="AZ145" s="14">
        <v>20237.080000000002</v>
      </c>
      <c r="BA145" s="14">
        <v>20667.12</v>
      </c>
      <c r="BB145" s="14">
        <v>19173.330000000002</v>
      </c>
      <c r="BC145" s="14">
        <v>13692.66</v>
      </c>
      <c r="BD145" s="14">
        <v>9776.9889999999996</v>
      </c>
      <c r="BE145" s="14">
        <v>7485.3310000000001</v>
      </c>
      <c r="BF145" s="14">
        <v>20138.03</v>
      </c>
      <c r="BG145" s="14">
        <v>71.116699999999994</v>
      </c>
      <c r="BH145" s="14">
        <v>71.116699999999994</v>
      </c>
      <c r="BI145" s="14">
        <v>71.116699999999994</v>
      </c>
      <c r="BJ145" s="14">
        <v>71.558300000000003</v>
      </c>
      <c r="BK145" s="14">
        <v>72</v>
      </c>
      <c r="BL145" s="14">
        <v>72.441699999999997</v>
      </c>
      <c r="BM145" s="14">
        <v>72.883300000000006</v>
      </c>
      <c r="BN145" s="14">
        <v>73.325000000000003</v>
      </c>
      <c r="BO145" s="14">
        <v>73.7667</v>
      </c>
      <c r="BP145" s="14">
        <v>73.7667</v>
      </c>
      <c r="BQ145" s="14">
        <v>73.325000000000003</v>
      </c>
      <c r="BR145" s="14">
        <v>73.7667</v>
      </c>
      <c r="BS145" s="14">
        <v>74.325000000000003</v>
      </c>
      <c r="BT145" s="14">
        <v>77.208299999999994</v>
      </c>
      <c r="BU145" s="14">
        <v>78.091700000000003</v>
      </c>
      <c r="BV145" s="14">
        <v>78.208299999999994</v>
      </c>
      <c r="BW145" s="14">
        <v>80.650000000000006</v>
      </c>
      <c r="BX145" s="14">
        <v>77.7667</v>
      </c>
      <c r="BY145" s="14">
        <v>76.325000000000003</v>
      </c>
      <c r="BZ145" s="14">
        <v>74.883300000000006</v>
      </c>
      <c r="CA145" s="14">
        <v>74.883300000000006</v>
      </c>
      <c r="CB145" s="14">
        <v>74.441699999999997</v>
      </c>
      <c r="CC145" s="14">
        <v>75.883300000000006</v>
      </c>
      <c r="CD145" s="14">
        <v>75.441699999999997</v>
      </c>
      <c r="CE145" s="14">
        <v>3586.1759999999999</v>
      </c>
      <c r="CF145" s="14">
        <v>3048.241</v>
      </c>
      <c r="CG145" s="14">
        <v>3018.846</v>
      </c>
      <c r="CH145" s="14">
        <v>2870.433</v>
      </c>
      <c r="CI145" s="14">
        <v>2395.9349999999999</v>
      </c>
      <c r="CJ145" s="14">
        <v>2595.6889999999999</v>
      </c>
      <c r="CK145" s="14">
        <v>3457.5340000000001</v>
      </c>
      <c r="CL145" s="14">
        <v>3940.451</v>
      </c>
      <c r="CM145" s="14">
        <v>3775.547</v>
      </c>
      <c r="CN145" s="14">
        <v>7000.5460000000003</v>
      </c>
      <c r="CO145" s="14">
        <v>12612.18</v>
      </c>
      <c r="CP145" s="14">
        <v>11442.36</v>
      </c>
      <c r="CQ145" s="14">
        <v>10692.79</v>
      </c>
      <c r="CR145" s="14">
        <v>7189.5990000000002</v>
      </c>
      <c r="CS145" s="14">
        <v>5167.348</v>
      </c>
      <c r="CT145" s="14">
        <v>4644.1210000000001</v>
      </c>
      <c r="CU145" s="14">
        <v>5282.0050000000001</v>
      </c>
      <c r="CV145" s="14">
        <v>4164.9740000000002</v>
      </c>
      <c r="CW145" s="14">
        <v>4128.5320000000002</v>
      </c>
      <c r="CX145" s="14">
        <v>12257.99</v>
      </c>
      <c r="CY145" s="14">
        <v>18026.64</v>
      </c>
      <c r="CZ145" s="14">
        <v>9864.5650000000005</v>
      </c>
      <c r="DA145" s="14">
        <v>11458.9</v>
      </c>
      <c r="DB145" s="14">
        <v>10847.55</v>
      </c>
      <c r="DC145" s="14">
        <v>2642.4279999999999</v>
      </c>
      <c r="DD145" s="14">
        <f>SUMIFS(CountData!$H:$H, CountData!$A:$A, $B145,CountData!$B:$B, $C145, CountData!$C:$C, $D145, CountData!$D:$D, $E145, CountData!$E:$E, $F145, CountData!$F:$F, $G145, CountData!$G:$G, $H145)</f>
        <v>16</v>
      </c>
      <c r="DE145" s="14">
        <f>SUMIFS(CountData!$I:$I, CountData!$A:$A, $B145, CountData!$B:$B, $C145, CountData!$C:$C, $D145, CountData!$D:$D, $E145, CountData!$E:$E, $F145, CountData!$F:$F, $G145, CountData!$G:$G, $H145)</f>
        <v>19</v>
      </c>
      <c r="DF145" s="27">
        <f t="shared" ca="1" si="2"/>
        <v>1621.2675000000017</v>
      </c>
      <c r="DG145" s="14">
        <v>0</v>
      </c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</row>
    <row r="146" spans="1:131" x14ac:dyDescent="0.25">
      <c r="A146" s="14" t="s">
        <v>56</v>
      </c>
      <c r="B146" s="14" t="s">
        <v>55</v>
      </c>
      <c r="C146" s="14" t="s">
        <v>30</v>
      </c>
      <c r="D146" s="14" t="s">
        <v>55</v>
      </c>
      <c r="E146" s="14" t="s">
        <v>55</v>
      </c>
      <c r="F146" s="14" t="s">
        <v>55</v>
      </c>
      <c r="G146" s="14" t="s">
        <v>102</v>
      </c>
      <c r="H146" s="1">
        <v>42242</v>
      </c>
      <c r="I146" s="14">
        <v>7594.09</v>
      </c>
      <c r="J146" s="14">
        <v>7351.32</v>
      </c>
      <c r="K146" s="14">
        <v>7320.1750000000002</v>
      </c>
      <c r="L146" s="14">
        <v>8170.085</v>
      </c>
      <c r="M146" s="14">
        <v>8658.6650000000009</v>
      </c>
      <c r="N146" s="14">
        <v>9425.7150000000001</v>
      </c>
      <c r="O146" s="14">
        <v>11580.37</v>
      </c>
      <c r="P146" s="14">
        <v>13608.69</v>
      </c>
      <c r="Q146" s="14">
        <v>16318.96</v>
      </c>
      <c r="R146" s="14">
        <v>17282.2</v>
      </c>
      <c r="S146" s="14">
        <v>19665.29</v>
      </c>
      <c r="T146" s="14">
        <v>20505.41</v>
      </c>
      <c r="U146" s="14">
        <v>21037.71</v>
      </c>
      <c r="V146" s="14">
        <v>21736.73</v>
      </c>
      <c r="W146" s="14">
        <v>22126.47</v>
      </c>
      <c r="X146" s="14">
        <v>19125.89</v>
      </c>
      <c r="Y146" s="14">
        <v>19340.77</v>
      </c>
      <c r="Z146" s="14">
        <v>19444.27</v>
      </c>
      <c r="AA146" s="14">
        <v>19944.75</v>
      </c>
      <c r="AB146" s="14">
        <v>23669.599999999999</v>
      </c>
      <c r="AC146" s="14">
        <v>21755.93</v>
      </c>
      <c r="AD146" s="14">
        <v>16011.26</v>
      </c>
      <c r="AE146" s="14">
        <v>10963.67</v>
      </c>
      <c r="AF146" s="14">
        <v>8374.1</v>
      </c>
      <c r="AG146" s="14">
        <v>19463.919999999998</v>
      </c>
      <c r="AH146" s="14">
        <v>7746.2380000000003</v>
      </c>
      <c r="AI146" s="14">
        <v>7572.4309999999996</v>
      </c>
      <c r="AJ146" s="14">
        <v>7529.14</v>
      </c>
      <c r="AK146" s="14">
        <v>8324.3629999999994</v>
      </c>
      <c r="AL146" s="14">
        <v>8792.4220000000005</v>
      </c>
      <c r="AM146" s="14">
        <v>9468.7289999999994</v>
      </c>
      <c r="AN146" s="14">
        <v>11620.13</v>
      </c>
      <c r="AO146" s="14">
        <v>13597.45</v>
      </c>
      <c r="AP146" s="14">
        <v>16269.4</v>
      </c>
      <c r="AQ146" s="14">
        <v>17207.84</v>
      </c>
      <c r="AR146" s="14">
        <v>19640.86</v>
      </c>
      <c r="AS146" s="14">
        <v>20442.04</v>
      </c>
      <c r="AT146" s="14">
        <v>20801.060000000001</v>
      </c>
      <c r="AU146" s="14">
        <v>21226.7</v>
      </c>
      <c r="AV146" s="14">
        <v>21485.73</v>
      </c>
      <c r="AW146" s="14">
        <v>21401.77</v>
      </c>
      <c r="AX146" s="14">
        <v>21718.67</v>
      </c>
      <c r="AY146" s="14">
        <v>22162.75</v>
      </c>
      <c r="AZ146" s="14">
        <v>22164.57</v>
      </c>
      <c r="BA146" s="14">
        <v>22966.43</v>
      </c>
      <c r="BB146" s="14">
        <v>21433.57</v>
      </c>
      <c r="BC146" s="14">
        <v>16012.85</v>
      </c>
      <c r="BD146" s="14">
        <v>11043.53</v>
      </c>
      <c r="BE146" s="14">
        <v>8345.7039999999997</v>
      </c>
      <c r="BF146" s="14">
        <v>21822.98</v>
      </c>
      <c r="BG146" s="14">
        <v>74.102400000000003</v>
      </c>
      <c r="BH146" s="14">
        <v>72.551199999999994</v>
      </c>
      <c r="BI146" s="14">
        <v>72.551199999999994</v>
      </c>
      <c r="BJ146" s="14">
        <v>73</v>
      </c>
      <c r="BK146" s="14">
        <v>72.897599999999997</v>
      </c>
      <c r="BL146" s="14">
        <v>72.448800000000006</v>
      </c>
      <c r="BM146" s="14">
        <v>72.897599999999997</v>
      </c>
      <c r="BN146" s="14">
        <v>73.346500000000006</v>
      </c>
      <c r="BO146" s="14">
        <v>75.244100000000003</v>
      </c>
      <c r="BP146" s="14">
        <v>78.039400000000001</v>
      </c>
      <c r="BQ146" s="14">
        <v>81.936999999999998</v>
      </c>
      <c r="BR146" s="14">
        <v>84.936999999999998</v>
      </c>
      <c r="BS146" s="14">
        <v>87.039400000000001</v>
      </c>
      <c r="BT146" s="14">
        <v>86.590599999999995</v>
      </c>
      <c r="BU146" s="14">
        <v>88.590599999999995</v>
      </c>
      <c r="BV146" s="14">
        <v>87.1417</v>
      </c>
      <c r="BW146" s="14">
        <v>85.590599999999995</v>
      </c>
      <c r="BX146" s="14">
        <v>82.692899999999995</v>
      </c>
      <c r="BY146" s="14">
        <v>79.795299999999997</v>
      </c>
      <c r="BZ146" s="14">
        <v>76.346500000000006</v>
      </c>
      <c r="CA146" s="14">
        <v>75.346500000000006</v>
      </c>
      <c r="CB146" s="14">
        <v>74.448800000000006</v>
      </c>
      <c r="CC146" s="14">
        <v>75</v>
      </c>
      <c r="CD146" s="14">
        <v>74</v>
      </c>
      <c r="CE146" s="14">
        <v>5660.7839999999997</v>
      </c>
      <c r="CF146" s="14">
        <v>3992.8919999999998</v>
      </c>
      <c r="CG146" s="14">
        <v>3037.203</v>
      </c>
      <c r="CH146" s="14">
        <v>3140.1959999999999</v>
      </c>
      <c r="CI146" s="14">
        <v>2590.1559999999999</v>
      </c>
      <c r="CJ146" s="14">
        <v>2308.924</v>
      </c>
      <c r="CK146" s="14">
        <v>3031.24</v>
      </c>
      <c r="CL146" s="14">
        <v>4816.2169999999996</v>
      </c>
      <c r="CM146" s="14">
        <v>5311.7719999999999</v>
      </c>
      <c r="CN146" s="14">
        <v>6816.8819999999996</v>
      </c>
      <c r="CO146" s="14">
        <v>8258.2710000000006</v>
      </c>
      <c r="CP146" s="14">
        <v>6138.2190000000001</v>
      </c>
      <c r="CQ146" s="14">
        <v>6408.4009999999998</v>
      </c>
      <c r="CR146" s="14">
        <v>6009.82</v>
      </c>
      <c r="CS146" s="14">
        <v>7573.1779999999999</v>
      </c>
      <c r="CT146" s="14">
        <v>6529.0370000000003</v>
      </c>
      <c r="CU146" s="14">
        <v>5659.8580000000002</v>
      </c>
      <c r="CV146" s="14">
        <v>4636.4539999999997</v>
      </c>
      <c r="CW146" s="14">
        <v>4046.9090000000001</v>
      </c>
      <c r="CX146" s="14">
        <v>12029</v>
      </c>
      <c r="CY146" s="14">
        <v>15075.87</v>
      </c>
      <c r="CZ146" s="14">
        <v>9132.5679999999993</v>
      </c>
      <c r="DA146" s="14">
        <v>7649.0140000000001</v>
      </c>
      <c r="DB146" s="14">
        <v>6196.7619999999997</v>
      </c>
      <c r="DC146" s="14">
        <v>3380.8159999999998</v>
      </c>
      <c r="DD146" s="14">
        <f>SUMIFS(CountData!$H:$H, CountData!$A:$A, $B146,CountData!$B:$B, $C146, CountData!$C:$C, $D146, CountData!$D:$D, $E146, CountData!$E:$E, $F146, CountData!$F:$F, $G146, CountData!$G:$G, $H146)</f>
        <v>16</v>
      </c>
      <c r="DE146" s="14">
        <f>SUMIFS(CountData!$I:$I, CountData!$A:$A, $B146, CountData!$B:$B, $C146, CountData!$C:$C, $D146, CountData!$D:$D, $E146, CountData!$E:$E, $F146, CountData!$F:$F, $G146, CountData!$G:$G, $H146)</f>
        <v>19</v>
      </c>
      <c r="DF146" s="27">
        <f t="shared" ca="1" si="2"/>
        <v>2228.3099999999977</v>
      </c>
      <c r="DG146" s="14">
        <v>0</v>
      </c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</row>
    <row r="147" spans="1:131" x14ac:dyDescent="0.25">
      <c r="A147" s="14" t="s">
        <v>56</v>
      </c>
      <c r="B147" s="14" t="s">
        <v>55</v>
      </c>
      <c r="C147" s="14" t="s">
        <v>30</v>
      </c>
      <c r="D147" s="14" t="s">
        <v>55</v>
      </c>
      <c r="E147" s="14" t="s">
        <v>55</v>
      </c>
      <c r="F147" s="14" t="s">
        <v>55</v>
      </c>
      <c r="G147" s="14" t="s">
        <v>102</v>
      </c>
      <c r="H147" s="1">
        <v>42243</v>
      </c>
      <c r="I147" s="14">
        <v>7545.3149999999996</v>
      </c>
      <c r="J147" s="14">
        <v>7322.24</v>
      </c>
      <c r="K147" s="14">
        <v>7256.82</v>
      </c>
      <c r="L147" s="14">
        <v>7962.1949999999997</v>
      </c>
      <c r="M147" s="14">
        <v>8619.1949999999997</v>
      </c>
      <c r="N147" s="14">
        <v>9513.5300000000007</v>
      </c>
      <c r="O147" s="14">
        <v>11672.38</v>
      </c>
      <c r="P147" s="14">
        <v>14168.34</v>
      </c>
      <c r="Q147" s="14">
        <v>16907.91</v>
      </c>
      <c r="R147" s="14">
        <v>18355.75</v>
      </c>
      <c r="S147" s="14">
        <v>20684.12</v>
      </c>
      <c r="T147" s="14">
        <v>21478.35</v>
      </c>
      <c r="U147" s="14">
        <v>21882.03</v>
      </c>
      <c r="V147" s="14">
        <v>22461.31</v>
      </c>
      <c r="W147" s="14">
        <v>23066.91</v>
      </c>
      <c r="X147" s="14">
        <v>19841.240000000002</v>
      </c>
      <c r="Y147" s="14">
        <v>20097.71</v>
      </c>
      <c r="Z147" s="14">
        <v>20159.34</v>
      </c>
      <c r="AA147" s="14">
        <v>20930.72</v>
      </c>
      <c r="AB147" s="14">
        <v>24597.43</v>
      </c>
      <c r="AC147" s="14">
        <v>22800.63</v>
      </c>
      <c r="AD147" s="14">
        <v>16394.830000000002</v>
      </c>
      <c r="AE147" s="14">
        <v>11405.86</v>
      </c>
      <c r="AF147" s="14">
        <v>8261.1450000000004</v>
      </c>
      <c r="AG147" s="14">
        <v>20257.25</v>
      </c>
      <c r="AH147" s="14">
        <v>7739.6719999999996</v>
      </c>
      <c r="AI147" s="14">
        <v>7544.4920000000002</v>
      </c>
      <c r="AJ147" s="14">
        <v>7466.5429999999997</v>
      </c>
      <c r="AK147" s="14">
        <v>8105.1880000000001</v>
      </c>
      <c r="AL147" s="14">
        <v>8713.25</v>
      </c>
      <c r="AM147" s="14">
        <v>9448.9789999999994</v>
      </c>
      <c r="AN147" s="14">
        <v>11638.44</v>
      </c>
      <c r="AO147" s="14">
        <v>14112.07</v>
      </c>
      <c r="AP147" s="14">
        <v>16849.11</v>
      </c>
      <c r="AQ147" s="14">
        <v>18216.95</v>
      </c>
      <c r="AR147" s="14">
        <v>20653.78</v>
      </c>
      <c r="AS147" s="14">
        <v>21489.67</v>
      </c>
      <c r="AT147" s="14">
        <v>21803.7</v>
      </c>
      <c r="AU147" s="14">
        <v>22029.39</v>
      </c>
      <c r="AV147" s="14">
        <v>22558.38</v>
      </c>
      <c r="AW147" s="14">
        <v>22550.22</v>
      </c>
      <c r="AX147" s="14">
        <v>22850.73</v>
      </c>
      <c r="AY147" s="14">
        <v>23282.240000000002</v>
      </c>
      <c r="AZ147" s="14">
        <v>23389.02</v>
      </c>
      <c r="BA147" s="14">
        <v>23828.38</v>
      </c>
      <c r="BB147" s="14">
        <v>22457.57</v>
      </c>
      <c r="BC147" s="14">
        <v>16403.29</v>
      </c>
      <c r="BD147" s="14">
        <v>11530.83</v>
      </c>
      <c r="BE147" s="14">
        <v>8354.0300000000007</v>
      </c>
      <c r="BF147" s="14">
        <v>22979.56</v>
      </c>
      <c r="BG147" s="14">
        <v>73.558099999999996</v>
      </c>
      <c r="BH147" s="14">
        <v>73.558099999999996</v>
      </c>
      <c r="BI147" s="14">
        <v>73.558099999999996</v>
      </c>
      <c r="BJ147" s="14">
        <v>72.558099999999996</v>
      </c>
      <c r="BK147" s="14">
        <v>73.441900000000004</v>
      </c>
      <c r="BL147" s="14">
        <v>73</v>
      </c>
      <c r="BM147" s="14">
        <v>72.558099999999996</v>
      </c>
      <c r="BN147" s="14">
        <v>76.325599999999994</v>
      </c>
      <c r="BO147" s="14">
        <v>79.651200000000003</v>
      </c>
      <c r="BP147" s="14">
        <v>84.651200000000003</v>
      </c>
      <c r="BQ147" s="14">
        <v>86.418599999999998</v>
      </c>
      <c r="BR147" s="14">
        <v>87.418599999999998</v>
      </c>
      <c r="BS147" s="14">
        <v>88.418599999999998</v>
      </c>
      <c r="BT147" s="14">
        <v>88.418599999999998</v>
      </c>
      <c r="BU147" s="14">
        <v>91.976699999999994</v>
      </c>
      <c r="BV147" s="14">
        <v>90.418599999999998</v>
      </c>
      <c r="BW147" s="14">
        <v>89.534899999999993</v>
      </c>
      <c r="BX147" s="14">
        <v>88.093000000000004</v>
      </c>
      <c r="BY147" s="14">
        <v>82.651200000000003</v>
      </c>
      <c r="BZ147" s="14">
        <v>79.325599999999994</v>
      </c>
      <c r="CA147" s="14">
        <v>77.883700000000005</v>
      </c>
      <c r="CB147" s="14">
        <v>76.558099999999996</v>
      </c>
      <c r="CC147" s="14">
        <v>76.116299999999995</v>
      </c>
      <c r="CD147" s="14">
        <v>76</v>
      </c>
      <c r="CE147" s="14">
        <v>8978.3629999999994</v>
      </c>
      <c r="CF147" s="14">
        <v>7993.9449999999997</v>
      </c>
      <c r="CG147" s="14">
        <v>7861.7250000000004</v>
      </c>
      <c r="CH147" s="14">
        <v>7985.902</v>
      </c>
      <c r="CI147" s="14">
        <v>7583.5290000000005</v>
      </c>
      <c r="CJ147" s="14">
        <v>6939.4030000000002</v>
      </c>
      <c r="CK147" s="14">
        <v>6807.8459999999995</v>
      </c>
      <c r="CL147" s="14">
        <v>7007.2389999999996</v>
      </c>
      <c r="CM147" s="14">
        <v>11781.95</v>
      </c>
      <c r="CN147" s="14">
        <v>17795.490000000002</v>
      </c>
      <c r="CO147" s="14">
        <v>18735.27</v>
      </c>
      <c r="CP147" s="14">
        <v>12845.48</v>
      </c>
      <c r="CQ147" s="14">
        <v>12396.02</v>
      </c>
      <c r="CR147" s="14">
        <v>11918.35</v>
      </c>
      <c r="CS147" s="14">
        <v>15209.9</v>
      </c>
      <c r="CT147" s="14">
        <v>12245.98</v>
      </c>
      <c r="CU147" s="14">
        <v>11868.79</v>
      </c>
      <c r="CV147" s="14">
        <v>11059.71</v>
      </c>
      <c r="CW147" s="14">
        <v>10222.52</v>
      </c>
      <c r="CX147" s="14">
        <v>33928.74</v>
      </c>
      <c r="CY147" s="14">
        <v>59383.41</v>
      </c>
      <c r="CZ147" s="14">
        <v>20461.61</v>
      </c>
      <c r="DA147" s="14">
        <v>16542.13</v>
      </c>
      <c r="DB147" s="14">
        <v>16838.16</v>
      </c>
      <c r="DC147" s="14">
        <v>7585.6319999999996</v>
      </c>
      <c r="DD147" s="14">
        <f>SUMIFS(CountData!$H:$H, CountData!$A:$A, $B147,CountData!$B:$B, $C147, CountData!$C:$C, $D147, CountData!$D:$D, $E147, CountData!$E:$E, $F147, CountData!$F:$F, $G147, CountData!$G:$G, $H147)</f>
        <v>16</v>
      </c>
      <c r="DE147" s="14">
        <f>SUMIFS(CountData!$I:$I, CountData!$A:$A, $B147, CountData!$B:$B, $C147, CountData!$C:$C, $D147, CountData!$D:$D, $E147, CountData!$E:$E, $F147, CountData!$F:$F, $G147, CountData!$G:$G, $H147)</f>
        <v>19</v>
      </c>
      <c r="DF147" s="27">
        <f t="shared" ca="1" si="2"/>
        <v>2553.1400000000031</v>
      </c>
      <c r="DG147" s="14">
        <v>0</v>
      </c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</row>
    <row r="148" spans="1:131" x14ac:dyDescent="0.25">
      <c r="A148" s="14" t="s">
        <v>56</v>
      </c>
      <c r="B148" s="14" t="s">
        <v>55</v>
      </c>
      <c r="C148" s="14" t="s">
        <v>30</v>
      </c>
      <c r="D148" s="14" t="s">
        <v>55</v>
      </c>
      <c r="E148" s="14" t="s">
        <v>55</v>
      </c>
      <c r="F148" s="14" t="s">
        <v>55</v>
      </c>
      <c r="G148" s="14" t="s">
        <v>102</v>
      </c>
      <c r="H148" s="1">
        <v>42244</v>
      </c>
      <c r="I148" s="14">
        <v>7446.17</v>
      </c>
      <c r="J148" s="14">
        <v>7348.9250000000002</v>
      </c>
      <c r="K148" s="14">
        <v>7250.28</v>
      </c>
      <c r="L148" s="14">
        <v>7743.0950000000003</v>
      </c>
      <c r="M148" s="14">
        <v>8120.2150000000001</v>
      </c>
      <c r="N148" s="14">
        <v>9322.0249999999996</v>
      </c>
      <c r="O148" s="14">
        <v>11477.21</v>
      </c>
      <c r="P148" s="14">
        <v>14069.77</v>
      </c>
      <c r="Q148" s="14">
        <v>16936.73</v>
      </c>
      <c r="R148" s="14">
        <v>18643.490000000002</v>
      </c>
      <c r="S148" s="14">
        <v>21381.84</v>
      </c>
      <c r="T148" s="14">
        <v>22198.36</v>
      </c>
      <c r="U148" s="14">
        <v>22492.21</v>
      </c>
      <c r="V148" s="14">
        <v>22885.47</v>
      </c>
      <c r="W148" s="14">
        <v>23293.67</v>
      </c>
      <c r="X148" s="14">
        <v>20081.89</v>
      </c>
      <c r="Y148" s="14">
        <v>20425.91</v>
      </c>
      <c r="Z148" s="14">
        <v>20580.52</v>
      </c>
      <c r="AA148" s="14">
        <v>21178.15</v>
      </c>
      <c r="AB148" s="14">
        <v>25032.05</v>
      </c>
      <c r="AC148" s="14">
        <v>23468.32</v>
      </c>
      <c r="AD148" s="14">
        <v>17197.87</v>
      </c>
      <c r="AE148" s="14">
        <v>12345.73</v>
      </c>
      <c r="AF148" s="14">
        <v>8546.1049999999996</v>
      </c>
      <c r="AG148" s="14">
        <v>20566.62</v>
      </c>
      <c r="AH148" s="14">
        <v>7588.5879999999997</v>
      </c>
      <c r="AI148" s="14">
        <v>7542.3909999999996</v>
      </c>
      <c r="AJ148" s="14">
        <v>7428.4189999999999</v>
      </c>
      <c r="AK148" s="14">
        <v>7825.9690000000001</v>
      </c>
      <c r="AL148" s="14">
        <v>8172.4160000000002</v>
      </c>
      <c r="AM148" s="14">
        <v>9241.2350000000006</v>
      </c>
      <c r="AN148" s="14">
        <v>11393.77</v>
      </c>
      <c r="AO148" s="14">
        <v>13966.84</v>
      </c>
      <c r="AP148" s="14">
        <v>16867.66</v>
      </c>
      <c r="AQ148" s="14">
        <v>18612.05</v>
      </c>
      <c r="AR148" s="14">
        <v>21278.67</v>
      </c>
      <c r="AS148" s="14">
        <v>22075.360000000001</v>
      </c>
      <c r="AT148" s="14">
        <v>22430.65</v>
      </c>
      <c r="AU148" s="14">
        <v>22514.02</v>
      </c>
      <c r="AV148" s="14">
        <v>22882.6</v>
      </c>
      <c r="AW148" s="14">
        <v>23061.35</v>
      </c>
      <c r="AX148" s="14">
        <v>23287.86</v>
      </c>
      <c r="AY148" s="14">
        <v>23833.45</v>
      </c>
      <c r="AZ148" s="14">
        <v>23770.62</v>
      </c>
      <c r="BA148" s="14">
        <v>24217.279999999999</v>
      </c>
      <c r="BB148" s="14">
        <v>23068.959999999999</v>
      </c>
      <c r="BC148" s="14">
        <v>17092.240000000002</v>
      </c>
      <c r="BD148" s="14">
        <v>12445.73</v>
      </c>
      <c r="BE148" s="14">
        <v>8553.9089999999997</v>
      </c>
      <c r="BF148" s="14">
        <v>23454.09</v>
      </c>
      <c r="BG148" s="14">
        <v>75.558099999999996</v>
      </c>
      <c r="BH148" s="14">
        <v>74.116299999999995</v>
      </c>
      <c r="BI148" s="14">
        <v>74.558099999999996</v>
      </c>
      <c r="BJ148" s="14">
        <v>74.116299999999995</v>
      </c>
      <c r="BK148" s="14">
        <v>73.558099999999996</v>
      </c>
      <c r="BL148" s="14">
        <v>72.674400000000006</v>
      </c>
      <c r="BM148" s="14">
        <v>74.883700000000005</v>
      </c>
      <c r="BN148" s="14">
        <v>79.209299999999999</v>
      </c>
      <c r="BO148" s="14">
        <v>82.860500000000002</v>
      </c>
      <c r="BP148" s="14">
        <v>86.302300000000002</v>
      </c>
      <c r="BQ148" s="14">
        <v>91.860500000000002</v>
      </c>
      <c r="BR148" s="14">
        <v>92.860500000000002</v>
      </c>
      <c r="BS148" s="14">
        <v>91.860500000000002</v>
      </c>
      <c r="BT148" s="14">
        <v>91.418599999999998</v>
      </c>
      <c r="BU148" s="14">
        <v>91.418599999999998</v>
      </c>
      <c r="BV148" s="14">
        <v>93.093000000000004</v>
      </c>
      <c r="BW148" s="14">
        <v>89.976699999999994</v>
      </c>
      <c r="BX148" s="14">
        <v>88.534899999999993</v>
      </c>
      <c r="BY148" s="14">
        <v>87.209299999999999</v>
      </c>
      <c r="BZ148" s="14">
        <v>81.325599999999994</v>
      </c>
      <c r="CA148" s="14">
        <v>78.883700000000005</v>
      </c>
      <c r="CB148" s="14">
        <v>76.558099999999996</v>
      </c>
      <c r="CC148" s="14">
        <v>76.116299999999995</v>
      </c>
      <c r="CD148" s="14">
        <v>75.116299999999995</v>
      </c>
      <c r="CE148" s="14">
        <v>8878.1859999999997</v>
      </c>
      <c r="CF148" s="14">
        <v>8731.32</v>
      </c>
      <c r="CG148" s="14">
        <v>8108.4470000000001</v>
      </c>
      <c r="CH148" s="14">
        <v>7465.2349999999997</v>
      </c>
      <c r="CI148" s="14">
        <v>7245.9290000000001</v>
      </c>
      <c r="CJ148" s="14">
        <v>7974.5339999999997</v>
      </c>
      <c r="CK148" s="14">
        <v>7854.6030000000001</v>
      </c>
      <c r="CL148" s="14">
        <v>8001.3980000000001</v>
      </c>
      <c r="CM148" s="14">
        <v>13766.68</v>
      </c>
      <c r="CN148" s="14">
        <v>19433.36</v>
      </c>
      <c r="CO148" s="14">
        <v>22648.16</v>
      </c>
      <c r="CP148" s="14">
        <v>15544.66</v>
      </c>
      <c r="CQ148" s="14">
        <v>13989.3</v>
      </c>
      <c r="CR148" s="14">
        <v>12954.4</v>
      </c>
      <c r="CS148" s="14">
        <v>13301.04</v>
      </c>
      <c r="CT148" s="14">
        <v>13687.93</v>
      </c>
      <c r="CU148" s="14">
        <v>12735.71</v>
      </c>
      <c r="CV148" s="14">
        <v>10927.84</v>
      </c>
      <c r="CW148" s="14">
        <v>11461.28</v>
      </c>
      <c r="CX148" s="14">
        <v>38583.08</v>
      </c>
      <c r="CY148" s="14">
        <v>66022.55</v>
      </c>
      <c r="CZ148" s="14">
        <v>23900.880000000001</v>
      </c>
      <c r="DA148" s="14">
        <v>19522.48</v>
      </c>
      <c r="DB148" s="14">
        <v>19160.060000000001</v>
      </c>
      <c r="DC148" s="14">
        <v>8079.125</v>
      </c>
      <c r="DD148" s="14">
        <f>SUMIFS(CountData!$H:$H, CountData!$A:$A, $B148,CountData!$B:$B, $C148, CountData!$C:$C, $D148, CountData!$D:$D, $E148, CountData!$E:$E, $F148, CountData!$F:$F, $G148, CountData!$G:$G, $H148)</f>
        <v>16</v>
      </c>
      <c r="DE148" s="14">
        <f>SUMIFS(CountData!$I:$I, CountData!$A:$A, $B148, CountData!$B:$B, $C148, CountData!$C:$C, $D148, CountData!$D:$D, $E148, CountData!$E:$E, $F148, CountData!$F:$F, $G148, CountData!$G:$G, $H148)</f>
        <v>19</v>
      </c>
      <c r="DF148" s="27">
        <f t="shared" ca="1" si="2"/>
        <v>2699.6974999999984</v>
      </c>
      <c r="DG148" s="14">
        <v>0</v>
      </c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</row>
    <row r="149" spans="1:131" x14ac:dyDescent="0.25">
      <c r="A149" s="14" t="s">
        <v>56</v>
      </c>
      <c r="B149" s="14" t="s">
        <v>55</v>
      </c>
      <c r="C149" s="14" t="s">
        <v>30</v>
      </c>
      <c r="D149" s="14" t="s">
        <v>55</v>
      </c>
      <c r="E149" s="14" t="s">
        <v>55</v>
      </c>
      <c r="F149" s="14" t="s">
        <v>55</v>
      </c>
      <c r="G149" s="14" t="s">
        <v>102</v>
      </c>
      <c r="H149" s="1">
        <v>42255</v>
      </c>
      <c r="I149" s="14">
        <v>7460.75</v>
      </c>
      <c r="J149" s="14">
        <v>7293.4650000000001</v>
      </c>
      <c r="K149" s="14">
        <v>7038.07</v>
      </c>
      <c r="L149" s="14">
        <v>7688.665</v>
      </c>
      <c r="M149" s="14">
        <v>8324.6350000000002</v>
      </c>
      <c r="N149" s="14">
        <v>9186.27</v>
      </c>
      <c r="O149" s="14">
        <v>11752.87</v>
      </c>
      <c r="P149" s="14">
        <v>14673.85</v>
      </c>
      <c r="Q149" s="14">
        <v>17727.310000000001</v>
      </c>
      <c r="R149" s="14">
        <v>19060.64</v>
      </c>
      <c r="S149" s="14">
        <v>21787.61</v>
      </c>
      <c r="T149" s="14">
        <v>22755.46</v>
      </c>
      <c r="U149" s="14">
        <v>23100.16</v>
      </c>
      <c r="V149" s="14">
        <v>24134.97</v>
      </c>
      <c r="W149" s="14">
        <v>24416.27</v>
      </c>
      <c r="X149" s="14">
        <v>20869.310000000001</v>
      </c>
      <c r="Y149" s="14">
        <v>21219.16</v>
      </c>
      <c r="Z149" s="14">
        <v>21070.27</v>
      </c>
      <c r="AA149" s="14">
        <v>21616.33</v>
      </c>
      <c r="AB149" s="14">
        <v>24390.16</v>
      </c>
      <c r="AC149" s="14">
        <v>22640.01</v>
      </c>
      <c r="AD149" s="14">
        <v>16733.439999999999</v>
      </c>
      <c r="AE149" s="14">
        <v>11738.14</v>
      </c>
      <c r="AF149" s="14">
        <v>8884.42</v>
      </c>
      <c r="AG149" s="14">
        <v>21193.77</v>
      </c>
      <c r="AH149" s="14">
        <v>7581.049</v>
      </c>
      <c r="AI149" s="14">
        <v>7472.9229999999998</v>
      </c>
      <c r="AJ149" s="14">
        <v>7230.1189999999997</v>
      </c>
      <c r="AK149" s="14">
        <v>7810.8239999999996</v>
      </c>
      <c r="AL149" s="14">
        <v>8374.27</v>
      </c>
      <c r="AM149" s="14">
        <v>9022.402</v>
      </c>
      <c r="AN149" s="14">
        <v>11658.71</v>
      </c>
      <c r="AO149" s="14">
        <v>14592</v>
      </c>
      <c r="AP149" s="14">
        <v>17732.37</v>
      </c>
      <c r="AQ149" s="14">
        <v>19051.599999999999</v>
      </c>
      <c r="AR149" s="14">
        <v>21871.08</v>
      </c>
      <c r="AS149" s="14">
        <v>22923.16</v>
      </c>
      <c r="AT149" s="14">
        <v>23150.55</v>
      </c>
      <c r="AU149" s="14">
        <v>23795.18</v>
      </c>
      <c r="AV149" s="14">
        <v>24045.53</v>
      </c>
      <c r="AW149" s="14">
        <v>23804.26</v>
      </c>
      <c r="AX149" s="14">
        <v>24166.57</v>
      </c>
      <c r="AY149" s="14">
        <v>24382.560000000001</v>
      </c>
      <c r="AZ149" s="14">
        <v>24254.83</v>
      </c>
      <c r="BA149" s="14">
        <v>23714.080000000002</v>
      </c>
      <c r="BB149" s="14">
        <v>22515.83</v>
      </c>
      <c r="BC149" s="14">
        <v>16901.47</v>
      </c>
      <c r="BD149" s="14">
        <v>12228.58</v>
      </c>
      <c r="BE149" s="14">
        <v>9136.3919999999998</v>
      </c>
      <c r="BF149" s="14">
        <v>24116.87</v>
      </c>
      <c r="BG149" s="14">
        <v>76.315399999999997</v>
      </c>
      <c r="BH149" s="14">
        <v>75.876900000000006</v>
      </c>
      <c r="BI149" s="14">
        <v>75.438500000000005</v>
      </c>
      <c r="BJ149" s="14">
        <v>75</v>
      </c>
      <c r="BK149" s="14">
        <v>74.876900000000006</v>
      </c>
      <c r="BL149" s="14">
        <v>74.438500000000005</v>
      </c>
      <c r="BM149" s="14">
        <v>75.438500000000005</v>
      </c>
      <c r="BN149" s="14">
        <v>78.753799999999998</v>
      </c>
      <c r="BO149" s="14">
        <v>82.192300000000003</v>
      </c>
      <c r="BP149" s="14">
        <v>86.630799999999994</v>
      </c>
      <c r="BQ149" s="14">
        <v>88.069199999999995</v>
      </c>
      <c r="BR149" s="14">
        <v>88.5077</v>
      </c>
      <c r="BS149" s="14">
        <v>89.069199999999995</v>
      </c>
      <c r="BT149" s="14">
        <v>91.069199999999995</v>
      </c>
      <c r="BU149" s="14">
        <v>90.5077</v>
      </c>
      <c r="BV149" s="14">
        <v>90.630799999999994</v>
      </c>
      <c r="BW149" s="14">
        <v>90.630799999999994</v>
      </c>
      <c r="BX149" s="14">
        <v>87.069199999999995</v>
      </c>
      <c r="BY149" s="14">
        <v>84.315399999999997</v>
      </c>
      <c r="BZ149" s="14">
        <v>84.876900000000006</v>
      </c>
      <c r="CA149" s="14">
        <v>83.876900000000006</v>
      </c>
      <c r="CB149" s="14">
        <v>82.876900000000006</v>
      </c>
      <c r="CC149" s="14">
        <v>83</v>
      </c>
      <c r="CD149" s="14">
        <v>80.123099999999994</v>
      </c>
      <c r="CE149" s="14">
        <v>6703.9970000000003</v>
      </c>
      <c r="CF149" s="14">
        <v>5751.8990000000003</v>
      </c>
      <c r="CG149" s="14">
        <v>5316.692</v>
      </c>
      <c r="CH149" s="14">
        <v>4564.3530000000001</v>
      </c>
      <c r="CI149" s="14">
        <v>4130.93</v>
      </c>
      <c r="CJ149" s="14">
        <v>3550.5929999999998</v>
      </c>
      <c r="CK149" s="14">
        <v>4917.3879999999999</v>
      </c>
      <c r="CL149" s="14">
        <v>5440.2330000000002</v>
      </c>
      <c r="CM149" s="14">
        <v>5626.0990000000002</v>
      </c>
      <c r="CN149" s="14">
        <v>7405.7619999999997</v>
      </c>
      <c r="CO149" s="14">
        <v>9924.3559999999998</v>
      </c>
      <c r="CP149" s="14">
        <v>7960.875</v>
      </c>
      <c r="CQ149" s="14">
        <v>7572.8059999999996</v>
      </c>
      <c r="CR149" s="14">
        <v>7571.1890000000003</v>
      </c>
      <c r="CS149" s="14">
        <v>7226.0969999999998</v>
      </c>
      <c r="CT149" s="14">
        <v>7028.335</v>
      </c>
      <c r="CU149" s="14">
        <v>6988.41</v>
      </c>
      <c r="CV149" s="14">
        <v>6549.268</v>
      </c>
      <c r="CW149" s="14">
        <v>6012.8310000000001</v>
      </c>
      <c r="CX149" s="14">
        <v>19567.68</v>
      </c>
      <c r="CY149" s="14">
        <v>27645.14</v>
      </c>
      <c r="CZ149" s="14">
        <v>19839.53</v>
      </c>
      <c r="DA149" s="14">
        <v>20161.599999999999</v>
      </c>
      <c r="DB149" s="14">
        <v>18854.95</v>
      </c>
      <c r="DC149" s="14">
        <v>3999.223</v>
      </c>
      <c r="DD149" s="14">
        <f>SUMIFS(CountData!$H:$H, CountData!$A:$A, $B149,CountData!$B:$B, $C149, CountData!$C:$C, $D149, CountData!$D:$D, $E149, CountData!$E:$E, $F149, CountData!$F:$F, $G149, CountData!$G:$G, $H149)</f>
        <v>16</v>
      </c>
      <c r="DE149" s="14">
        <f>SUMIFS(CountData!$I:$I, CountData!$A:$A, $B149, CountData!$B:$B, $C149, CountData!$C:$C, $D149, CountData!$D:$D, $E149, CountData!$E:$E, $F149, CountData!$F:$F, $G149, CountData!$G:$G, $H149)</f>
        <v>19</v>
      </c>
      <c r="DF149" s="27">
        <f t="shared" ca="1" si="2"/>
        <v>2905.9624999999942</v>
      </c>
      <c r="DG149" s="14">
        <v>0</v>
      </c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</row>
    <row r="150" spans="1:131" x14ac:dyDescent="0.25">
      <c r="A150" s="14" t="s">
        <v>56</v>
      </c>
      <c r="B150" s="14" t="s">
        <v>55</v>
      </c>
      <c r="C150" s="14" t="s">
        <v>30</v>
      </c>
      <c r="D150" s="14" t="s">
        <v>55</v>
      </c>
      <c r="E150" s="14" t="s">
        <v>55</v>
      </c>
      <c r="F150" s="14" t="s">
        <v>55</v>
      </c>
      <c r="G150" s="14" t="s">
        <v>102</v>
      </c>
      <c r="H150" s="1">
        <v>42256</v>
      </c>
      <c r="I150" s="14">
        <v>8127.0749999999998</v>
      </c>
      <c r="J150" s="14">
        <v>7796.64</v>
      </c>
      <c r="K150" s="14">
        <v>7664.7449999999999</v>
      </c>
      <c r="L150" s="14">
        <v>8448.43</v>
      </c>
      <c r="M150" s="14">
        <v>9171.82</v>
      </c>
      <c r="N150" s="14">
        <v>10207.51</v>
      </c>
      <c r="O150" s="14">
        <v>12582.93</v>
      </c>
      <c r="P150" s="14">
        <v>15392.12</v>
      </c>
      <c r="Q150" s="14">
        <v>18489.27</v>
      </c>
      <c r="R150" s="14">
        <v>20298.41</v>
      </c>
      <c r="S150" s="14">
        <v>23170.22</v>
      </c>
      <c r="T150" s="14">
        <v>23990.74</v>
      </c>
      <c r="U150" s="14">
        <v>24558.89</v>
      </c>
      <c r="V150" s="14">
        <v>24931.72</v>
      </c>
      <c r="W150" s="14">
        <v>25030.5</v>
      </c>
      <c r="X150" s="14">
        <v>22014.81</v>
      </c>
      <c r="Y150" s="14">
        <v>22067.5</v>
      </c>
      <c r="Z150" s="14">
        <v>21638.639999999999</v>
      </c>
      <c r="AA150" s="14">
        <v>22132.17</v>
      </c>
      <c r="AB150" s="14">
        <v>26347.61</v>
      </c>
      <c r="AC150" s="14">
        <v>24238.28</v>
      </c>
      <c r="AD150" s="14">
        <v>17253.73</v>
      </c>
      <c r="AE150" s="14">
        <v>11938.94</v>
      </c>
      <c r="AF150" s="14">
        <v>9004.0849999999991</v>
      </c>
      <c r="AG150" s="14">
        <v>21963.279999999999</v>
      </c>
      <c r="AH150" s="14">
        <v>8225.9470000000001</v>
      </c>
      <c r="AI150" s="14">
        <v>7987.4790000000003</v>
      </c>
      <c r="AJ150" s="14">
        <v>7814.1109999999999</v>
      </c>
      <c r="AK150" s="14">
        <v>8521.2990000000009</v>
      </c>
      <c r="AL150" s="14">
        <v>9160.8330000000005</v>
      </c>
      <c r="AM150" s="14">
        <v>9931.8130000000001</v>
      </c>
      <c r="AN150" s="14">
        <v>12363.65</v>
      </c>
      <c r="AO150" s="14">
        <v>15236.5</v>
      </c>
      <c r="AP150" s="14">
        <v>18418.12</v>
      </c>
      <c r="AQ150" s="14">
        <v>20337.78</v>
      </c>
      <c r="AR150" s="14">
        <v>23244.17</v>
      </c>
      <c r="AS150" s="14">
        <v>24171.040000000001</v>
      </c>
      <c r="AT150" s="14">
        <v>24740.22</v>
      </c>
      <c r="AU150" s="14">
        <v>24765.85</v>
      </c>
      <c r="AV150" s="14">
        <v>24892.31</v>
      </c>
      <c r="AW150" s="14">
        <v>25419.97</v>
      </c>
      <c r="AX150" s="14">
        <v>25467.08</v>
      </c>
      <c r="AY150" s="14">
        <v>25455.25</v>
      </c>
      <c r="AZ150" s="14">
        <v>25107.8</v>
      </c>
      <c r="BA150" s="14">
        <v>25733.24</v>
      </c>
      <c r="BB150" s="14">
        <v>24056.66</v>
      </c>
      <c r="BC150" s="14">
        <v>17098.7</v>
      </c>
      <c r="BD150" s="14">
        <v>12152.08</v>
      </c>
      <c r="BE150" s="14">
        <v>9127.1329999999998</v>
      </c>
      <c r="BF150" s="14">
        <v>25343.91</v>
      </c>
      <c r="BG150" s="14">
        <v>80.289100000000005</v>
      </c>
      <c r="BH150" s="14">
        <v>78.140600000000006</v>
      </c>
      <c r="BI150" s="14">
        <v>79.289100000000005</v>
      </c>
      <c r="BJ150" s="14">
        <v>77.570300000000003</v>
      </c>
      <c r="BK150" s="14">
        <v>77</v>
      </c>
      <c r="BL150" s="14">
        <v>76.710899999999995</v>
      </c>
      <c r="BM150" s="14">
        <v>79</v>
      </c>
      <c r="BN150" s="14">
        <v>86.007800000000003</v>
      </c>
      <c r="BO150" s="14">
        <v>90.007800000000003</v>
      </c>
      <c r="BP150" s="14">
        <v>93.4375</v>
      </c>
      <c r="BQ150" s="14">
        <v>96.296899999999994</v>
      </c>
      <c r="BR150" s="14">
        <v>96.156300000000002</v>
      </c>
      <c r="BS150" s="14">
        <v>95.296899999999994</v>
      </c>
      <c r="BT150" s="14">
        <v>95.726600000000005</v>
      </c>
      <c r="BU150" s="14">
        <v>92.867199999999997</v>
      </c>
      <c r="BV150" s="14">
        <v>93.4375</v>
      </c>
      <c r="BW150" s="14">
        <v>95.289100000000005</v>
      </c>
      <c r="BX150" s="14">
        <v>94.718800000000002</v>
      </c>
      <c r="BY150" s="14">
        <v>92.718800000000002</v>
      </c>
      <c r="BZ150" s="14">
        <v>92.429699999999997</v>
      </c>
      <c r="CA150" s="14">
        <v>88.007800000000003</v>
      </c>
      <c r="CB150" s="14">
        <v>80.289100000000005</v>
      </c>
      <c r="CC150" s="14">
        <v>79.859399999999994</v>
      </c>
      <c r="CD150" s="14">
        <v>79.289100000000005</v>
      </c>
      <c r="CE150" s="14">
        <v>14940.72</v>
      </c>
      <c r="CF150" s="14">
        <v>12886.58</v>
      </c>
      <c r="CG150" s="14">
        <v>13190.4</v>
      </c>
      <c r="CH150" s="14">
        <v>11301.19</v>
      </c>
      <c r="CI150" s="14">
        <v>6576.0280000000002</v>
      </c>
      <c r="CJ150" s="14">
        <v>6566.9849999999997</v>
      </c>
      <c r="CK150" s="14">
        <v>9521.3359999999993</v>
      </c>
      <c r="CL150" s="14">
        <v>12680.81</v>
      </c>
      <c r="CM150" s="14">
        <v>13784.99</v>
      </c>
      <c r="CN150" s="14">
        <v>15485.89</v>
      </c>
      <c r="CO150" s="14">
        <v>18326.66</v>
      </c>
      <c r="CP150" s="14">
        <v>13793.69</v>
      </c>
      <c r="CQ150" s="14">
        <v>12279.63</v>
      </c>
      <c r="CR150" s="14">
        <v>12474.29</v>
      </c>
      <c r="CS150" s="14">
        <v>13905.42</v>
      </c>
      <c r="CT150" s="14">
        <v>12707.03</v>
      </c>
      <c r="CU150" s="14">
        <v>14023.49</v>
      </c>
      <c r="CV150" s="14">
        <v>12010.77</v>
      </c>
      <c r="CW150" s="14">
        <v>11853.79</v>
      </c>
      <c r="CX150" s="14">
        <v>40320.230000000003</v>
      </c>
      <c r="CY150" s="14">
        <v>57019.41</v>
      </c>
      <c r="CZ150" s="14">
        <v>41020.15</v>
      </c>
      <c r="DA150" s="14">
        <v>21099.919999999998</v>
      </c>
      <c r="DB150" s="14">
        <v>20528.099999999999</v>
      </c>
      <c r="DC150" s="14">
        <v>8414.4490000000005</v>
      </c>
      <c r="DD150" s="14">
        <f>SUMIFS(CountData!$H:$H, CountData!$A:$A, $B150,CountData!$B:$B, $C150, CountData!$C:$C, $D150, CountData!$D:$D, $E150, CountData!$E:$E, $F150, CountData!$F:$F, $G150, CountData!$G:$G, $H150)</f>
        <v>16</v>
      </c>
      <c r="DE150" s="14">
        <f>SUMIFS(CountData!$I:$I, CountData!$A:$A, $B150, CountData!$B:$B, $C150, CountData!$C:$C, $D150, CountData!$D:$D, $E150, CountData!$E:$E, $F150, CountData!$F:$F, $G150, CountData!$G:$G, $H150)</f>
        <v>19</v>
      </c>
      <c r="DF150" s="27">
        <f t="shared" ca="1" si="2"/>
        <v>3345.3725000000013</v>
      </c>
      <c r="DG150" s="14">
        <v>0</v>
      </c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</row>
    <row r="151" spans="1:131" x14ac:dyDescent="0.25">
      <c r="A151" s="14" t="s">
        <v>56</v>
      </c>
      <c r="B151" s="14" t="s">
        <v>55</v>
      </c>
      <c r="C151" s="14" t="s">
        <v>30</v>
      </c>
      <c r="D151" s="14" t="s">
        <v>55</v>
      </c>
      <c r="E151" s="14" t="s">
        <v>55</v>
      </c>
      <c r="F151" s="14" t="s">
        <v>55</v>
      </c>
      <c r="G151" s="14" t="s">
        <v>102</v>
      </c>
      <c r="H151" s="1">
        <v>42257</v>
      </c>
      <c r="I151" s="14">
        <v>8234.5349999999999</v>
      </c>
      <c r="J151" s="14">
        <v>7958.1949999999997</v>
      </c>
      <c r="K151" s="14">
        <v>8028.7250000000004</v>
      </c>
      <c r="L151" s="14">
        <v>8416.2350000000006</v>
      </c>
      <c r="M151" s="14">
        <v>9397.6550000000007</v>
      </c>
      <c r="N151" s="14">
        <v>10601.44</v>
      </c>
      <c r="O151" s="14">
        <v>13110.63</v>
      </c>
      <c r="P151" s="14">
        <v>16056.54</v>
      </c>
      <c r="Q151" s="14">
        <v>19468.72</v>
      </c>
      <c r="R151" s="14">
        <v>21223.52</v>
      </c>
      <c r="S151" s="14">
        <v>23475.61</v>
      </c>
      <c r="T151" s="14">
        <v>23884.57</v>
      </c>
      <c r="U151" s="14">
        <v>24783.360000000001</v>
      </c>
      <c r="V151" s="14">
        <v>25225.89</v>
      </c>
      <c r="W151" s="14">
        <v>25531.08</v>
      </c>
      <c r="X151" s="14">
        <v>22307.87</v>
      </c>
      <c r="Y151" s="14">
        <v>22304.71</v>
      </c>
      <c r="Z151" s="14">
        <v>21907.83</v>
      </c>
      <c r="AA151" s="14">
        <v>22230.09</v>
      </c>
      <c r="AB151" s="14">
        <v>25910.34</v>
      </c>
      <c r="AC151" s="14">
        <v>23789.3</v>
      </c>
      <c r="AD151" s="14">
        <v>17077.7</v>
      </c>
      <c r="AE151" s="14">
        <v>11972.7</v>
      </c>
      <c r="AF151" s="14">
        <v>8682.1749999999993</v>
      </c>
      <c r="AG151" s="14">
        <v>22187.62</v>
      </c>
      <c r="AH151" s="14">
        <v>8349.7909999999993</v>
      </c>
      <c r="AI151" s="14">
        <v>8118.7460000000001</v>
      </c>
      <c r="AJ151" s="14">
        <v>8203.018</v>
      </c>
      <c r="AK151" s="14">
        <v>8512.39</v>
      </c>
      <c r="AL151" s="14">
        <v>9410.5679999999993</v>
      </c>
      <c r="AM151" s="14">
        <v>10356.24</v>
      </c>
      <c r="AN151" s="14">
        <v>12961.81</v>
      </c>
      <c r="AO151" s="14">
        <v>15884.51</v>
      </c>
      <c r="AP151" s="14">
        <v>19570.02</v>
      </c>
      <c r="AQ151" s="14">
        <v>21334.23</v>
      </c>
      <c r="AR151" s="14">
        <v>23634.54</v>
      </c>
      <c r="AS151" s="14">
        <v>24015.200000000001</v>
      </c>
      <c r="AT151" s="14">
        <v>24829.13</v>
      </c>
      <c r="AU151" s="14">
        <v>24986.01</v>
      </c>
      <c r="AV151" s="14">
        <v>25276.799999999999</v>
      </c>
      <c r="AW151" s="14">
        <v>25435.19</v>
      </c>
      <c r="AX151" s="14">
        <v>25417.67</v>
      </c>
      <c r="AY151" s="14">
        <v>25429.11</v>
      </c>
      <c r="AZ151" s="14">
        <v>25030.18</v>
      </c>
      <c r="BA151" s="14">
        <v>25121.18</v>
      </c>
      <c r="BB151" s="14">
        <v>23520.32</v>
      </c>
      <c r="BC151" s="14">
        <v>17169.96</v>
      </c>
      <c r="BD151" s="14">
        <v>12374.46</v>
      </c>
      <c r="BE151" s="14">
        <v>8952.0280000000002</v>
      </c>
      <c r="BF151" s="14">
        <v>25293.25</v>
      </c>
      <c r="BG151" s="14">
        <v>78.296000000000006</v>
      </c>
      <c r="BH151" s="14">
        <v>77.864000000000004</v>
      </c>
      <c r="BI151" s="14">
        <v>78.432000000000002</v>
      </c>
      <c r="BJ151" s="14">
        <v>78.864000000000004</v>
      </c>
      <c r="BK151" s="14">
        <v>79.864000000000004</v>
      </c>
      <c r="BL151" s="14">
        <v>79</v>
      </c>
      <c r="BM151" s="14">
        <v>80.567999999999998</v>
      </c>
      <c r="BN151" s="14">
        <v>83.727999999999994</v>
      </c>
      <c r="BO151" s="14">
        <v>84.591999999999999</v>
      </c>
      <c r="BP151" s="14">
        <v>88.727999999999994</v>
      </c>
      <c r="BQ151" s="14">
        <v>90.591999999999999</v>
      </c>
      <c r="BR151" s="14">
        <v>93.296000000000006</v>
      </c>
      <c r="BS151" s="14">
        <v>94.296000000000006</v>
      </c>
      <c r="BT151" s="14">
        <v>95.727999999999994</v>
      </c>
      <c r="BU151" s="14">
        <v>92.727999999999994</v>
      </c>
      <c r="BV151" s="14">
        <v>91.727999999999994</v>
      </c>
      <c r="BW151" s="14">
        <v>91.727999999999994</v>
      </c>
      <c r="BX151" s="14">
        <v>87.591999999999999</v>
      </c>
      <c r="BY151" s="14">
        <v>87.296000000000006</v>
      </c>
      <c r="BZ151" s="14">
        <v>85.864000000000004</v>
      </c>
      <c r="CA151" s="14">
        <v>83.864000000000004</v>
      </c>
      <c r="CB151" s="14">
        <v>83.432000000000002</v>
      </c>
      <c r="CC151" s="14">
        <v>82.567999999999998</v>
      </c>
      <c r="CD151" s="14">
        <v>81</v>
      </c>
      <c r="CE151" s="14">
        <v>9236.8529999999992</v>
      </c>
      <c r="CF151" s="14">
        <v>8529.5529999999999</v>
      </c>
      <c r="CG151" s="14">
        <v>9162.8510000000006</v>
      </c>
      <c r="CH151" s="14">
        <v>10359.709999999999</v>
      </c>
      <c r="CI151" s="14">
        <v>9846.4959999999992</v>
      </c>
      <c r="CJ151" s="14">
        <v>7736.4480000000003</v>
      </c>
      <c r="CK151" s="14">
        <v>11686.88</v>
      </c>
      <c r="CL151" s="14">
        <v>11570.52</v>
      </c>
      <c r="CM151" s="14">
        <v>9666.8529999999992</v>
      </c>
      <c r="CN151" s="14">
        <v>10572.47</v>
      </c>
      <c r="CO151" s="14">
        <v>13735.35</v>
      </c>
      <c r="CP151" s="14">
        <v>11972.16</v>
      </c>
      <c r="CQ151" s="14">
        <v>11071.53</v>
      </c>
      <c r="CR151" s="14">
        <v>11293</v>
      </c>
      <c r="CS151" s="14">
        <v>10961.85</v>
      </c>
      <c r="CT151" s="14">
        <v>10298.719999999999</v>
      </c>
      <c r="CU151" s="14">
        <v>9937.0130000000008</v>
      </c>
      <c r="CV151" s="14">
        <v>10472.69</v>
      </c>
      <c r="CW151" s="14">
        <v>9600.6290000000008</v>
      </c>
      <c r="CX151" s="14">
        <v>25837.41</v>
      </c>
      <c r="CY151" s="14">
        <v>33450.160000000003</v>
      </c>
      <c r="CZ151" s="14">
        <v>22510.11</v>
      </c>
      <c r="DA151" s="14">
        <v>17342.849999999999</v>
      </c>
      <c r="DB151" s="14">
        <v>16281.66</v>
      </c>
      <c r="DC151" s="14">
        <v>6031.1629999999996</v>
      </c>
      <c r="DD151" s="14">
        <f>SUMIFS(CountData!$H:$H, CountData!$A:$A, $B151,CountData!$B:$B, $C151, CountData!$C:$C, $D151, CountData!$D:$D, $E151, CountData!$E:$E, $F151, CountData!$F:$F, $G151, CountData!$G:$G, $H151)</f>
        <v>16</v>
      </c>
      <c r="DE151" s="14">
        <f>SUMIFS(CountData!$I:$I, CountData!$A:$A, $B151, CountData!$B:$B, $C151, CountData!$C:$C, $D151, CountData!$D:$D, $E151, CountData!$E:$E, $F151, CountData!$F:$F, $G151, CountData!$G:$G, $H151)</f>
        <v>19</v>
      </c>
      <c r="DF151" s="27">
        <f t="shared" ca="1" si="2"/>
        <v>3202.067500000001</v>
      </c>
      <c r="DG151" s="14">
        <v>0</v>
      </c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</row>
    <row r="152" spans="1:131" x14ac:dyDescent="0.25">
      <c r="A152" s="14" t="s">
        <v>56</v>
      </c>
      <c r="B152" s="14" t="s">
        <v>55</v>
      </c>
      <c r="C152" s="14" t="s">
        <v>30</v>
      </c>
      <c r="D152" s="14" t="s">
        <v>55</v>
      </c>
      <c r="E152" s="14" t="s">
        <v>55</v>
      </c>
      <c r="F152" s="14" t="s">
        <v>55</v>
      </c>
      <c r="G152" s="14" t="s">
        <v>102</v>
      </c>
      <c r="H152" s="1">
        <v>42258</v>
      </c>
      <c r="I152" s="14">
        <v>7796.4650000000001</v>
      </c>
      <c r="J152" s="14">
        <v>7734.0450000000001</v>
      </c>
      <c r="K152" s="14">
        <v>7812.8950000000004</v>
      </c>
      <c r="L152" s="14">
        <v>8412.5550000000003</v>
      </c>
      <c r="M152" s="14">
        <v>9440.34</v>
      </c>
      <c r="N152" s="14">
        <v>11153.87</v>
      </c>
      <c r="O152" s="14">
        <v>14015.25</v>
      </c>
      <c r="P152" s="14">
        <v>15332.42</v>
      </c>
      <c r="Q152" s="14">
        <v>17501.63</v>
      </c>
      <c r="R152" s="14">
        <v>20587.88</v>
      </c>
      <c r="S152" s="14">
        <v>21375.040000000001</v>
      </c>
      <c r="T152" s="14">
        <v>21841.46</v>
      </c>
      <c r="U152" s="14">
        <v>22088.73</v>
      </c>
      <c r="V152" s="14">
        <v>22898.48</v>
      </c>
      <c r="W152" s="14">
        <v>23166.17</v>
      </c>
      <c r="X152" s="14">
        <v>20286.5</v>
      </c>
      <c r="Y152" s="14">
        <v>20367.57</v>
      </c>
      <c r="Z152" s="14">
        <v>20534.98</v>
      </c>
      <c r="AA152" s="14">
        <v>20601.46</v>
      </c>
      <c r="AB152" s="14">
        <v>23840.49</v>
      </c>
      <c r="AC152" s="14">
        <v>22539.759999999998</v>
      </c>
      <c r="AD152" s="14">
        <v>18270.41</v>
      </c>
      <c r="AE152" s="14">
        <v>12851.42</v>
      </c>
      <c r="AF152" s="14">
        <v>8348.4599999999991</v>
      </c>
      <c r="AG152" s="14">
        <v>20447.63</v>
      </c>
      <c r="AH152" s="14">
        <v>7902.9430000000002</v>
      </c>
      <c r="AI152" s="14">
        <v>7884.9</v>
      </c>
      <c r="AJ152" s="14">
        <v>8002.2790000000005</v>
      </c>
      <c r="AK152" s="14">
        <v>8524.268</v>
      </c>
      <c r="AL152" s="14">
        <v>9488.4969999999994</v>
      </c>
      <c r="AM152" s="14">
        <v>10993.67</v>
      </c>
      <c r="AN152" s="14">
        <v>13917.94</v>
      </c>
      <c r="AO152" s="14">
        <v>15311.99</v>
      </c>
      <c r="AP152" s="14">
        <v>17517.509999999998</v>
      </c>
      <c r="AQ152" s="14">
        <v>20646.25</v>
      </c>
      <c r="AR152" s="14">
        <v>21462.720000000001</v>
      </c>
      <c r="AS152" s="14">
        <v>21970.46</v>
      </c>
      <c r="AT152" s="14">
        <v>22033.78</v>
      </c>
      <c r="AU152" s="14">
        <v>22518.39</v>
      </c>
      <c r="AV152" s="14">
        <v>22725.79</v>
      </c>
      <c r="AW152" s="14">
        <v>23077.66</v>
      </c>
      <c r="AX152" s="14">
        <v>23142.01</v>
      </c>
      <c r="AY152" s="14">
        <v>23718.19</v>
      </c>
      <c r="AZ152" s="14">
        <v>23199.16</v>
      </c>
      <c r="BA152" s="14">
        <v>23074.49</v>
      </c>
      <c r="BB152" s="14">
        <v>22317.9</v>
      </c>
      <c r="BC152" s="14">
        <v>18310.36</v>
      </c>
      <c r="BD152" s="14">
        <v>13276.82</v>
      </c>
      <c r="BE152" s="14">
        <v>8644.7559999999994</v>
      </c>
      <c r="BF152" s="14">
        <v>23259.99</v>
      </c>
      <c r="BG152" s="14">
        <v>80</v>
      </c>
      <c r="BH152" s="14">
        <v>79</v>
      </c>
      <c r="BI152" s="14">
        <v>77.555599999999998</v>
      </c>
      <c r="BJ152" s="14">
        <v>77.555599999999998</v>
      </c>
      <c r="BK152" s="14">
        <v>77.555599999999998</v>
      </c>
      <c r="BL152" s="14">
        <v>77.555599999999998</v>
      </c>
      <c r="BM152" s="14">
        <v>78</v>
      </c>
      <c r="BN152" s="14">
        <v>80.333299999999994</v>
      </c>
      <c r="BO152" s="14">
        <v>81.666700000000006</v>
      </c>
      <c r="BP152" s="14">
        <v>84</v>
      </c>
      <c r="BQ152" s="14">
        <v>86.888900000000007</v>
      </c>
      <c r="BR152" s="14">
        <v>88.444400000000002</v>
      </c>
      <c r="BS152" s="14">
        <v>90.555599999999998</v>
      </c>
      <c r="BT152" s="14">
        <v>88.111099999999993</v>
      </c>
      <c r="BU152" s="14">
        <v>88.111099999999993</v>
      </c>
      <c r="BV152" s="14">
        <v>87.555599999999998</v>
      </c>
      <c r="BW152" s="14">
        <v>85.111099999999993</v>
      </c>
      <c r="BX152" s="14">
        <v>83.222200000000001</v>
      </c>
      <c r="BY152" s="14">
        <v>82.222200000000001</v>
      </c>
      <c r="BZ152" s="14">
        <v>83.444400000000002</v>
      </c>
      <c r="CA152" s="14">
        <v>82.444400000000002</v>
      </c>
      <c r="CB152" s="14">
        <v>82.888900000000007</v>
      </c>
      <c r="CC152" s="14">
        <v>82.444400000000002</v>
      </c>
      <c r="CD152" s="14">
        <v>81.888900000000007</v>
      </c>
      <c r="CE152" s="14">
        <v>9672.1380000000008</v>
      </c>
      <c r="CF152" s="14">
        <v>8561.875</v>
      </c>
      <c r="CG152" s="14">
        <v>7528.1170000000002</v>
      </c>
      <c r="CH152" s="14">
        <v>6477.5209999999997</v>
      </c>
      <c r="CI152" s="14">
        <v>5386.027</v>
      </c>
      <c r="CJ152" s="14">
        <v>4826.2830000000004</v>
      </c>
      <c r="CK152" s="14">
        <v>6651.3249999999998</v>
      </c>
      <c r="CL152" s="14">
        <v>6516.6139999999996</v>
      </c>
      <c r="CM152" s="14">
        <v>6069.9139999999998</v>
      </c>
      <c r="CN152" s="14">
        <v>7285.3580000000002</v>
      </c>
      <c r="CO152" s="14">
        <v>9492.4330000000009</v>
      </c>
      <c r="CP152" s="14">
        <v>8362.4140000000007</v>
      </c>
      <c r="CQ152" s="14">
        <v>7638.5649999999996</v>
      </c>
      <c r="CR152" s="14">
        <v>8853.81</v>
      </c>
      <c r="CS152" s="14">
        <v>7993.2749999999996</v>
      </c>
      <c r="CT152" s="14">
        <v>8215.7950000000001</v>
      </c>
      <c r="CU152" s="14">
        <v>10384.040000000001</v>
      </c>
      <c r="CV152" s="14">
        <v>7733.61</v>
      </c>
      <c r="CW152" s="14">
        <v>6775.7020000000002</v>
      </c>
      <c r="CX152" s="14">
        <v>19523.38</v>
      </c>
      <c r="CY152" s="14">
        <v>22122.43</v>
      </c>
      <c r="CZ152" s="14">
        <v>19435.97</v>
      </c>
      <c r="DA152" s="14">
        <v>17178.419999999998</v>
      </c>
      <c r="DB152" s="14">
        <v>20377.63</v>
      </c>
      <c r="DC152" s="14">
        <v>5195.2510000000002</v>
      </c>
      <c r="DD152" s="14">
        <f>SUMIFS(CountData!$H:$H, CountData!$A:$A, $B152,CountData!$B:$B, $C152, CountData!$C:$C, $D152, CountData!$D:$D, $E152, CountData!$E:$E, $F152, CountData!$F:$F, $G152, CountData!$G:$G, $H152)</f>
        <v>16</v>
      </c>
      <c r="DE152" s="14">
        <f>SUMIFS(CountData!$I:$I, CountData!$A:$A, $B152, CountData!$B:$B, $C152, CountData!$C:$C, $D152, CountData!$D:$D, $E152, CountData!$E:$E, $F152, CountData!$F:$F, $G152, CountData!$G:$G, $H152)</f>
        <v>19</v>
      </c>
      <c r="DF152" s="27">
        <f t="shared" ca="1" si="2"/>
        <v>2718.2849999999962</v>
      </c>
      <c r="DG152" s="14">
        <v>0</v>
      </c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</row>
    <row r="153" spans="1:131" x14ac:dyDescent="0.25">
      <c r="A153" s="14" t="s">
        <v>56</v>
      </c>
      <c r="B153" s="14" t="s">
        <v>55</v>
      </c>
      <c r="C153" s="14" t="s">
        <v>30</v>
      </c>
      <c r="D153" s="14" t="s">
        <v>55</v>
      </c>
      <c r="E153" s="14" t="s">
        <v>55</v>
      </c>
      <c r="F153" s="14" t="s">
        <v>55</v>
      </c>
      <c r="G153" s="14" t="s">
        <v>102</v>
      </c>
      <c r="H153" s="1">
        <v>42268</v>
      </c>
      <c r="I153" s="14">
        <v>7988.52</v>
      </c>
      <c r="J153" s="14">
        <v>7702.5050000000001</v>
      </c>
      <c r="K153" s="14">
        <v>7673.09</v>
      </c>
      <c r="L153" s="14">
        <v>8301.8950000000004</v>
      </c>
      <c r="M153" s="14">
        <v>8977.9750000000004</v>
      </c>
      <c r="N153" s="14">
        <v>9853.1299999999992</v>
      </c>
      <c r="O153" s="14">
        <v>12018.77</v>
      </c>
      <c r="P153" s="14">
        <v>14595.99</v>
      </c>
      <c r="Q153" s="14">
        <v>17800.080000000002</v>
      </c>
      <c r="R153" s="14">
        <v>19079.810000000001</v>
      </c>
      <c r="S153" s="14">
        <v>21062.69</v>
      </c>
      <c r="T153" s="14">
        <v>21295.360000000001</v>
      </c>
      <c r="U153" s="14">
        <v>21537.82</v>
      </c>
      <c r="V153" s="14">
        <v>21390.41</v>
      </c>
      <c r="W153" s="14">
        <v>21704.22</v>
      </c>
      <c r="X153" s="14">
        <v>18466.54</v>
      </c>
      <c r="Y153" s="14">
        <v>18218.919999999998</v>
      </c>
      <c r="Z153" s="14">
        <v>18198.88</v>
      </c>
      <c r="AA153" s="14">
        <v>18922.11</v>
      </c>
      <c r="AB153" s="14">
        <v>22082.49</v>
      </c>
      <c r="AC153" s="14">
        <v>20383.830000000002</v>
      </c>
      <c r="AD153" s="14">
        <v>15013.31</v>
      </c>
      <c r="AE153" s="14">
        <v>10879.02</v>
      </c>
      <c r="AF153" s="14">
        <v>8478.6350000000002</v>
      </c>
      <c r="AG153" s="14">
        <v>18451.61</v>
      </c>
      <c r="AH153" s="14">
        <v>8155.2129999999997</v>
      </c>
      <c r="AI153" s="14">
        <v>7970.9740000000002</v>
      </c>
      <c r="AJ153" s="14">
        <v>7937.7430000000004</v>
      </c>
      <c r="AK153" s="14">
        <v>8513.0139999999992</v>
      </c>
      <c r="AL153" s="14">
        <v>9143.8179999999993</v>
      </c>
      <c r="AM153" s="14">
        <v>9944.0120000000006</v>
      </c>
      <c r="AN153" s="14">
        <v>12103.99</v>
      </c>
      <c r="AO153" s="14">
        <v>14550.03</v>
      </c>
      <c r="AP153" s="14">
        <v>17570.849999999999</v>
      </c>
      <c r="AQ153" s="14">
        <v>18886</v>
      </c>
      <c r="AR153" s="14">
        <v>20977.26</v>
      </c>
      <c r="AS153" s="14">
        <v>21329.1</v>
      </c>
      <c r="AT153" s="14">
        <v>21508.22</v>
      </c>
      <c r="AU153" s="14">
        <v>20857.86</v>
      </c>
      <c r="AV153" s="14">
        <v>21130.68</v>
      </c>
      <c r="AW153" s="14">
        <v>20516.04</v>
      </c>
      <c r="AX153" s="14">
        <v>20469.78</v>
      </c>
      <c r="AY153" s="14">
        <v>20834.560000000001</v>
      </c>
      <c r="AZ153" s="14">
        <v>21121.84</v>
      </c>
      <c r="BA153" s="14">
        <v>21421.47</v>
      </c>
      <c r="BB153" s="14">
        <v>20316.060000000001</v>
      </c>
      <c r="BC153" s="14">
        <v>15258.48</v>
      </c>
      <c r="BD153" s="14">
        <v>11177.91</v>
      </c>
      <c r="BE153" s="14">
        <v>8659.143</v>
      </c>
      <c r="BF153" s="14">
        <v>20747.37</v>
      </c>
      <c r="BG153" s="14">
        <v>75.554699999999997</v>
      </c>
      <c r="BH153" s="14">
        <v>74.664100000000005</v>
      </c>
      <c r="BI153" s="14">
        <v>74.664100000000005</v>
      </c>
      <c r="BJ153" s="14">
        <v>74.664100000000005</v>
      </c>
      <c r="BK153" s="14">
        <v>74.218800000000002</v>
      </c>
      <c r="BL153" s="14">
        <v>73.664100000000005</v>
      </c>
      <c r="BM153" s="14">
        <v>74.554699999999997</v>
      </c>
      <c r="BN153" s="14">
        <v>76.335899999999995</v>
      </c>
      <c r="BO153" s="14">
        <v>78.226600000000005</v>
      </c>
      <c r="BP153" s="14">
        <v>77.890600000000006</v>
      </c>
      <c r="BQ153" s="14">
        <v>78.781300000000002</v>
      </c>
      <c r="BR153" s="14">
        <v>77.781300000000002</v>
      </c>
      <c r="BS153" s="14">
        <v>77.781300000000002</v>
      </c>
      <c r="BT153" s="14">
        <v>79.226600000000005</v>
      </c>
      <c r="BU153" s="14">
        <v>78.226600000000005</v>
      </c>
      <c r="BV153" s="14">
        <v>77.781300000000002</v>
      </c>
      <c r="BW153" s="14">
        <v>77.890600000000006</v>
      </c>
      <c r="BX153" s="14">
        <v>76.109399999999994</v>
      </c>
      <c r="BY153" s="14">
        <v>78.445300000000003</v>
      </c>
      <c r="BZ153" s="14">
        <v>80</v>
      </c>
      <c r="CA153" s="14">
        <v>80</v>
      </c>
      <c r="CB153" s="14">
        <v>79.109399999999994</v>
      </c>
      <c r="CC153" s="14">
        <v>78.109399999999994</v>
      </c>
      <c r="CD153" s="14">
        <v>76.554699999999997</v>
      </c>
      <c r="CE153" s="14">
        <v>6700.777</v>
      </c>
      <c r="CF153" s="14">
        <v>4831.8209999999999</v>
      </c>
      <c r="CG153" s="14">
        <v>4486.3239999999996</v>
      </c>
      <c r="CH153" s="14">
        <v>4356.75</v>
      </c>
      <c r="CI153" s="14">
        <v>3790.154</v>
      </c>
      <c r="CJ153" s="14">
        <v>3001.8</v>
      </c>
      <c r="CK153" s="14">
        <v>3838.6860000000001</v>
      </c>
      <c r="CL153" s="14">
        <v>4273.982</v>
      </c>
      <c r="CM153" s="14">
        <v>4452.0379999999996</v>
      </c>
      <c r="CN153" s="14">
        <v>6686.2120000000004</v>
      </c>
      <c r="CO153" s="14">
        <v>8153.86</v>
      </c>
      <c r="CP153" s="14">
        <v>7848.4589999999998</v>
      </c>
      <c r="CQ153" s="14">
        <v>8363.6779999999999</v>
      </c>
      <c r="CR153" s="14">
        <v>7934.5249999999996</v>
      </c>
      <c r="CS153" s="14">
        <v>7899.7380000000003</v>
      </c>
      <c r="CT153" s="14">
        <v>7718.143</v>
      </c>
      <c r="CU153" s="14">
        <v>6673.3249999999998</v>
      </c>
      <c r="CV153" s="14">
        <v>5404.8729999999996</v>
      </c>
      <c r="CW153" s="14">
        <v>5192.4070000000002</v>
      </c>
      <c r="CX153" s="14">
        <v>14750.05</v>
      </c>
      <c r="CY153" s="14">
        <v>27051.21</v>
      </c>
      <c r="CZ153" s="14">
        <v>17331.03</v>
      </c>
      <c r="DA153" s="14">
        <v>12459.42</v>
      </c>
      <c r="DB153" s="14">
        <v>10328.540000000001</v>
      </c>
      <c r="DC153" s="14">
        <v>4677.0749999999998</v>
      </c>
      <c r="DD153" s="14">
        <f>SUMIFS(CountData!$H:$H, CountData!$A:$A, $B153,CountData!$B:$B, $C153, CountData!$C:$C, $D153, CountData!$D:$D, $E153, CountData!$E:$E, $F153, CountData!$F:$F, $G153, CountData!$G:$G, $H153)</f>
        <v>16</v>
      </c>
      <c r="DE153" s="14">
        <f>SUMIFS(CountData!$I:$I, CountData!$A:$A, $B153, CountData!$B:$B, $C153, CountData!$C:$C, $D153, CountData!$D:$D, $E153, CountData!$E:$E, $F153, CountData!$F:$F, $G153, CountData!$G:$G, $H153)</f>
        <v>19</v>
      </c>
      <c r="DF153" s="27">
        <f t="shared" ca="1" si="2"/>
        <v>2286.1525000000001</v>
      </c>
      <c r="DG153" s="14">
        <v>0</v>
      </c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</row>
    <row r="154" spans="1:131" x14ac:dyDescent="0.25">
      <c r="A154" s="14" t="s">
        <v>56</v>
      </c>
      <c r="B154" s="14" t="s">
        <v>55</v>
      </c>
      <c r="C154" s="14" t="s">
        <v>30</v>
      </c>
      <c r="D154" s="14" t="s">
        <v>55</v>
      </c>
      <c r="E154" s="14" t="s">
        <v>55</v>
      </c>
      <c r="F154" s="14" t="s">
        <v>55</v>
      </c>
      <c r="G154" s="14" t="s">
        <v>102</v>
      </c>
      <c r="H154" s="1">
        <v>42286</v>
      </c>
      <c r="I154" s="14">
        <v>6714.1189999999997</v>
      </c>
      <c r="J154" s="14">
        <v>6501.616</v>
      </c>
      <c r="K154" s="14">
        <v>6451.4470000000001</v>
      </c>
      <c r="L154" s="14">
        <v>7009.8059999999996</v>
      </c>
      <c r="M154" s="14">
        <v>7686.384</v>
      </c>
      <c r="N154" s="14">
        <v>8784.1790000000001</v>
      </c>
      <c r="O154" s="14">
        <v>10557.64</v>
      </c>
      <c r="P154" s="14">
        <v>12055.05</v>
      </c>
      <c r="Q154" s="14">
        <v>14616.3</v>
      </c>
      <c r="R154" s="14">
        <v>15823.54</v>
      </c>
      <c r="S154" s="14">
        <v>18934.86</v>
      </c>
      <c r="T154" s="14">
        <v>20562.34</v>
      </c>
      <c r="U154" s="14">
        <v>20936.849999999999</v>
      </c>
      <c r="V154" s="14">
        <v>22047.96</v>
      </c>
      <c r="W154" s="14">
        <v>22706.97</v>
      </c>
      <c r="X154" s="14">
        <v>19658.77</v>
      </c>
      <c r="Y154" s="14">
        <v>20174.439999999999</v>
      </c>
      <c r="Z154" s="14">
        <v>20704.39</v>
      </c>
      <c r="AA154" s="14">
        <v>21733.19</v>
      </c>
      <c r="AB154" s="14">
        <v>24905.48</v>
      </c>
      <c r="AC154" s="14">
        <v>22520.69</v>
      </c>
      <c r="AD154" s="14">
        <v>16110.98</v>
      </c>
      <c r="AE154" s="14">
        <v>11774.02</v>
      </c>
      <c r="AF154" s="14">
        <v>7644.067</v>
      </c>
      <c r="AG154" s="14">
        <v>20567.7</v>
      </c>
      <c r="AH154" s="14">
        <v>7034.3040000000001</v>
      </c>
      <c r="AI154" s="14">
        <v>6805.5129999999999</v>
      </c>
      <c r="AJ154" s="14">
        <v>6726.0379999999996</v>
      </c>
      <c r="AK154" s="14">
        <v>7181.8860000000004</v>
      </c>
      <c r="AL154" s="14">
        <v>7766.5540000000001</v>
      </c>
      <c r="AM154" s="14">
        <v>8596.366</v>
      </c>
      <c r="AN154" s="14">
        <v>10493.28</v>
      </c>
      <c r="AO154" s="14">
        <v>12048.76</v>
      </c>
      <c r="AP154" s="14">
        <v>14743.78</v>
      </c>
      <c r="AQ154" s="14">
        <v>15978.9</v>
      </c>
      <c r="AR154" s="14">
        <v>18966.73</v>
      </c>
      <c r="AS154" s="14">
        <v>20480.990000000002</v>
      </c>
      <c r="AT154" s="14">
        <v>20890.12</v>
      </c>
      <c r="AU154" s="14">
        <v>21695.360000000001</v>
      </c>
      <c r="AV154" s="14">
        <v>22261.25</v>
      </c>
      <c r="AW154" s="14">
        <v>23034.5</v>
      </c>
      <c r="AX154" s="14">
        <v>23443.43</v>
      </c>
      <c r="AY154" s="14">
        <v>24290.92</v>
      </c>
      <c r="AZ154" s="14">
        <v>24582.23</v>
      </c>
      <c r="BA154" s="14">
        <v>24272.29</v>
      </c>
      <c r="BB154" s="14">
        <v>22449.86</v>
      </c>
      <c r="BC154" s="14">
        <v>16322.27</v>
      </c>
      <c r="BD154" s="14">
        <v>12304.66</v>
      </c>
      <c r="BE154" s="14">
        <v>7942.89</v>
      </c>
      <c r="BF154" s="14">
        <v>23804.54</v>
      </c>
      <c r="BG154" s="14">
        <v>69.819500000000005</v>
      </c>
      <c r="BH154" s="14">
        <v>70.691699999999997</v>
      </c>
      <c r="BI154" s="14">
        <v>70.127799999999993</v>
      </c>
      <c r="BJ154" s="14">
        <v>69.127799999999993</v>
      </c>
      <c r="BK154" s="14">
        <v>69.127799999999993</v>
      </c>
      <c r="BL154" s="14">
        <v>68.691699999999997</v>
      </c>
      <c r="BM154" s="14">
        <v>69.563900000000004</v>
      </c>
      <c r="BN154" s="14">
        <v>74.744399999999999</v>
      </c>
      <c r="BO154" s="14">
        <v>80.924800000000005</v>
      </c>
      <c r="BP154" s="14">
        <v>82.488699999999994</v>
      </c>
      <c r="BQ154" s="14">
        <v>88.488699999999994</v>
      </c>
      <c r="BR154" s="14">
        <v>93.360900000000001</v>
      </c>
      <c r="BS154" s="14">
        <v>93.360900000000001</v>
      </c>
      <c r="BT154" s="14">
        <v>94.360900000000001</v>
      </c>
      <c r="BU154" s="14">
        <v>97.488699999999994</v>
      </c>
      <c r="BV154" s="14">
        <v>98.052599999999998</v>
      </c>
      <c r="BW154" s="14">
        <v>95.924800000000005</v>
      </c>
      <c r="BX154" s="14">
        <v>94.308300000000003</v>
      </c>
      <c r="BY154" s="14">
        <v>92.691699999999997</v>
      </c>
      <c r="BZ154" s="14">
        <v>90.872200000000007</v>
      </c>
      <c r="CA154" s="14">
        <v>86</v>
      </c>
      <c r="CB154" s="14">
        <v>83.691699999999997</v>
      </c>
      <c r="CC154" s="14">
        <v>82.255600000000001</v>
      </c>
      <c r="CD154" s="14">
        <v>80.563900000000004</v>
      </c>
      <c r="CE154" s="14">
        <v>11621.87</v>
      </c>
      <c r="CF154" s="14">
        <v>9745.3279999999995</v>
      </c>
      <c r="CG154" s="14">
        <v>10661.48</v>
      </c>
      <c r="CH154" s="14">
        <v>10423.42</v>
      </c>
      <c r="CI154" s="14">
        <v>8167.049</v>
      </c>
      <c r="CJ154" s="14">
        <v>7075.1930000000002</v>
      </c>
      <c r="CK154" s="14">
        <v>11218.59</v>
      </c>
      <c r="CL154" s="14">
        <v>12357.53</v>
      </c>
      <c r="CM154" s="14">
        <v>9104.1659999999993</v>
      </c>
      <c r="CN154" s="14">
        <v>12474.91</v>
      </c>
      <c r="CO154" s="14">
        <v>13701.78</v>
      </c>
      <c r="CP154" s="14">
        <v>11473.39</v>
      </c>
      <c r="CQ154" s="14">
        <v>10224.19</v>
      </c>
      <c r="CR154" s="14">
        <v>11019.63</v>
      </c>
      <c r="CS154" s="14">
        <v>14910.38</v>
      </c>
      <c r="CT154" s="14">
        <v>14729.5</v>
      </c>
      <c r="CU154" s="14">
        <v>13426.71</v>
      </c>
      <c r="CV154" s="14">
        <v>15176.49</v>
      </c>
      <c r="CW154" s="14">
        <v>16710.16</v>
      </c>
      <c r="CX154" s="14">
        <v>45058.82</v>
      </c>
      <c r="CY154" s="14">
        <v>51225.36</v>
      </c>
      <c r="CZ154" s="14">
        <v>29103.58</v>
      </c>
      <c r="DA154" s="14">
        <v>21109.16</v>
      </c>
      <c r="DB154" s="14">
        <v>17741.78</v>
      </c>
      <c r="DC154" s="14">
        <v>10796.83</v>
      </c>
      <c r="DD154" s="14">
        <f>SUMIFS(CountData!$H:$H, CountData!$A:$A, $B154,CountData!$B:$B, $C154, CountData!$C:$C, $D154, CountData!$D:$D, $E154, CountData!$E:$E, $F154, CountData!$F:$F, $G154, CountData!$G:$G, $H154)</f>
        <v>16</v>
      </c>
      <c r="DE154" s="14">
        <f>SUMIFS(CountData!$I:$I, CountData!$A:$A, $B154, CountData!$B:$B, $C154, CountData!$C:$C, $D154, CountData!$D:$D, $E154, CountData!$E:$E, $F154, CountData!$F:$F, $G154, CountData!$G:$G, $H154)</f>
        <v>19</v>
      </c>
      <c r="DF154" s="27">
        <f t="shared" ca="1" si="2"/>
        <v>2689.8274999999994</v>
      </c>
      <c r="DG154" s="14">
        <v>0</v>
      </c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</row>
    <row r="155" spans="1:131" x14ac:dyDescent="0.25">
      <c r="A155" s="14" t="s">
        <v>56</v>
      </c>
      <c r="B155" s="14" t="s">
        <v>55</v>
      </c>
      <c r="C155" s="14" t="s">
        <v>30</v>
      </c>
      <c r="D155" s="14" t="s">
        <v>55</v>
      </c>
      <c r="E155" s="14" t="s">
        <v>55</v>
      </c>
      <c r="F155" s="14" t="s">
        <v>55</v>
      </c>
      <c r="G155" s="14" t="s">
        <v>102</v>
      </c>
      <c r="H155" s="1">
        <v>42289</v>
      </c>
      <c r="I155" s="14">
        <v>6977.44</v>
      </c>
      <c r="J155" s="14">
        <v>6883.03</v>
      </c>
      <c r="K155" s="14">
        <v>7046.9</v>
      </c>
      <c r="L155" s="14">
        <v>7516.4449999999997</v>
      </c>
      <c r="M155" s="14">
        <v>8313.0450000000001</v>
      </c>
      <c r="N155" s="14">
        <v>9750.6949999999997</v>
      </c>
      <c r="O155" s="14">
        <v>12030.63</v>
      </c>
      <c r="P155" s="14">
        <v>14279.1</v>
      </c>
      <c r="Q155" s="14">
        <v>16707.93</v>
      </c>
      <c r="R155" s="14">
        <v>17846.27</v>
      </c>
      <c r="S155" s="14">
        <v>20437.7</v>
      </c>
      <c r="T155" s="14">
        <v>21387.8</v>
      </c>
      <c r="U155" s="14">
        <v>21938.37</v>
      </c>
      <c r="V155" s="14">
        <v>23023.040000000001</v>
      </c>
      <c r="W155" s="14">
        <v>23562.16</v>
      </c>
      <c r="X155" s="14">
        <v>19975.98</v>
      </c>
      <c r="Y155" s="14">
        <v>20243.12</v>
      </c>
      <c r="Z155" s="14">
        <v>20467.439999999999</v>
      </c>
      <c r="AA155" s="14">
        <v>21352.62</v>
      </c>
      <c r="AB155" s="14">
        <v>24885.72</v>
      </c>
      <c r="AC155" s="14">
        <v>22475.35</v>
      </c>
      <c r="AD155" s="14">
        <v>16693.8</v>
      </c>
      <c r="AE155" s="14">
        <v>11700.81</v>
      </c>
      <c r="AF155" s="14">
        <v>8445.7849999999999</v>
      </c>
      <c r="AG155" s="14">
        <v>20509.79</v>
      </c>
      <c r="AH155" s="14">
        <v>7207.9179999999997</v>
      </c>
      <c r="AI155" s="14">
        <v>7151.4070000000002</v>
      </c>
      <c r="AJ155" s="14">
        <v>7309.2619999999997</v>
      </c>
      <c r="AK155" s="14">
        <v>7714.0739999999996</v>
      </c>
      <c r="AL155" s="14">
        <v>8456.5149999999994</v>
      </c>
      <c r="AM155" s="14">
        <v>9718.5689999999995</v>
      </c>
      <c r="AN155" s="14">
        <v>12007.04</v>
      </c>
      <c r="AO155" s="14">
        <v>14237.37</v>
      </c>
      <c r="AP155" s="14">
        <v>16751.46</v>
      </c>
      <c r="AQ155" s="14">
        <v>17898.07</v>
      </c>
      <c r="AR155" s="14">
        <v>20472.47</v>
      </c>
      <c r="AS155" s="14">
        <v>21498.01</v>
      </c>
      <c r="AT155" s="14">
        <v>21931.74</v>
      </c>
      <c r="AU155" s="14">
        <v>22617.54</v>
      </c>
      <c r="AV155" s="14">
        <v>23033.66</v>
      </c>
      <c r="AW155" s="14">
        <v>23124.85</v>
      </c>
      <c r="AX155" s="14">
        <v>23299.56</v>
      </c>
      <c r="AY155" s="14">
        <v>23821.56</v>
      </c>
      <c r="AZ155" s="14">
        <v>24014.74</v>
      </c>
      <c r="BA155" s="14">
        <v>23983.119999999999</v>
      </c>
      <c r="BB155" s="14">
        <v>22145</v>
      </c>
      <c r="BC155" s="14">
        <v>16710.330000000002</v>
      </c>
      <c r="BD155" s="14">
        <v>12066.3</v>
      </c>
      <c r="BE155" s="14">
        <v>8679.4349999999995</v>
      </c>
      <c r="BF155" s="14">
        <v>23501.4</v>
      </c>
      <c r="BG155" s="14">
        <v>77.138499999999993</v>
      </c>
      <c r="BH155" s="14">
        <v>76.707700000000003</v>
      </c>
      <c r="BI155" s="14">
        <v>76.138499999999993</v>
      </c>
      <c r="BJ155" s="14">
        <v>76</v>
      </c>
      <c r="BK155" s="14">
        <v>74.707700000000003</v>
      </c>
      <c r="BL155" s="14">
        <v>75.569199999999995</v>
      </c>
      <c r="BM155" s="14">
        <v>75.276899999999998</v>
      </c>
      <c r="BN155" s="14">
        <v>77</v>
      </c>
      <c r="BO155" s="14">
        <v>79.861500000000007</v>
      </c>
      <c r="BP155" s="14">
        <v>82.584599999999995</v>
      </c>
      <c r="BQ155" s="14">
        <v>85.584599999999995</v>
      </c>
      <c r="BR155" s="14">
        <v>86.723100000000002</v>
      </c>
      <c r="BS155" s="14">
        <v>88.584599999999995</v>
      </c>
      <c r="BT155" s="14">
        <v>91.153800000000004</v>
      </c>
      <c r="BU155" s="14">
        <v>94.861500000000007</v>
      </c>
      <c r="BV155" s="14">
        <v>94.292299999999997</v>
      </c>
      <c r="BW155" s="14">
        <v>91.153800000000004</v>
      </c>
      <c r="BX155" s="14">
        <v>85.584599999999995</v>
      </c>
      <c r="BY155" s="14">
        <v>80.861500000000007</v>
      </c>
      <c r="BZ155" s="14">
        <v>81.138499999999993</v>
      </c>
      <c r="CA155" s="14">
        <v>81</v>
      </c>
      <c r="CB155" s="14">
        <v>79.430800000000005</v>
      </c>
      <c r="CC155" s="14">
        <v>79.569199999999995</v>
      </c>
      <c r="CD155" s="14">
        <v>78.430800000000005</v>
      </c>
      <c r="CE155" s="14">
        <v>6823.9740000000002</v>
      </c>
      <c r="CF155" s="14">
        <v>6031.384</v>
      </c>
      <c r="CG155" s="14">
        <v>5661.3159999999998</v>
      </c>
      <c r="CH155" s="14">
        <v>6206.2039999999997</v>
      </c>
      <c r="CI155" s="14">
        <v>5845.4520000000002</v>
      </c>
      <c r="CJ155" s="14">
        <v>4850.1040000000003</v>
      </c>
      <c r="CK155" s="14">
        <v>6350.66</v>
      </c>
      <c r="CL155" s="14">
        <v>7222.4679999999998</v>
      </c>
      <c r="CM155" s="14">
        <v>6501.7110000000002</v>
      </c>
      <c r="CN155" s="14">
        <v>8992.7389999999996</v>
      </c>
      <c r="CO155" s="14">
        <v>11019.08</v>
      </c>
      <c r="CP155" s="14">
        <v>9202.3240000000005</v>
      </c>
      <c r="CQ155" s="14">
        <v>8765.0460000000003</v>
      </c>
      <c r="CR155" s="14">
        <v>9254.2559999999994</v>
      </c>
      <c r="CS155" s="14">
        <v>13752.04</v>
      </c>
      <c r="CT155" s="14">
        <v>11300.3</v>
      </c>
      <c r="CU155" s="14">
        <v>9270.1309999999994</v>
      </c>
      <c r="CV155" s="14">
        <v>8509.5159999999996</v>
      </c>
      <c r="CW155" s="14">
        <v>7876.8370000000004</v>
      </c>
      <c r="CX155" s="14">
        <v>19147.36</v>
      </c>
      <c r="CY155" s="14">
        <v>21989.82</v>
      </c>
      <c r="CZ155" s="14">
        <v>15755.53</v>
      </c>
      <c r="DA155" s="14">
        <v>14225.36</v>
      </c>
      <c r="DB155" s="14">
        <v>12070.52</v>
      </c>
      <c r="DC155" s="14">
        <v>5964.3360000000002</v>
      </c>
      <c r="DD155" s="14">
        <f>SUMIFS(CountData!$H:$H, CountData!$A:$A, $B155,CountData!$B:$B, $C155, CountData!$C:$C, $D155, CountData!$D:$D, $E155, CountData!$E:$E, $F155, CountData!$F:$F, $G155, CountData!$G:$G, $H155)</f>
        <v>16</v>
      </c>
      <c r="DE155" s="14">
        <f>SUMIFS(CountData!$I:$I, CountData!$A:$A, $B155, CountData!$B:$B, $C155, CountData!$C:$C, $D155, CountData!$D:$D, $E155, CountData!$E:$E, $F155, CountData!$F:$F, $G155, CountData!$G:$G, $H155)</f>
        <v>19</v>
      </c>
      <c r="DF155" s="27">
        <f t="shared" ca="1" si="2"/>
        <v>2810.1175000000003</v>
      </c>
      <c r="DG155" s="14">
        <v>0</v>
      </c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</row>
    <row r="156" spans="1:131" x14ac:dyDescent="0.25">
      <c r="A156" s="14" t="s">
        <v>56</v>
      </c>
      <c r="B156" s="14" t="s">
        <v>55</v>
      </c>
      <c r="C156" s="14" t="s">
        <v>30</v>
      </c>
      <c r="D156" s="14" t="s">
        <v>55</v>
      </c>
      <c r="E156" s="14" t="s">
        <v>55</v>
      </c>
      <c r="F156" s="14" t="s">
        <v>55</v>
      </c>
      <c r="G156" s="14" t="s">
        <v>102</v>
      </c>
      <c r="H156" s="1">
        <v>42290</v>
      </c>
      <c r="I156" s="14">
        <v>7468.9859999999999</v>
      </c>
      <c r="J156" s="14">
        <v>7494.335</v>
      </c>
      <c r="K156" s="14">
        <v>7615.4250000000002</v>
      </c>
      <c r="L156" s="14">
        <v>8308.7369999999992</v>
      </c>
      <c r="M156" s="14">
        <v>8996.9120000000003</v>
      </c>
      <c r="N156" s="14">
        <v>10127.58</v>
      </c>
      <c r="O156" s="14">
        <v>12140.55</v>
      </c>
      <c r="P156" s="14">
        <v>14353.05</v>
      </c>
      <c r="Q156" s="14">
        <v>17589.009999999998</v>
      </c>
      <c r="R156" s="14">
        <v>18380.47</v>
      </c>
      <c r="S156" s="14">
        <v>21115.71</v>
      </c>
      <c r="T156" s="14">
        <v>21728.22</v>
      </c>
      <c r="U156" s="14">
        <v>22235.63</v>
      </c>
      <c r="V156" s="14">
        <v>22903.47</v>
      </c>
      <c r="W156" s="14">
        <v>23155.31</v>
      </c>
      <c r="X156" s="14">
        <v>19968.64</v>
      </c>
      <c r="Y156" s="14">
        <v>20572.060000000001</v>
      </c>
      <c r="Z156" s="14">
        <v>20758.79</v>
      </c>
      <c r="AA156" s="14">
        <v>22141.14</v>
      </c>
      <c r="AB156" s="14">
        <v>25429.439999999999</v>
      </c>
      <c r="AC156" s="14">
        <v>23129.66</v>
      </c>
      <c r="AD156" s="14">
        <v>17062.080000000002</v>
      </c>
      <c r="AE156" s="14">
        <v>12160.46</v>
      </c>
      <c r="AF156" s="14">
        <v>9130.8680000000004</v>
      </c>
      <c r="AG156" s="14">
        <v>20860.16</v>
      </c>
      <c r="AH156" s="14">
        <v>7631.4849999999997</v>
      </c>
      <c r="AI156" s="14">
        <v>7746.5659999999998</v>
      </c>
      <c r="AJ156" s="14">
        <v>7885.4279999999999</v>
      </c>
      <c r="AK156" s="14">
        <v>8517.1460000000006</v>
      </c>
      <c r="AL156" s="14">
        <v>9168.8780000000006</v>
      </c>
      <c r="AM156" s="14">
        <v>10133.219999999999</v>
      </c>
      <c r="AN156" s="14">
        <v>12186.51</v>
      </c>
      <c r="AO156" s="14">
        <v>14354.8</v>
      </c>
      <c r="AP156" s="14">
        <v>17333.75</v>
      </c>
      <c r="AQ156" s="14">
        <v>18235.79</v>
      </c>
      <c r="AR156" s="14">
        <v>21066.04</v>
      </c>
      <c r="AS156" s="14">
        <v>21736.69</v>
      </c>
      <c r="AT156" s="14">
        <v>22102.6</v>
      </c>
      <c r="AU156" s="14">
        <v>22443.96</v>
      </c>
      <c r="AV156" s="14">
        <v>22664.02</v>
      </c>
      <c r="AW156" s="14">
        <v>22571.73</v>
      </c>
      <c r="AX156" s="14">
        <v>23308.59</v>
      </c>
      <c r="AY156" s="14">
        <v>23902.27</v>
      </c>
      <c r="AZ156" s="14">
        <v>24660.74</v>
      </c>
      <c r="BA156" s="14">
        <v>24449.53</v>
      </c>
      <c r="BB156" s="14">
        <v>22662.92</v>
      </c>
      <c r="BC156" s="14">
        <v>16978.060000000001</v>
      </c>
      <c r="BD156" s="14">
        <v>12399.24</v>
      </c>
      <c r="BE156" s="14">
        <v>9340.0939999999991</v>
      </c>
      <c r="BF156" s="14">
        <v>23601.45</v>
      </c>
      <c r="BG156" s="14">
        <v>77.440299999999993</v>
      </c>
      <c r="BH156" s="14">
        <v>76.559700000000007</v>
      </c>
      <c r="BI156" s="14">
        <v>76.119399999999999</v>
      </c>
      <c r="BJ156" s="14">
        <v>76.119399999999999</v>
      </c>
      <c r="BK156" s="14">
        <v>76.238799999999998</v>
      </c>
      <c r="BL156" s="14">
        <v>76.119399999999999</v>
      </c>
      <c r="BM156" s="14">
        <v>76.119399999999999</v>
      </c>
      <c r="BN156" s="14">
        <v>80</v>
      </c>
      <c r="BO156" s="14">
        <v>82.761200000000002</v>
      </c>
      <c r="BP156" s="14">
        <v>84.641800000000003</v>
      </c>
      <c r="BQ156" s="14">
        <v>85.082099999999997</v>
      </c>
      <c r="BR156" s="14">
        <v>86.201499999999996</v>
      </c>
      <c r="BS156" s="14">
        <v>87.761200000000002</v>
      </c>
      <c r="BT156" s="14">
        <v>86.641800000000003</v>
      </c>
      <c r="BU156" s="14">
        <v>84.761200000000002</v>
      </c>
      <c r="BV156" s="14">
        <v>84.320899999999995</v>
      </c>
      <c r="BW156" s="14">
        <v>83.761200000000002</v>
      </c>
      <c r="BX156" s="14">
        <v>82.320899999999995</v>
      </c>
      <c r="BY156" s="14">
        <v>79.320899999999995</v>
      </c>
      <c r="BZ156" s="14">
        <v>78.440299999999993</v>
      </c>
      <c r="CA156" s="14">
        <v>78.440299999999993</v>
      </c>
      <c r="CB156" s="14">
        <v>77.440299999999993</v>
      </c>
      <c r="CC156" s="14">
        <v>78</v>
      </c>
      <c r="CD156" s="14">
        <v>78</v>
      </c>
      <c r="CE156" s="14">
        <v>7163.1319999999996</v>
      </c>
      <c r="CF156" s="14">
        <v>6335.7849999999999</v>
      </c>
      <c r="CG156" s="14">
        <v>5667.6390000000001</v>
      </c>
      <c r="CH156" s="14">
        <v>5371.3440000000001</v>
      </c>
      <c r="CI156" s="14">
        <v>5527.1270000000004</v>
      </c>
      <c r="CJ156" s="14">
        <v>4793.3869999999997</v>
      </c>
      <c r="CK156" s="14">
        <v>5423.0169999999998</v>
      </c>
      <c r="CL156" s="14">
        <v>7075.06</v>
      </c>
      <c r="CM156" s="14">
        <v>7036.9219999999996</v>
      </c>
      <c r="CN156" s="14">
        <v>7277.12</v>
      </c>
      <c r="CO156" s="14">
        <v>9650.5059999999994</v>
      </c>
      <c r="CP156" s="14">
        <v>7464.5249999999996</v>
      </c>
      <c r="CQ156" s="14">
        <v>7237.1350000000002</v>
      </c>
      <c r="CR156" s="14">
        <v>7691.1970000000001</v>
      </c>
      <c r="CS156" s="14">
        <v>8321.4670000000006</v>
      </c>
      <c r="CT156" s="14">
        <v>8292.6569999999992</v>
      </c>
      <c r="CU156" s="14">
        <v>8520.2489999999998</v>
      </c>
      <c r="CV156" s="14">
        <v>6628.6360000000004</v>
      </c>
      <c r="CW156" s="14">
        <v>6193.9369999999999</v>
      </c>
      <c r="CX156" s="14">
        <v>16013.42</v>
      </c>
      <c r="CY156" s="14">
        <v>20433.12</v>
      </c>
      <c r="CZ156" s="14">
        <v>12645.86</v>
      </c>
      <c r="DA156" s="14">
        <v>12335.91</v>
      </c>
      <c r="DB156" s="14">
        <v>11435.49</v>
      </c>
      <c r="DC156" s="14">
        <v>4905.9489999999996</v>
      </c>
      <c r="DD156" s="14">
        <f>SUMIFS(CountData!$H:$H, CountData!$A:$A, $B156,CountData!$B:$B, $C156, CountData!$C:$C, $D156, CountData!$D:$D, $E156, CountData!$E:$E, $F156, CountData!$F:$F, $G156, CountData!$G:$G, $H156)</f>
        <v>16</v>
      </c>
      <c r="DE156" s="14">
        <f>SUMIFS(CountData!$I:$I, CountData!$A:$A, $B156, CountData!$B:$B, $C156, CountData!$C:$C, $D156, CountData!$D:$D, $E156, CountData!$E:$E, $F156, CountData!$F:$F, $G156, CountData!$G:$G, $H156)</f>
        <v>19</v>
      </c>
      <c r="DF156" s="27">
        <f t="shared" ca="1" si="2"/>
        <v>2251.494999999999</v>
      </c>
      <c r="DG156" s="14">
        <v>0</v>
      </c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</row>
    <row r="157" spans="1:131" x14ac:dyDescent="0.25">
      <c r="A157" s="14" t="s">
        <v>56</v>
      </c>
      <c r="B157" s="14" t="s">
        <v>55</v>
      </c>
      <c r="C157" s="14" t="s">
        <v>30</v>
      </c>
      <c r="D157" s="14" t="s">
        <v>55</v>
      </c>
      <c r="E157" s="14" t="s">
        <v>55</v>
      </c>
      <c r="F157" s="14" t="s">
        <v>55</v>
      </c>
      <c r="G157" s="14" t="s">
        <v>102</v>
      </c>
      <c r="H157" s="1">
        <v>42291</v>
      </c>
      <c r="I157" s="14">
        <v>8314.5630000000001</v>
      </c>
      <c r="J157" s="14">
        <v>8096.26</v>
      </c>
      <c r="K157" s="14">
        <v>7933.7150000000001</v>
      </c>
      <c r="L157" s="14">
        <v>8540.5409999999993</v>
      </c>
      <c r="M157" s="14">
        <v>9403.1740000000009</v>
      </c>
      <c r="N157" s="14">
        <v>10839.28</v>
      </c>
      <c r="O157" s="14">
        <v>12994.18</v>
      </c>
      <c r="P157" s="14">
        <v>15478.41</v>
      </c>
      <c r="Q157" s="14">
        <v>18273.939999999999</v>
      </c>
      <c r="R157" s="14">
        <v>18687.04</v>
      </c>
      <c r="S157" s="14">
        <v>21907.96</v>
      </c>
      <c r="T157" s="14">
        <v>22317.66</v>
      </c>
      <c r="U157" s="14">
        <v>22515.31</v>
      </c>
      <c r="V157" s="14">
        <v>23208.7</v>
      </c>
      <c r="W157" s="14">
        <v>23638.02</v>
      </c>
      <c r="X157" s="14">
        <v>20205.990000000002</v>
      </c>
      <c r="Y157" s="14">
        <v>21063.86</v>
      </c>
      <c r="Z157" s="14">
        <v>21226.74</v>
      </c>
      <c r="AA157" s="14">
        <v>22369.25</v>
      </c>
      <c r="AB157" s="14">
        <v>24992.83</v>
      </c>
      <c r="AC157" s="14">
        <v>22488.73</v>
      </c>
      <c r="AD157" s="14">
        <v>16472.599999999999</v>
      </c>
      <c r="AE157" s="14">
        <v>11786.23</v>
      </c>
      <c r="AF157" s="14">
        <v>8720.2690000000002</v>
      </c>
      <c r="AG157" s="14">
        <v>21216.46</v>
      </c>
      <c r="AH157" s="14">
        <v>8481.4850000000006</v>
      </c>
      <c r="AI157" s="14">
        <v>8367.9650000000001</v>
      </c>
      <c r="AJ157" s="14">
        <v>8210.9840000000004</v>
      </c>
      <c r="AK157" s="14">
        <v>8767.3590000000004</v>
      </c>
      <c r="AL157" s="14">
        <v>9591.6679999999997</v>
      </c>
      <c r="AM157" s="14">
        <v>10939.75</v>
      </c>
      <c r="AN157" s="14">
        <v>13095.63</v>
      </c>
      <c r="AO157" s="14">
        <v>15472.12</v>
      </c>
      <c r="AP157" s="14">
        <v>17886.830000000002</v>
      </c>
      <c r="AQ157" s="14">
        <v>18362.52</v>
      </c>
      <c r="AR157" s="14">
        <v>21772.38</v>
      </c>
      <c r="AS157" s="14">
        <v>22305.15</v>
      </c>
      <c r="AT157" s="14">
        <v>22414.62</v>
      </c>
      <c r="AU157" s="14">
        <v>22657.34</v>
      </c>
      <c r="AV157" s="14">
        <v>22987.85</v>
      </c>
      <c r="AW157" s="14">
        <v>22465.81</v>
      </c>
      <c r="AX157" s="14">
        <v>23538.09</v>
      </c>
      <c r="AY157" s="14">
        <v>24068.31</v>
      </c>
      <c r="AZ157" s="14">
        <v>24674.25</v>
      </c>
      <c r="BA157" s="14">
        <v>24141.05</v>
      </c>
      <c r="BB157" s="14">
        <v>22023.54</v>
      </c>
      <c r="BC157" s="14">
        <v>16422.63</v>
      </c>
      <c r="BD157" s="14">
        <v>11796.95</v>
      </c>
      <c r="BE157" s="14">
        <v>8778.9619999999995</v>
      </c>
      <c r="BF157" s="14">
        <v>23663.73</v>
      </c>
      <c r="BG157" s="14">
        <v>77.435100000000006</v>
      </c>
      <c r="BH157" s="14">
        <v>76</v>
      </c>
      <c r="BI157" s="14">
        <v>75</v>
      </c>
      <c r="BJ157" s="14">
        <v>74.435100000000006</v>
      </c>
      <c r="BK157" s="14">
        <v>75.435100000000006</v>
      </c>
      <c r="BL157" s="14">
        <v>75.435100000000006</v>
      </c>
      <c r="BM157" s="14">
        <v>75</v>
      </c>
      <c r="BN157" s="14">
        <v>75</v>
      </c>
      <c r="BO157" s="14">
        <v>80.870199999999997</v>
      </c>
      <c r="BP157" s="14">
        <v>83.610699999999994</v>
      </c>
      <c r="BQ157" s="14">
        <v>83.480900000000005</v>
      </c>
      <c r="BR157" s="14">
        <v>82.610699999999994</v>
      </c>
      <c r="BS157" s="14">
        <v>83.0458</v>
      </c>
      <c r="BT157" s="14">
        <v>83.610699999999994</v>
      </c>
      <c r="BU157" s="14">
        <v>82.740499999999997</v>
      </c>
      <c r="BV157" s="14">
        <v>82.740499999999997</v>
      </c>
      <c r="BW157" s="14">
        <v>82.305300000000003</v>
      </c>
      <c r="BX157" s="14">
        <v>78.870199999999997</v>
      </c>
      <c r="BY157" s="14">
        <v>76.435100000000006</v>
      </c>
      <c r="BZ157" s="14">
        <v>75.435100000000006</v>
      </c>
      <c r="CA157" s="14">
        <v>74.870199999999997</v>
      </c>
      <c r="CB157" s="14">
        <v>74</v>
      </c>
      <c r="CC157" s="14">
        <v>73.564899999999994</v>
      </c>
      <c r="CD157" s="14">
        <v>74</v>
      </c>
      <c r="CE157" s="14">
        <v>7967.7809999999999</v>
      </c>
      <c r="CF157" s="14">
        <v>6547.3950000000004</v>
      </c>
      <c r="CG157" s="14">
        <v>5261.9759999999997</v>
      </c>
      <c r="CH157" s="14">
        <v>4614.2290000000003</v>
      </c>
      <c r="CI157" s="14">
        <v>4786.6549999999997</v>
      </c>
      <c r="CJ157" s="14">
        <v>4199.5720000000001</v>
      </c>
      <c r="CK157" s="14">
        <v>4973.1390000000001</v>
      </c>
      <c r="CL157" s="14">
        <v>5324.7640000000001</v>
      </c>
      <c r="CM157" s="14">
        <v>7628.5290000000005</v>
      </c>
      <c r="CN157" s="14">
        <v>8537.9560000000001</v>
      </c>
      <c r="CO157" s="14">
        <v>9662.5239999999994</v>
      </c>
      <c r="CP157" s="14">
        <v>7860.7929999999997</v>
      </c>
      <c r="CQ157" s="14">
        <v>7700.4430000000002</v>
      </c>
      <c r="CR157" s="14">
        <v>7147.9939999999997</v>
      </c>
      <c r="CS157" s="14">
        <v>6831.6390000000001</v>
      </c>
      <c r="CT157" s="14">
        <v>6541.0379999999996</v>
      </c>
      <c r="CU157" s="14">
        <v>6082.7719999999999</v>
      </c>
      <c r="CV157" s="14">
        <v>5797.9250000000002</v>
      </c>
      <c r="CW157" s="14">
        <v>5885.2759999999998</v>
      </c>
      <c r="CX157" s="14">
        <v>15350.07</v>
      </c>
      <c r="CY157" s="14">
        <v>21248.97</v>
      </c>
      <c r="CZ157" s="14">
        <v>12507.96</v>
      </c>
      <c r="DA157" s="14">
        <v>9431.1949999999997</v>
      </c>
      <c r="DB157" s="14">
        <v>8234.8250000000007</v>
      </c>
      <c r="DC157" s="14">
        <v>3935.9870000000001</v>
      </c>
      <c r="DD157" s="14">
        <f>SUMIFS(CountData!$H:$H, CountData!$A:$A, $B157,CountData!$B:$B, $C157, CountData!$C:$C, $D157, CountData!$D:$D, $E157, CountData!$E:$E, $F157, CountData!$F:$F, $G157, CountData!$G:$G, $H157)</f>
        <v>16</v>
      </c>
      <c r="DE157" s="14">
        <f>SUMIFS(CountData!$I:$I, CountData!$A:$A, $B157, CountData!$B:$B, $C157, CountData!$C:$C, $D157, CountData!$D:$D, $E157, CountData!$E:$E, $F157, CountData!$F:$F, $G157, CountData!$G:$G, $H157)</f>
        <v>19</v>
      </c>
      <c r="DF157" s="27">
        <f t="shared" ca="1" si="2"/>
        <v>2048.5549999999967</v>
      </c>
      <c r="DG157" s="14">
        <v>0</v>
      </c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</row>
    <row r="158" spans="1:131" x14ac:dyDescent="0.25">
      <c r="A158" s="14" t="s">
        <v>56</v>
      </c>
      <c r="B158" s="14" t="s">
        <v>55</v>
      </c>
      <c r="C158" s="14" t="s">
        <v>30</v>
      </c>
      <c r="D158" s="14" t="s">
        <v>55</v>
      </c>
      <c r="E158" s="14" t="s">
        <v>55</v>
      </c>
      <c r="F158" s="14" t="s">
        <v>55</v>
      </c>
      <c r="G158" s="14" t="s">
        <v>62</v>
      </c>
      <c r="H158" s="1">
        <v>42125</v>
      </c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D158" s="14">
        <f>SUMIFS(CountData!$H:$H, CountData!$A:$A, $B158,CountData!$B:$B, $C158, CountData!$C:$C, $D158, CountData!$D:$D, $E158, CountData!$E:$E, $F158, CountData!$F:$F, $G158, CountData!$G:$G, $H158)</f>
        <v>16</v>
      </c>
      <c r="DE158" s="14">
        <f>SUMIFS(CountData!$I:$I, CountData!$A:$A, $B158, CountData!$B:$B, $C158, CountData!$C:$C, $D158, CountData!$D:$D, $E158, CountData!$E:$E, $F158, CountData!$F:$F, $G158, CountData!$G:$G, $H158)</f>
        <v>19</v>
      </c>
      <c r="DF158" s="27">
        <f t="shared" ca="1" si="2"/>
        <v>0</v>
      </c>
      <c r="DG158" s="14">
        <v>1</v>
      </c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</row>
    <row r="159" spans="1:131" x14ac:dyDescent="0.25">
      <c r="A159" s="14" t="s">
        <v>56</v>
      </c>
      <c r="B159" s="14" t="s">
        <v>55</v>
      </c>
      <c r="C159" s="14" t="s">
        <v>30</v>
      </c>
      <c r="D159" s="14" t="s">
        <v>55</v>
      </c>
      <c r="E159" s="14" t="s">
        <v>55</v>
      </c>
      <c r="F159" s="14" t="s">
        <v>55</v>
      </c>
      <c r="G159" s="14" t="s">
        <v>62</v>
      </c>
      <c r="H159" s="1">
        <v>42164</v>
      </c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D159" s="14">
        <f>SUMIFS(CountData!$H:$H, CountData!$A:$A, $B159,CountData!$B:$B, $C159, CountData!$C:$C, $D159, CountData!$D:$D, $E159, CountData!$E:$E, $F159, CountData!$F:$F, $G159, CountData!$G:$G, $H159)</f>
        <v>16</v>
      </c>
      <c r="DE159" s="14">
        <f>SUMIFS(CountData!$I:$I, CountData!$A:$A, $B159, CountData!$B:$B, $C159, CountData!$C:$C, $D159, CountData!$D:$D, $E159, CountData!$E:$E, $F159, CountData!$F:$F, $G159, CountData!$G:$G, $H159)</f>
        <v>19</v>
      </c>
      <c r="DF159" s="27">
        <f t="shared" ca="1" si="2"/>
        <v>0</v>
      </c>
      <c r="DG159" s="14">
        <v>1</v>
      </c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</row>
    <row r="160" spans="1:131" x14ac:dyDescent="0.25">
      <c r="A160" s="14" t="s">
        <v>56</v>
      </c>
      <c r="B160" s="14" t="s">
        <v>55</v>
      </c>
      <c r="C160" s="14" t="s">
        <v>30</v>
      </c>
      <c r="D160" s="14" t="s">
        <v>55</v>
      </c>
      <c r="E160" s="14" t="s">
        <v>55</v>
      </c>
      <c r="F160" s="14" t="s">
        <v>55</v>
      </c>
      <c r="G160" s="14" t="s">
        <v>62</v>
      </c>
      <c r="H160" s="1">
        <v>42171</v>
      </c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D160" s="14">
        <f>SUMIFS(CountData!$H:$H, CountData!$A:$A, $B160,CountData!$B:$B, $C160, CountData!$C:$C, $D160, CountData!$D:$D, $E160, CountData!$E:$E, $F160, CountData!$F:$F, $G160, CountData!$G:$G, $H160)</f>
        <v>16</v>
      </c>
      <c r="DE160" s="14">
        <f>SUMIFS(CountData!$I:$I, CountData!$A:$A, $B160, CountData!$B:$B, $C160, CountData!$C:$C, $D160, CountData!$D:$D, $E160, CountData!$E:$E, $F160, CountData!$F:$F, $G160, CountData!$G:$G, $H160)</f>
        <v>19</v>
      </c>
      <c r="DF160" s="27">
        <f t="shared" ca="1" si="2"/>
        <v>0</v>
      </c>
      <c r="DG160" s="14">
        <v>1</v>
      </c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</row>
    <row r="161" spans="1:131" x14ac:dyDescent="0.25">
      <c r="A161" s="14" t="s">
        <v>56</v>
      </c>
      <c r="B161" s="14" t="s">
        <v>55</v>
      </c>
      <c r="C161" s="14" t="s">
        <v>30</v>
      </c>
      <c r="D161" s="14" t="s">
        <v>55</v>
      </c>
      <c r="E161" s="14" t="s">
        <v>55</v>
      </c>
      <c r="F161" s="14" t="s">
        <v>55</v>
      </c>
      <c r="G161" s="14" t="s">
        <v>62</v>
      </c>
      <c r="H161" s="1">
        <v>42172</v>
      </c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D161" s="14">
        <f>SUMIFS(CountData!$H:$H, CountData!$A:$A, $B161,CountData!$B:$B, $C161, CountData!$C:$C, $D161, CountData!$D:$D, $E161, CountData!$E:$E, $F161, CountData!$F:$F, $G161, CountData!$G:$G, $H161)</f>
        <v>16</v>
      </c>
      <c r="DE161" s="14">
        <f>SUMIFS(CountData!$I:$I, CountData!$A:$A, $B161, CountData!$B:$B, $C161, CountData!$C:$C, $D161, CountData!$D:$D, $E161, CountData!$E:$E, $F161, CountData!$F:$F, $G161, CountData!$G:$G, $H161)</f>
        <v>19</v>
      </c>
      <c r="DF161" s="27">
        <f t="shared" ca="1" si="2"/>
        <v>0</v>
      </c>
      <c r="DG161" s="14">
        <v>1</v>
      </c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</row>
    <row r="162" spans="1:131" x14ac:dyDescent="0.25">
      <c r="A162" s="14" t="s">
        <v>56</v>
      </c>
      <c r="B162" s="14" t="s">
        <v>55</v>
      </c>
      <c r="C162" s="14" t="s">
        <v>30</v>
      </c>
      <c r="D162" s="14" t="s">
        <v>55</v>
      </c>
      <c r="E162" s="14" t="s">
        <v>55</v>
      </c>
      <c r="F162" s="14" t="s">
        <v>55</v>
      </c>
      <c r="G162" s="14" t="s">
        <v>62</v>
      </c>
      <c r="H162" s="1">
        <v>42177</v>
      </c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D162" s="14">
        <f>SUMIFS(CountData!$H:$H, CountData!$A:$A, $B162,CountData!$B:$B, $C162, CountData!$C:$C, $D162, CountData!$D:$D, $E162, CountData!$E:$E, $F162, CountData!$F:$F, $G162, CountData!$G:$G, $H162)</f>
        <v>16</v>
      </c>
      <c r="DE162" s="14">
        <f>SUMIFS(CountData!$I:$I, CountData!$A:$A, $B162, CountData!$B:$B, $C162, CountData!$C:$C, $D162, CountData!$D:$D, $E162, CountData!$E:$E, $F162, CountData!$F:$F, $G162, CountData!$G:$G, $H162)</f>
        <v>19</v>
      </c>
      <c r="DF162" s="27">
        <f t="shared" ca="1" si="2"/>
        <v>0</v>
      </c>
      <c r="DG162" s="14">
        <v>1</v>
      </c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</row>
    <row r="163" spans="1:131" x14ac:dyDescent="0.25">
      <c r="A163" s="14" t="s">
        <v>56</v>
      </c>
      <c r="B163" s="14" t="s">
        <v>55</v>
      </c>
      <c r="C163" s="14" t="s">
        <v>30</v>
      </c>
      <c r="D163" s="14" t="s">
        <v>55</v>
      </c>
      <c r="E163" s="14" t="s">
        <v>55</v>
      </c>
      <c r="F163" s="14" t="s">
        <v>55</v>
      </c>
      <c r="G163" s="14" t="s">
        <v>62</v>
      </c>
      <c r="H163" s="1">
        <v>42179</v>
      </c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D163" s="14">
        <f>SUMIFS(CountData!$H:$H, CountData!$A:$A, $B163,CountData!$B:$B, $C163, CountData!$C:$C, $D163, CountData!$D:$D, $E163, CountData!$E:$E, $F163, CountData!$F:$F, $G163, CountData!$G:$G, $H163)</f>
        <v>16</v>
      </c>
      <c r="DE163" s="14">
        <f>SUMIFS(CountData!$I:$I, CountData!$A:$A, $B163, CountData!$B:$B, $C163, CountData!$C:$C, $D163, CountData!$D:$D, $E163, CountData!$E:$E, $F163, CountData!$F:$F, $G163, CountData!$G:$G, $H163)</f>
        <v>19</v>
      </c>
      <c r="DF163" s="27">
        <f t="shared" ca="1" si="2"/>
        <v>0</v>
      </c>
      <c r="DG163" s="14">
        <v>1</v>
      </c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</row>
    <row r="164" spans="1:131" x14ac:dyDescent="0.25">
      <c r="A164" s="14" t="s">
        <v>56</v>
      </c>
      <c r="B164" s="14" t="s">
        <v>55</v>
      </c>
      <c r="C164" s="14" t="s">
        <v>30</v>
      </c>
      <c r="D164" s="14" t="s">
        <v>55</v>
      </c>
      <c r="E164" s="14" t="s">
        <v>55</v>
      </c>
      <c r="F164" s="14" t="s">
        <v>55</v>
      </c>
      <c r="G164" s="14" t="s">
        <v>62</v>
      </c>
      <c r="H164" s="1">
        <v>42180</v>
      </c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D164" s="14">
        <f>SUMIFS(CountData!$H:$H, CountData!$A:$A, $B164,CountData!$B:$B, $C164, CountData!$C:$C, $D164, CountData!$D:$D, $E164, CountData!$E:$E, $F164, CountData!$F:$F, $G164, CountData!$G:$G, $H164)</f>
        <v>16</v>
      </c>
      <c r="DE164" s="14">
        <f>SUMIFS(CountData!$I:$I, CountData!$A:$A, $B164, CountData!$B:$B, $C164, CountData!$C:$C, $D164, CountData!$D:$D, $E164, CountData!$E:$E, $F164, CountData!$F:$F, $G164, CountData!$G:$G, $H164)</f>
        <v>19</v>
      </c>
      <c r="DF164" s="27">
        <f t="shared" ca="1" si="2"/>
        <v>0</v>
      </c>
      <c r="DG164" s="14">
        <v>1</v>
      </c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</row>
    <row r="165" spans="1:131" x14ac:dyDescent="0.25">
      <c r="A165" s="14" t="s">
        <v>56</v>
      </c>
      <c r="B165" s="14" t="s">
        <v>55</v>
      </c>
      <c r="C165" s="14" t="s">
        <v>30</v>
      </c>
      <c r="D165" s="14" t="s">
        <v>55</v>
      </c>
      <c r="E165" s="14" t="s">
        <v>55</v>
      </c>
      <c r="F165" s="14" t="s">
        <v>55</v>
      </c>
      <c r="G165" s="14" t="s">
        <v>62</v>
      </c>
      <c r="H165" s="1">
        <v>42181</v>
      </c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D165" s="14">
        <f>SUMIFS(CountData!$H:$H, CountData!$A:$A, $B165,CountData!$B:$B, $C165, CountData!$C:$C, $D165, CountData!$D:$D, $E165, CountData!$E:$E, $F165, CountData!$F:$F, $G165, CountData!$G:$G, $H165)</f>
        <v>16</v>
      </c>
      <c r="DE165" s="14">
        <f>SUMIFS(CountData!$I:$I, CountData!$A:$A, $B165, CountData!$B:$B, $C165, CountData!$C:$C, $D165, CountData!$D:$D, $E165, CountData!$E:$E, $F165, CountData!$F:$F, $G165, CountData!$G:$G, $H165)</f>
        <v>19</v>
      </c>
      <c r="DF165" s="27">
        <f t="shared" ca="1" si="2"/>
        <v>0</v>
      </c>
      <c r="DG165" s="14">
        <v>1</v>
      </c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</row>
    <row r="166" spans="1:131" x14ac:dyDescent="0.25">
      <c r="A166" s="14" t="s">
        <v>56</v>
      </c>
      <c r="B166" s="14" t="s">
        <v>55</v>
      </c>
      <c r="C166" s="14" t="s">
        <v>30</v>
      </c>
      <c r="D166" s="14" t="s">
        <v>55</v>
      </c>
      <c r="E166" s="14" t="s">
        <v>55</v>
      </c>
      <c r="F166" s="14" t="s">
        <v>55</v>
      </c>
      <c r="G166" s="14" t="s">
        <v>62</v>
      </c>
      <c r="H166" s="1">
        <v>42185</v>
      </c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D166" s="14">
        <f>SUMIFS(CountData!$H:$H, CountData!$A:$A, $B166,CountData!$B:$B, $C166, CountData!$C:$C, $D166, CountData!$D:$D, $E166, CountData!$E:$E, $F166, CountData!$F:$F, $G166, CountData!$G:$G, $H166)</f>
        <v>16</v>
      </c>
      <c r="DE166" s="14">
        <f>SUMIFS(CountData!$I:$I, CountData!$A:$A, $B166, CountData!$B:$B, $C166, CountData!$C:$C, $D166, CountData!$D:$D, $E166, CountData!$E:$E, $F166, CountData!$F:$F, $G166, CountData!$G:$G, $H166)</f>
        <v>19</v>
      </c>
      <c r="DF166" s="27">
        <f t="shared" ca="1" si="2"/>
        <v>0</v>
      </c>
      <c r="DG166" s="14">
        <v>1</v>
      </c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</row>
    <row r="167" spans="1:131" x14ac:dyDescent="0.25">
      <c r="A167" s="14" t="s">
        <v>56</v>
      </c>
      <c r="B167" s="14" t="s">
        <v>55</v>
      </c>
      <c r="C167" s="14" t="s">
        <v>30</v>
      </c>
      <c r="D167" s="14" t="s">
        <v>55</v>
      </c>
      <c r="E167" s="14" t="s">
        <v>55</v>
      </c>
      <c r="F167" s="14" t="s">
        <v>55</v>
      </c>
      <c r="G167" s="14" t="s">
        <v>62</v>
      </c>
      <c r="H167" s="1">
        <v>42186</v>
      </c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D167" s="14">
        <f>SUMIFS(CountData!$H:$H, CountData!$A:$A, $B167,CountData!$B:$B, $C167, CountData!$C:$C, $D167, CountData!$D:$D, $E167, CountData!$E:$E, $F167, CountData!$F:$F, $G167, CountData!$G:$G, $H167)</f>
        <v>16</v>
      </c>
      <c r="DE167" s="14">
        <f>SUMIFS(CountData!$I:$I, CountData!$A:$A, $B167, CountData!$B:$B, $C167, CountData!$C:$C, $D167, CountData!$D:$D, $E167, CountData!$E:$E, $F167, CountData!$F:$F, $G167, CountData!$G:$G, $H167)</f>
        <v>19</v>
      </c>
      <c r="DF167" s="27">
        <f t="shared" ca="1" si="2"/>
        <v>0</v>
      </c>
      <c r="DG167" s="14">
        <v>1</v>
      </c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</row>
    <row r="168" spans="1:131" x14ac:dyDescent="0.25">
      <c r="A168" s="14" t="s">
        <v>56</v>
      </c>
      <c r="B168" s="14" t="s">
        <v>55</v>
      </c>
      <c r="C168" s="14" t="s">
        <v>30</v>
      </c>
      <c r="D168" s="14" t="s">
        <v>55</v>
      </c>
      <c r="E168" s="14" t="s">
        <v>55</v>
      </c>
      <c r="F168" s="14" t="s">
        <v>55</v>
      </c>
      <c r="G168" s="14" t="s">
        <v>62</v>
      </c>
      <c r="H168" s="1">
        <v>42201</v>
      </c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D168" s="14">
        <f>SUMIFS(CountData!$H:$H, CountData!$A:$A, $B168,CountData!$B:$B, $C168, CountData!$C:$C, $D168, CountData!$D:$D, $E168, CountData!$E:$E, $F168, CountData!$F:$F, $G168, CountData!$G:$G, $H168)</f>
        <v>16</v>
      </c>
      <c r="DE168" s="14">
        <f>SUMIFS(CountData!$I:$I, CountData!$A:$A, $B168, CountData!$B:$B, $C168, CountData!$C:$C, $D168, CountData!$D:$D, $E168, CountData!$E:$E, $F168, CountData!$F:$F, $G168, CountData!$G:$G, $H168)</f>
        <v>19</v>
      </c>
      <c r="DF168" s="27">
        <f t="shared" ca="1" si="2"/>
        <v>0</v>
      </c>
      <c r="DG168" s="14">
        <v>1</v>
      </c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</row>
    <row r="169" spans="1:131" x14ac:dyDescent="0.25">
      <c r="A169" s="14" t="s">
        <v>56</v>
      </c>
      <c r="B169" s="14" t="s">
        <v>55</v>
      </c>
      <c r="C169" s="14" t="s">
        <v>30</v>
      </c>
      <c r="D169" s="14" t="s">
        <v>55</v>
      </c>
      <c r="E169" s="14" t="s">
        <v>55</v>
      </c>
      <c r="F169" s="14" t="s">
        <v>55</v>
      </c>
      <c r="G169" s="14" t="s">
        <v>62</v>
      </c>
      <c r="H169" s="1">
        <v>42213</v>
      </c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D169" s="14">
        <f>SUMIFS(CountData!$H:$H, CountData!$A:$A, $B169,CountData!$B:$B, $C169, CountData!$C:$C, $D169, CountData!$D:$D, $E169, CountData!$E:$E, $F169, CountData!$F:$F, $G169, CountData!$G:$G, $H169)</f>
        <v>16</v>
      </c>
      <c r="DE169" s="14">
        <f>SUMIFS(CountData!$I:$I, CountData!$A:$A, $B169, CountData!$B:$B, $C169, CountData!$C:$C, $D169, CountData!$D:$D, $E169, CountData!$E:$E, $F169, CountData!$F:$F, $G169, CountData!$G:$G, $H169)</f>
        <v>19</v>
      </c>
      <c r="DF169" s="27">
        <f t="shared" ca="1" si="2"/>
        <v>0</v>
      </c>
      <c r="DG169" s="14">
        <v>1</v>
      </c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</row>
    <row r="170" spans="1:131" x14ac:dyDescent="0.25">
      <c r="A170" s="14" t="s">
        <v>56</v>
      </c>
      <c r="B170" s="14" t="s">
        <v>55</v>
      </c>
      <c r="C170" s="14" t="s">
        <v>30</v>
      </c>
      <c r="D170" s="14" t="s">
        <v>55</v>
      </c>
      <c r="E170" s="14" t="s">
        <v>55</v>
      </c>
      <c r="F170" s="14" t="s">
        <v>55</v>
      </c>
      <c r="G170" s="14" t="s">
        <v>62</v>
      </c>
      <c r="H170" s="1">
        <v>42215</v>
      </c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D170" s="14">
        <f>SUMIFS(CountData!$H:$H, CountData!$A:$A, $B170,CountData!$B:$B, $C170, CountData!$C:$C, $D170, CountData!$D:$D, $E170, CountData!$E:$E, $F170, CountData!$F:$F, $G170, CountData!$G:$G, $H170)</f>
        <v>16</v>
      </c>
      <c r="DE170" s="14">
        <f>SUMIFS(CountData!$I:$I, CountData!$A:$A, $B170, CountData!$B:$B, $C170, CountData!$C:$C, $D170, CountData!$D:$D, $E170, CountData!$E:$E, $F170, CountData!$F:$F, $G170, CountData!$G:$G, $H170)</f>
        <v>19</v>
      </c>
      <c r="DF170" s="27">
        <f t="shared" ca="1" si="2"/>
        <v>0</v>
      </c>
      <c r="DG170" s="14">
        <v>1</v>
      </c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</row>
    <row r="171" spans="1:131" x14ac:dyDescent="0.25">
      <c r="A171" s="14" t="s">
        <v>56</v>
      </c>
      <c r="B171" s="14" t="s">
        <v>55</v>
      </c>
      <c r="C171" s="14" t="s">
        <v>30</v>
      </c>
      <c r="D171" s="14" t="s">
        <v>55</v>
      </c>
      <c r="E171" s="14" t="s">
        <v>55</v>
      </c>
      <c r="F171" s="14" t="s">
        <v>55</v>
      </c>
      <c r="G171" s="14" t="s">
        <v>62</v>
      </c>
      <c r="H171" s="1">
        <v>42216</v>
      </c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D171" s="14">
        <f>SUMIFS(CountData!$H:$H, CountData!$A:$A, $B171,CountData!$B:$B, $C171, CountData!$C:$C, $D171, CountData!$D:$D, $E171, CountData!$E:$E, $F171, CountData!$F:$F, $G171, CountData!$G:$G, $H171)</f>
        <v>16</v>
      </c>
      <c r="DE171" s="14">
        <f>SUMIFS(CountData!$I:$I, CountData!$A:$A, $B171, CountData!$B:$B, $C171, CountData!$C:$C, $D171, CountData!$D:$D, $E171, CountData!$E:$E, $F171, CountData!$F:$F, $G171, CountData!$G:$G, $H171)</f>
        <v>19</v>
      </c>
      <c r="DF171" s="27">
        <f t="shared" ca="1" si="2"/>
        <v>0</v>
      </c>
      <c r="DG171" s="14">
        <v>1</v>
      </c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</row>
    <row r="172" spans="1:131" x14ac:dyDescent="0.25">
      <c r="A172" s="14" t="s">
        <v>56</v>
      </c>
      <c r="B172" s="14" t="s">
        <v>55</v>
      </c>
      <c r="C172" s="14" t="s">
        <v>30</v>
      </c>
      <c r="D172" s="14" t="s">
        <v>55</v>
      </c>
      <c r="E172" s="14" t="s">
        <v>55</v>
      </c>
      <c r="F172" s="14" t="s">
        <v>55</v>
      </c>
      <c r="G172" s="14" t="s">
        <v>62</v>
      </c>
      <c r="H172" s="1">
        <v>42222</v>
      </c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D172" s="14">
        <f>SUMIFS(CountData!$H:$H, CountData!$A:$A, $B172,CountData!$B:$B, $C172, CountData!$C:$C, $D172, CountData!$D:$D, $E172, CountData!$E:$E, $F172, CountData!$F:$F, $G172, CountData!$G:$G, $H172)</f>
        <v>16</v>
      </c>
      <c r="DE172" s="14">
        <f>SUMIFS(CountData!$I:$I, CountData!$A:$A, $B172, CountData!$B:$B, $C172, CountData!$C:$C, $D172, CountData!$D:$D, $E172, CountData!$E:$E, $F172, CountData!$F:$F, $G172, CountData!$G:$G, $H172)</f>
        <v>19</v>
      </c>
      <c r="DF172" s="27">
        <f t="shared" ca="1" si="2"/>
        <v>0</v>
      </c>
      <c r="DG172" s="14">
        <v>1</v>
      </c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</row>
    <row r="173" spans="1:131" x14ac:dyDescent="0.25">
      <c r="A173" s="14" t="s">
        <v>56</v>
      </c>
      <c r="B173" s="14" t="s">
        <v>55</v>
      </c>
      <c r="C173" s="14" t="s">
        <v>30</v>
      </c>
      <c r="D173" s="14" t="s">
        <v>55</v>
      </c>
      <c r="E173" s="14" t="s">
        <v>55</v>
      </c>
      <c r="F173" s="14" t="s">
        <v>55</v>
      </c>
      <c r="G173" s="14" t="s">
        <v>62</v>
      </c>
      <c r="H173" s="1">
        <v>42227</v>
      </c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D173" s="14">
        <f>SUMIFS(CountData!$H:$H, CountData!$A:$A, $B173,CountData!$B:$B, $C173, CountData!$C:$C, $D173, CountData!$D:$D, $E173, CountData!$E:$E, $F173, CountData!$F:$F, $G173, CountData!$G:$G, $H173)</f>
        <v>16</v>
      </c>
      <c r="DE173" s="14">
        <f>SUMIFS(CountData!$I:$I, CountData!$A:$A, $B173, CountData!$B:$B, $C173, CountData!$C:$C, $D173, CountData!$D:$D, $E173, CountData!$E:$E, $F173, CountData!$F:$F, $G173, CountData!$G:$G, $H173)</f>
        <v>19</v>
      </c>
      <c r="DF173" s="27">
        <f t="shared" ca="1" si="2"/>
        <v>0</v>
      </c>
      <c r="DG173" s="14">
        <v>1</v>
      </c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</row>
    <row r="174" spans="1:131" x14ac:dyDescent="0.25">
      <c r="A174" s="14" t="s">
        <v>56</v>
      </c>
      <c r="B174" s="14" t="s">
        <v>55</v>
      </c>
      <c r="C174" s="14" t="s">
        <v>30</v>
      </c>
      <c r="D174" s="14" t="s">
        <v>55</v>
      </c>
      <c r="E174" s="14" t="s">
        <v>55</v>
      </c>
      <c r="F174" s="14" t="s">
        <v>55</v>
      </c>
      <c r="G174" s="14" t="s">
        <v>62</v>
      </c>
      <c r="H174" s="1">
        <v>42228</v>
      </c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D174" s="14">
        <f>SUMIFS(CountData!$H:$H, CountData!$A:$A, $B174,CountData!$B:$B, $C174, CountData!$C:$C, $D174, CountData!$D:$D, $E174, CountData!$E:$E, $F174, CountData!$F:$F, $G174, CountData!$G:$G, $H174)</f>
        <v>15</v>
      </c>
      <c r="DE174" s="14">
        <f>SUMIFS(CountData!$I:$I, CountData!$A:$A, $B174, CountData!$B:$B, $C174, CountData!$C:$C, $D174, CountData!$D:$D, $E174, CountData!$E:$E, $F174, CountData!$F:$F, $G174, CountData!$G:$G, $H174)</f>
        <v>18</v>
      </c>
      <c r="DF174" s="27">
        <f t="shared" ca="1" si="2"/>
        <v>0</v>
      </c>
      <c r="DG174" s="14">
        <v>1</v>
      </c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</row>
    <row r="175" spans="1:131" x14ac:dyDescent="0.25">
      <c r="A175" s="14" t="s">
        <v>56</v>
      </c>
      <c r="B175" s="14" t="s">
        <v>55</v>
      </c>
      <c r="C175" s="14" t="s">
        <v>30</v>
      </c>
      <c r="D175" s="14" t="s">
        <v>55</v>
      </c>
      <c r="E175" s="14" t="s">
        <v>55</v>
      </c>
      <c r="F175" s="14" t="s">
        <v>55</v>
      </c>
      <c r="G175" s="14" t="s">
        <v>62</v>
      </c>
      <c r="H175" s="1">
        <v>42229</v>
      </c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D175" s="14">
        <f>SUMIFS(CountData!$H:$H, CountData!$A:$A, $B175,CountData!$B:$B, $C175, CountData!$C:$C, $D175, CountData!$D:$D, $E175, CountData!$E:$E, $F175, CountData!$F:$F, $G175, CountData!$G:$G, $H175)</f>
        <v>16</v>
      </c>
      <c r="DE175" s="14">
        <f>SUMIFS(CountData!$I:$I, CountData!$A:$A, $B175, CountData!$B:$B, $C175, CountData!$C:$C, $D175, CountData!$D:$D, $E175, CountData!$E:$E, $F175, CountData!$F:$F, $G175, CountData!$G:$G, $H175)</f>
        <v>19</v>
      </c>
      <c r="DF175" s="27">
        <f t="shared" ca="1" si="2"/>
        <v>0</v>
      </c>
      <c r="DG175" s="14">
        <v>1</v>
      </c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</row>
    <row r="176" spans="1:131" x14ac:dyDescent="0.25">
      <c r="A176" s="14" t="s">
        <v>56</v>
      </c>
      <c r="B176" s="14" t="s">
        <v>55</v>
      </c>
      <c r="C176" s="14" t="s">
        <v>30</v>
      </c>
      <c r="D176" s="14" t="s">
        <v>55</v>
      </c>
      <c r="E176" s="14" t="s">
        <v>55</v>
      </c>
      <c r="F176" s="14" t="s">
        <v>55</v>
      </c>
      <c r="G176" s="14" t="s">
        <v>62</v>
      </c>
      <c r="H176" s="1">
        <v>42237</v>
      </c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D176" s="14">
        <f>SUMIFS(CountData!$H:$H, CountData!$A:$A, $B176,CountData!$B:$B, $C176, CountData!$C:$C, $D176, CountData!$D:$D, $E176, CountData!$E:$E, $F176, CountData!$F:$F, $G176, CountData!$G:$G, $H176)</f>
        <v>15</v>
      </c>
      <c r="DE176" s="14">
        <f>SUMIFS(CountData!$I:$I, CountData!$A:$A, $B176, CountData!$B:$B, $C176, CountData!$C:$C, $D176, CountData!$D:$D, $E176, CountData!$E:$E, $F176, CountData!$F:$F, $G176, CountData!$G:$G, $H176)</f>
        <v>18</v>
      </c>
      <c r="DF176" s="27">
        <f t="shared" ca="1" si="2"/>
        <v>0</v>
      </c>
      <c r="DG176" s="14">
        <v>1</v>
      </c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</row>
    <row r="177" spans="1:131" x14ac:dyDescent="0.25">
      <c r="A177" s="14" t="s">
        <v>56</v>
      </c>
      <c r="B177" s="14" t="s">
        <v>55</v>
      </c>
      <c r="C177" s="14" t="s">
        <v>30</v>
      </c>
      <c r="D177" s="14" t="s">
        <v>55</v>
      </c>
      <c r="E177" s="14" t="s">
        <v>55</v>
      </c>
      <c r="F177" s="14" t="s">
        <v>55</v>
      </c>
      <c r="G177" s="14" t="s">
        <v>62</v>
      </c>
      <c r="H177" s="1">
        <v>42241</v>
      </c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D177" s="14">
        <f>SUMIFS(CountData!$H:$H, CountData!$A:$A, $B177,CountData!$B:$B, $C177, CountData!$C:$C, $D177, CountData!$D:$D, $E177, CountData!$E:$E, $F177, CountData!$F:$F, $G177, CountData!$G:$G, $H177)</f>
        <v>16</v>
      </c>
      <c r="DE177" s="14">
        <f>SUMIFS(CountData!$I:$I, CountData!$A:$A, $B177, CountData!$B:$B, $C177, CountData!$C:$C, $D177, CountData!$D:$D, $E177, CountData!$E:$E, $F177, CountData!$F:$F, $G177, CountData!$G:$G, $H177)</f>
        <v>19</v>
      </c>
      <c r="DF177" s="27">
        <f t="shared" ca="1" si="2"/>
        <v>0</v>
      </c>
      <c r="DG177" s="14">
        <v>1</v>
      </c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</row>
    <row r="178" spans="1:131" x14ac:dyDescent="0.25">
      <c r="A178" s="14" t="s">
        <v>56</v>
      </c>
      <c r="B178" s="14" t="s">
        <v>55</v>
      </c>
      <c r="C178" s="14" t="s">
        <v>30</v>
      </c>
      <c r="D178" s="14" t="s">
        <v>55</v>
      </c>
      <c r="E178" s="14" t="s">
        <v>55</v>
      </c>
      <c r="F178" s="14" t="s">
        <v>55</v>
      </c>
      <c r="G178" s="14" t="s">
        <v>62</v>
      </c>
      <c r="H178" s="1">
        <v>42242</v>
      </c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D178" s="14">
        <f>SUMIFS(CountData!$H:$H, CountData!$A:$A, $B178,CountData!$B:$B, $C178, CountData!$C:$C, $D178, CountData!$D:$D, $E178, CountData!$E:$E, $F178, CountData!$F:$F, $G178, CountData!$G:$G, $H178)</f>
        <v>16</v>
      </c>
      <c r="DE178" s="14">
        <f>SUMIFS(CountData!$I:$I, CountData!$A:$A, $B178, CountData!$B:$B, $C178, CountData!$C:$C, $D178, CountData!$D:$D, $E178, CountData!$E:$E, $F178, CountData!$F:$F, $G178, CountData!$G:$G, $H178)</f>
        <v>19</v>
      </c>
      <c r="DF178" s="27">
        <f t="shared" ca="1" si="2"/>
        <v>0</v>
      </c>
      <c r="DG178" s="14">
        <v>1</v>
      </c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</row>
    <row r="179" spans="1:131" x14ac:dyDescent="0.25">
      <c r="A179" s="14" t="s">
        <v>56</v>
      </c>
      <c r="B179" s="14" t="s">
        <v>55</v>
      </c>
      <c r="C179" s="14" t="s">
        <v>30</v>
      </c>
      <c r="D179" s="14" t="s">
        <v>55</v>
      </c>
      <c r="E179" s="14" t="s">
        <v>55</v>
      </c>
      <c r="F179" s="14" t="s">
        <v>55</v>
      </c>
      <c r="G179" s="14" t="s">
        <v>62</v>
      </c>
      <c r="H179" s="1">
        <v>42243</v>
      </c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D179" s="14">
        <f>SUMIFS(CountData!$H:$H, CountData!$A:$A, $B179,CountData!$B:$B, $C179, CountData!$C:$C, $D179, CountData!$D:$D, $E179, CountData!$E:$E, $F179, CountData!$F:$F, $G179, CountData!$G:$G, $H179)</f>
        <v>16</v>
      </c>
      <c r="DE179" s="14">
        <f>SUMIFS(CountData!$I:$I, CountData!$A:$A, $B179, CountData!$B:$B, $C179, CountData!$C:$C, $D179, CountData!$D:$D, $E179, CountData!$E:$E, $F179, CountData!$F:$F, $G179, CountData!$G:$G, $H179)</f>
        <v>19</v>
      </c>
      <c r="DF179" s="27">
        <f t="shared" ca="1" si="2"/>
        <v>0</v>
      </c>
      <c r="DG179" s="14">
        <v>1</v>
      </c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</row>
    <row r="180" spans="1:131" x14ac:dyDescent="0.25">
      <c r="A180" s="14" t="s">
        <v>56</v>
      </c>
      <c r="B180" s="14" t="s">
        <v>55</v>
      </c>
      <c r="C180" s="14" t="s">
        <v>30</v>
      </c>
      <c r="D180" s="14" t="s">
        <v>55</v>
      </c>
      <c r="E180" s="14" t="s">
        <v>55</v>
      </c>
      <c r="F180" s="14" t="s">
        <v>55</v>
      </c>
      <c r="G180" s="14" t="s">
        <v>62</v>
      </c>
      <c r="H180" s="1">
        <v>42244</v>
      </c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D180" s="14">
        <f>SUMIFS(CountData!$H:$H, CountData!$A:$A, $B180,CountData!$B:$B, $C180, CountData!$C:$C, $D180, CountData!$D:$D, $E180, CountData!$E:$E, $F180, CountData!$F:$F, $G180, CountData!$G:$G, $H180)</f>
        <v>16</v>
      </c>
      <c r="DE180" s="14">
        <f>SUMIFS(CountData!$I:$I, CountData!$A:$A, $B180, CountData!$B:$B, $C180, CountData!$C:$C, $D180, CountData!$D:$D, $E180, CountData!$E:$E, $F180, CountData!$F:$F, $G180, CountData!$G:$G, $H180)</f>
        <v>19</v>
      </c>
      <c r="DF180" s="27">
        <f t="shared" ca="1" si="2"/>
        <v>0</v>
      </c>
      <c r="DG180" s="14">
        <v>1</v>
      </c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</row>
    <row r="181" spans="1:131" x14ac:dyDescent="0.25">
      <c r="A181" s="14" t="s">
        <v>56</v>
      </c>
      <c r="B181" s="14" t="s">
        <v>55</v>
      </c>
      <c r="C181" s="14" t="s">
        <v>30</v>
      </c>
      <c r="D181" s="14" t="s">
        <v>55</v>
      </c>
      <c r="E181" s="14" t="s">
        <v>55</v>
      </c>
      <c r="F181" s="14" t="s">
        <v>55</v>
      </c>
      <c r="G181" s="14" t="s">
        <v>62</v>
      </c>
      <c r="H181" s="1">
        <v>42256</v>
      </c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D181" s="14">
        <f>SUMIFS(CountData!$H:$H, CountData!$A:$A, $B181,CountData!$B:$B, $C181, CountData!$C:$C, $D181, CountData!$D:$D, $E181, CountData!$E:$E, $F181, CountData!$F:$F, $G181, CountData!$G:$G, $H181)</f>
        <v>16</v>
      </c>
      <c r="DE181" s="14">
        <f>SUMIFS(CountData!$I:$I, CountData!$A:$A, $B181, CountData!$B:$B, $C181, CountData!$C:$C, $D181, CountData!$D:$D, $E181, CountData!$E:$E, $F181, CountData!$F:$F, $G181, CountData!$G:$G, $H181)</f>
        <v>19</v>
      </c>
      <c r="DF181" s="27">
        <f t="shared" ca="1" si="2"/>
        <v>0</v>
      </c>
      <c r="DG181" s="14">
        <v>1</v>
      </c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</row>
    <row r="182" spans="1:131" x14ac:dyDescent="0.25">
      <c r="A182" s="14" t="s">
        <v>56</v>
      </c>
      <c r="B182" s="14" t="s">
        <v>55</v>
      </c>
      <c r="C182" s="14" t="s">
        <v>30</v>
      </c>
      <c r="D182" s="14" t="s">
        <v>55</v>
      </c>
      <c r="E182" s="14" t="s">
        <v>55</v>
      </c>
      <c r="F182" s="14" t="s">
        <v>55</v>
      </c>
      <c r="G182" s="14" t="s">
        <v>62</v>
      </c>
      <c r="H182" s="1">
        <v>42257</v>
      </c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D182" s="14">
        <f>SUMIFS(CountData!$H:$H, CountData!$A:$A, $B182,CountData!$B:$B, $C182, CountData!$C:$C, $D182, CountData!$D:$D, $E182, CountData!$E:$E, $F182, CountData!$F:$F, $G182, CountData!$G:$G, $H182)</f>
        <v>16</v>
      </c>
      <c r="DE182" s="14">
        <f>SUMIFS(CountData!$I:$I, CountData!$A:$A, $B182, CountData!$B:$B, $C182, CountData!$C:$C, $D182, CountData!$D:$D, $E182, CountData!$E:$E, $F182, CountData!$F:$F, $G182, CountData!$G:$G, $H182)</f>
        <v>19</v>
      </c>
      <c r="DF182" s="27">
        <f t="shared" ca="1" si="2"/>
        <v>0</v>
      </c>
      <c r="DG182" s="14">
        <v>1</v>
      </c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</row>
    <row r="183" spans="1:131" x14ac:dyDescent="0.25">
      <c r="A183" s="14" t="s">
        <v>56</v>
      </c>
      <c r="B183" s="14" t="s">
        <v>55</v>
      </c>
      <c r="C183" s="14" t="s">
        <v>30</v>
      </c>
      <c r="D183" s="14" t="s">
        <v>55</v>
      </c>
      <c r="E183" s="14" t="s">
        <v>55</v>
      </c>
      <c r="F183" s="14" t="s">
        <v>55</v>
      </c>
      <c r="G183" s="14" t="s">
        <v>62</v>
      </c>
      <c r="H183" s="1">
        <v>42258</v>
      </c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D183" s="14">
        <f>SUMIFS(CountData!$H:$H, CountData!$A:$A, $B183,CountData!$B:$B, $C183, CountData!$C:$C, $D183, CountData!$D:$D, $E183, CountData!$E:$E, $F183, CountData!$F:$F, $G183, CountData!$G:$G, $H183)</f>
        <v>16</v>
      </c>
      <c r="DE183" s="14">
        <f>SUMIFS(CountData!$I:$I, CountData!$A:$A, $B183, CountData!$B:$B, $C183, CountData!$C:$C, $D183, CountData!$D:$D, $E183, CountData!$E:$E, $F183, CountData!$F:$F, $G183, CountData!$G:$G, $H183)</f>
        <v>19</v>
      </c>
      <c r="DF183" s="27">
        <f t="shared" ca="1" si="2"/>
        <v>0</v>
      </c>
      <c r="DG183" s="14">
        <v>1</v>
      </c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</row>
    <row r="184" spans="1:131" x14ac:dyDescent="0.25">
      <c r="A184" s="14" t="s">
        <v>56</v>
      </c>
      <c r="B184" s="14" t="s">
        <v>55</v>
      </c>
      <c r="C184" s="14" t="s">
        <v>30</v>
      </c>
      <c r="D184" s="14" t="s">
        <v>55</v>
      </c>
      <c r="E184" s="14" t="s">
        <v>55</v>
      </c>
      <c r="F184" s="14" t="s">
        <v>55</v>
      </c>
      <c r="G184" s="14" t="s">
        <v>62</v>
      </c>
      <c r="H184" s="1">
        <v>42270</v>
      </c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D184" s="14">
        <f>SUMIFS(CountData!$H:$H, CountData!$A:$A, $B184,CountData!$B:$B, $C184, CountData!$C:$C, $D184, CountData!$D:$D, $E184, CountData!$E:$E, $F184, CountData!$F:$F, $G184, CountData!$G:$G, $H184)</f>
        <v>16</v>
      </c>
      <c r="DE184" s="14">
        <f>SUMIFS(CountData!$I:$I, CountData!$A:$A, $B184, CountData!$B:$B, $C184, CountData!$C:$C, $D184, CountData!$D:$D, $E184, CountData!$E:$E, $F184, CountData!$F:$F, $G184, CountData!$G:$G, $H184)</f>
        <v>19</v>
      </c>
      <c r="DF184" s="27">
        <f t="shared" ca="1" si="2"/>
        <v>0</v>
      </c>
      <c r="DG184" s="14">
        <v>1</v>
      </c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</row>
    <row r="185" spans="1:131" x14ac:dyDescent="0.25">
      <c r="A185" s="14" t="s">
        <v>56</v>
      </c>
      <c r="B185" s="14" t="s">
        <v>55</v>
      </c>
      <c r="C185" s="14" t="s">
        <v>30</v>
      </c>
      <c r="D185" s="14" t="s">
        <v>55</v>
      </c>
      <c r="E185" s="14" t="s">
        <v>55</v>
      </c>
      <c r="F185" s="14" t="s">
        <v>55</v>
      </c>
      <c r="G185" s="14" t="s">
        <v>62</v>
      </c>
      <c r="H185" s="1">
        <v>42271</v>
      </c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D185" s="14">
        <f>SUMIFS(CountData!$H:$H, CountData!$A:$A, $B185,CountData!$B:$B, $C185, CountData!$C:$C, $D185, CountData!$D:$D, $E185, CountData!$E:$E, $F185, CountData!$F:$F, $G185, CountData!$G:$G, $H185)</f>
        <v>16</v>
      </c>
      <c r="DE185" s="14">
        <f>SUMIFS(CountData!$I:$I, CountData!$A:$A, $B185, CountData!$B:$B, $C185, CountData!$C:$C, $D185, CountData!$D:$D, $E185, CountData!$E:$E, $F185, CountData!$F:$F, $G185, CountData!$G:$G, $H185)</f>
        <v>19</v>
      </c>
      <c r="DF185" s="27">
        <f t="shared" ca="1" si="2"/>
        <v>0</v>
      </c>
      <c r="DG185" s="14">
        <v>1</v>
      </c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</row>
    <row r="186" spans="1:131" x14ac:dyDescent="0.25">
      <c r="A186" s="14" t="s">
        <v>56</v>
      </c>
      <c r="B186" s="14" t="s">
        <v>55</v>
      </c>
      <c r="C186" s="14" t="s">
        <v>30</v>
      </c>
      <c r="D186" s="14" t="s">
        <v>55</v>
      </c>
      <c r="E186" s="14" t="s">
        <v>55</v>
      </c>
      <c r="F186" s="14" t="s">
        <v>55</v>
      </c>
      <c r="G186" s="14" t="s">
        <v>62</v>
      </c>
      <c r="H186" s="1">
        <v>42272</v>
      </c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D186" s="14">
        <f>SUMIFS(CountData!$H:$H, CountData!$A:$A, $B186,CountData!$B:$B, $C186, CountData!$C:$C, $D186, CountData!$D:$D, $E186, CountData!$E:$E, $F186, CountData!$F:$F, $G186, CountData!$G:$G, $H186)</f>
        <v>16</v>
      </c>
      <c r="DE186" s="14">
        <f>SUMIFS(CountData!$I:$I, CountData!$A:$A, $B186, CountData!$B:$B, $C186, CountData!$C:$C, $D186, CountData!$D:$D, $E186, CountData!$E:$E, $F186, CountData!$F:$F, $G186, CountData!$G:$G, $H186)</f>
        <v>19</v>
      </c>
      <c r="DF186" s="27">
        <f t="shared" ca="1" si="2"/>
        <v>0</v>
      </c>
      <c r="DG186" s="14">
        <v>1</v>
      </c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</row>
    <row r="187" spans="1:131" x14ac:dyDescent="0.25">
      <c r="A187" s="14" t="s">
        <v>56</v>
      </c>
      <c r="B187" s="14" t="s">
        <v>55</v>
      </c>
      <c r="C187" s="14" t="s">
        <v>30</v>
      </c>
      <c r="D187" s="14" t="s">
        <v>55</v>
      </c>
      <c r="E187" s="14" t="s">
        <v>55</v>
      </c>
      <c r="F187" s="14" t="s">
        <v>55</v>
      </c>
      <c r="G187" s="14" t="s">
        <v>62</v>
      </c>
      <c r="H187" s="1">
        <v>42276</v>
      </c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D187" s="14">
        <f>SUMIFS(CountData!$H:$H, CountData!$A:$A, $B187,CountData!$B:$B, $C187, CountData!$C:$C, $D187, CountData!$D:$D, $E187, CountData!$E:$E, $F187, CountData!$F:$F, $G187, CountData!$G:$G, $H187)</f>
        <v>16</v>
      </c>
      <c r="DE187" s="14">
        <f>SUMIFS(CountData!$I:$I, CountData!$A:$A, $B187, CountData!$B:$B, $C187, CountData!$C:$C, $D187, CountData!$D:$D, $E187, CountData!$E:$E, $F187, CountData!$F:$F, $G187, CountData!$G:$G, $H187)</f>
        <v>19</v>
      </c>
      <c r="DF187" s="27">
        <f t="shared" ca="1" si="2"/>
        <v>0</v>
      </c>
      <c r="DG187" s="14">
        <v>1</v>
      </c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</row>
    <row r="188" spans="1:131" x14ac:dyDescent="0.25">
      <c r="A188" s="14" t="s">
        <v>56</v>
      </c>
      <c r="B188" s="14" t="s">
        <v>55</v>
      </c>
      <c r="C188" s="14" t="s">
        <v>30</v>
      </c>
      <c r="D188" s="14" t="s">
        <v>55</v>
      </c>
      <c r="E188" s="14" t="s">
        <v>55</v>
      </c>
      <c r="F188" s="14" t="s">
        <v>55</v>
      </c>
      <c r="G188" s="14" t="s">
        <v>62</v>
      </c>
      <c r="H188" s="1">
        <v>42277</v>
      </c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D188" s="14">
        <f>SUMIFS(CountData!$H:$H, CountData!$A:$A, $B188,CountData!$B:$B, $C188, CountData!$C:$C, $D188, CountData!$D:$D, $E188, CountData!$E:$E, $F188, CountData!$F:$F, $G188, CountData!$G:$G, $H188)</f>
        <v>16</v>
      </c>
      <c r="DE188" s="14">
        <f>SUMIFS(CountData!$I:$I, CountData!$A:$A, $B188, CountData!$B:$B, $C188, CountData!$C:$C, $D188, CountData!$D:$D, $E188, CountData!$E:$E, $F188, CountData!$F:$F, $G188, CountData!$G:$G, $H188)</f>
        <v>19</v>
      </c>
      <c r="DF188" s="27">
        <f t="shared" ca="1" si="2"/>
        <v>0</v>
      </c>
      <c r="DG188" s="14">
        <v>1</v>
      </c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</row>
    <row r="189" spans="1:131" x14ac:dyDescent="0.25">
      <c r="A189" s="14" t="s">
        <v>56</v>
      </c>
      <c r="B189" s="14" t="s">
        <v>55</v>
      </c>
      <c r="C189" s="14" t="s">
        <v>30</v>
      </c>
      <c r="D189" s="14" t="s">
        <v>55</v>
      </c>
      <c r="E189" s="14" t="s">
        <v>55</v>
      </c>
      <c r="F189" s="14" t="s">
        <v>55</v>
      </c>
      <c r="G189" s="14" t="s">
        <v>62</v>
      </c>
      <c r="H189" s="1">
        <v>42285</v>
      </c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D189" s="14">
        <f>SUMIFS(CountData!$H:$H, CountData!$A:$A, $B189,CountData!$B:$B, $C189, CountData!$C:$C, $D189, CountData!$D:$D, $E189, CountData!$E:$E, $F189, CountData!$F:$F, $G189, CountData!$G:$G, $H189)</f>
        <v>16</v>
      </c>
      <c r="DE189" s="14">
        <f>SUMIFS(CountData!$I:$I, CountData!$A:$A, $B189, CountData!$B:$B, $C189, CountData!$C:$C, $D189, CountData!$D:$D, $E189, CountData!$E:$E, $F189, CountData!$F:$F, $G189, CountData!$G:$G, $H189)</f>
        <v>19</v>
      </c>
      <c r="DF189" s="27">
        <f t="shared" ca="1" si="2"/>
        <v>0</v>
      </c>
      <c r="DG189" s="14">
        <v>1</v>
      </c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</row>
    <row r="190" spans="1:131" x14ac:dyDescent="0.25">
      <c r="A190" s="14" t="s">
        <v>56</v>
      </c>
      <c r="B190" s="14" t="s">
        <v>55</v>
      </c>
      <c r="C190" s="14" t="s">
        <v>30</v>
      </c>
      <c r="D190" s="14" t="s">
        <v>55</v>
      </c>
      <c r="E190" s="14" t="s">
        <v>55</v>
      </c>
      <c r="F190" s="14" t="s">
        <v>55</v>
      </c>
      <c r="G190" s="14" t="s">
        <v>62</v>
      </c>
      <c r="H190" s="1">
        <v>42286</v>
      </c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D190" s="14">
        <f>SUMIFS(CountData!$H:$H, CountData!$A:$A, $B190,CountData!$B:$B, $C190, CountData!$C:$C, $D190, CountData!$D:$D, $E190, CountData!$E:$E, $F190, CountData!$F:$F, $G190, CountData!$G:$G, $H190)</f>
        <v>16</v>
      </c>
      <c r="DE190" s="14">
        <f>SUMIFS(CountData!$I:$I, CountData!$A:$A, $B190, CountData!$B:$B, $C190, CountData!$C:$C, $D190, CountData!$D:$D, $E190, CountData!$E:$E, $F190, CountData!$F:$F, $G190, CountData!$G:$G, $H190)</f>
        <v>19</v>
      </c>
      <c r="DF190" s="27">
        <f t="shared" ca="1" si="2"/>
        <v>0</v>
      </c>
      <c r="DG190" s="14">
        <v>1</v>
      </c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</row>
    <row r="191" spans="1:131" x14ac:dyDescent="0.25">
      <c r="A191" s="14" t="s">
        <v>56</v>
      </c>
      <c r="B191" s="14" t="s">
        <v>55</v>
      </c>
      <c r="C191" s="14" t="s">
        <v>30</v>
      </c>
      <c r="D191" s="14" t="s">
        <v>55</v>
      </c>
      <c r="E191" s="14" t="s">
        <v>55</v>
      </c>
      <c r="F191" s="14" t="s">
        <v>55</v>
      </c>
      <c r="G191" s="14" t="s">
        <v>62</v>
      </c>
      <c r="H191" s="1">
        <v>42289</v>
      </c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D191" s="14">
        <f>SUMIFS(CountData!$H:$H, CountData!$A:$A, $B191,CountData!$B:$B, $C191, CountData!$C:$C, $D191, CountData!$D:$D, $E191, CountData!$E:$E, $F191, CountData!$F:$F, $G191, CountData!$G:$G, $H191)</f>
        <v>16</v>
      </c>
      <c r="DE191" s="14">
        <f>SUMIFS(CountData!$I:$I, CountData!$A:$A, $B191, CountData!$B:$B, $C191, CountData!$C:$C, $D191, CountData!$D:$D, $E191, CountData!$E:$E, $F191, CountData!$F:$F, $G191, CountData!$G:$G, $H191)</f>
        <v>19</v>
      </c>
      <c r="DF191" s="27">
        <f t="shared" ca="1" si="2"/>
        <v>0</v>
      </c>
      <c r="DG191" s="14">
        <v>1</v>
      </c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</row>
    <row r="192" spans="1:131" x14ac:dyDescent="0.25">
      <c r="A192" s="14" t="s">
        <v>56</v>
      </c>
      <c r="B192" s="14" t="s">
        <v>55</v>
      </c>
      <c r="C192" s="14" t="s">
        <v>30</v>
      </c>
      <c r="D192" s="14" t="s">
        <v>55</v>
      </c>
      <c r="E192" s="14" t="s">
        <v>55</v>
      </c>
      <c r="F192" s="14" t="s">
        <v>55</v>
      </c>
      <c r="G192" s="14" t="s">
        <v>62</v>
      </c>
      <c r="H192" s="1">
        <v>42290</v>
      </c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D192" s="14">
        <f>SUMIFS(CountData!$H:$H, CountData!$A:$A, $B192,CountData!$B:$B, $C192, CountData!$C:$C, $D192, CountData!$D:$D, $E192, CountData!$E:$E, $F192, CountData!$F:$F, $G192, CountData!$G:$G, $H192)</f>
        <v>16</v>
      </c>
      <c r="DE192" s="14">
        <f>SUMIFS(CountData!$I:$I, CountData!$A:$A, $B192, CountData!$B:$B, $C192, CountData!$C:$C, $D192, CountData!$D:$D, $E192, CountData!$E:$E, $F192, CountData!$F:$F, $G192, CountData!$G:$G, $H192)</f>
        <v>19</v>
      </c>
      <c r="DF192" s="27">
        <f t="shared" ca="1" si="2"/>
        <v>0</v>
      </c>
      <c r="DG192" s="14">
        <v>1</v>
      </c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</row>
    <row r="193" spans="1:131" x14ac:dyDescent="0.25">
      <c r="A193" s="14" t="s">
        <v>56</v>
      </c>
      <c r="B193" s="14" t="s">
        <v>55</v>
      </c>
      <c r="C193" s="14" t="s">
        <v>30</v>
      </c>
      <c r="D193" s="14" t="s">
        <v>55</v>
      </c>
      <c r="E193" s="14" t="s">
        <v>55</v>
      </c>
      <c r="F193" s="14" t="s">
        <v>55</v>
      </c>
      <c r="G193" s="14" t="s">
        <v>62</v>
      </c>
      <c r="H193" s="1">
        <v>42291</v>
      </c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D193" s="14">
        <f>SUMIFS(CountData!$H:$H, CountData!$A:$A, $B193,CountData!$B:$B, $C193, CountData!$C:$C, $D193, CountData!$D:$D, $E193, CountData!$E:$E, $F193, CountData!$F:$F, $G193, CountData!$G:$G, $H193)</f>
        <v>16</v>
      </c>
      <c r="DE193" s="14">
        <f>SUMIFS(CountData!$I:$I, CountData!$A:$A, $B193, CountData!$B:$B, $C193, CountData!$C:$C, $D193, CountData!$D:$D, $E193, CountData!$E:$E, $F193, CountData!$F:$F, $G193, CountData!$G:$G, $H193)</f>
        <v>19</v>
      </c>
      <c r="DF193" s="27">
        <f t="shared" ca="1" si="2"/>
        <v>0</v>
      </c>
      <c r="DG193" s="14">
        <v>1</v>
      </c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</row>
    <row r="194" spans="1:131" x14ac:dyDescent="0.25">
      <c r="A194" s="14" t="s">
        <v>56</v>
      </c>
      <c r="B194" s="14" t="s">
        <v>55</v>
      </c>
      <c r="C194" s="14" t="s">
        <v>30</v>
      </c>
      <c r="D194" s="14" t="s">
        <v>55</v>
      </c>
      <c r="E194" s="14" t="s">
        <v>55</v>
      </c>
      <c r="F194" s="14" t="s">
        <v>55</v>
      </c>
      <c r="G194" s="14" t="s">
        <v>62</v>
      </c>
      <c r="H194" s="1">
        <v>42298</v>
      </c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D194" s="14">
        <f>SUMIFS(CountData!$H:$H, CountData!$A:$A, $B194,CountData!$B:$B, $C194, CountData!$C:$C, $D194, CountData!$D:$D, $E194, CountData!$E:$E, $F194, CountData!$F:$F, $G194, CountData!$G:$G, $H194)</f>
        <v>16</v>
      </c>
      <c r="DE194" s="14">
        <f>SUMIFS(CountData!$I:$I, CountData!$A:$A, $B194, CountData!$B:$B, $C194, CountData!$C:$C, $D194, CountData!$D:$D, $E194, CountData!$E:$E, $F194, CountData!$F:$F, $G194, CountData!$G:$G, $H194)</f>
        <v>19</v>
      </c>
      <c r="DF194" s="27">
        <f t="shared" ca="1" si="2"/>
        <v>0</v>
      </c>
      <c r="DG194" s="14">
        <v>1</v>
      </c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</row>
    <row r="195" spans="1:131" x14ac:dyDescent="0.25">
      <c r="A195" s="14" t="s">
        <v>56</v>
      </c>
      <c r="B195" s="14" t="s">
        <v>55</v>
      </c>
      <c r="C195" s="14" t="s">
        <v>30</v>
      </c>
      <c r="D195" s="14" t="s">
        <v>55</v>
      </c>
      <c r="E195" s="14" t="s">
        <v>55</v>
      </c>
      <c r="F195" s="14" t="s">
        <v>55</v>
      </c>
      <c r="G195" s="14" t="s">
        <v>62</v>
      </c>
      <c r="H195" s="1">
        <v>42299</v>
      </c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D195" s="14">
        <f>SUMIFS(CountData!$H:$H, CountData!$A:$A, $B195,CountData!$B:$B, $C195, CountData!$C:$C, $D195, CountData!$D:$D, $E195, CountData!$E:$E, $F195, CountData!$F:$F, $G195, CountData!$G:$G, $H195)</f>
        <v>16</v>
      </c>
      <c r="DE195" s="14">
        <f>SUMIFS(CountData!$I:$I, CountData!$A:$A, $B195, CountData!$B:$B, $C195, CountData!$C:$C, $D195, CountData!$D:$D, $E195, CountData!$E:$E, $F195, CountData!$F:$F, $G195, CountData!$G:$G, $H195)</f>
        <v>19</v>
      </c>
      <c r="DF195" s="27">
        <f t="shared" ref="DF195:DF258" ca="1" si="3">(SUM(OFFSET($AG195, 0, $DD195-1, 1, $DE195-$DD195+1))-SUM(OFFSET($I195, 0, $DD195-1, 1, $DE195-$DD195+1)))/($DE195-$DD195+1)</f>
        <v>0</v>
      </c>
      <c r="DG195" s="14">
        <v>1</v>
      </c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</row>
    <row r="196" spans="1:131" x14ac:dyDescent="0.25">
      <c r="A196" s="14" t="s">
        <v>56</v>
      </c>
      <c r="B196" s="14" t="s">
        <v>55</v>
      </c>
      <c r="C196" s="14" t="s">
        <v>30</v>
      </c>
      <c r="D196" s="14" t="s">
        <v>55</v>
      </c>
      <c r="E196" s="14" t="s">
        <v>55</v>
      </c>
      <c r="F196" s="14" t="s">
        <v>55</v>
      </c>
      <c r="G196" s="14" t="s">
        <v>62</v>
      </c>
      <c r="H196" s="1">
        <v>42300</v>
      </c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D196" s="14">
        <f>SUMIFS(CountData!$H:$H, CountData!$A:$A, $B196,CountData!$B:$B, $C196, CountData!$C:$C, $D196, CountData!$D:$D, $E196, CountData!$E:$E, $F196, CountData!$F:$F, $G196, CountData!$G:$G, $H196)</f>
        <v>16</v>
      </c>
      <c r="DE196" s="14">
        <f>SUMIFS(CountData!$I:$I, CountData!$A:$A, $B196, CountData!$B:$B, $C196, CountData!$C:$C, $D196, CountData!$D:$D, $E196, CountData!$E:$E, $F196, CountData!$F:$F, $G196, CountData!$G:$G, $H196)</f>
        <v>19</v>
      </c>
      <c r="DF196" s="27">
        <f t="shared" ca="1" si="3"/>
        <v>0</v>
      </c>
      <c r="DG196" s="14">
        <v>1</v>
      </c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</row>
    <row r="197" spans="1:131" x14ac:dyDescent="0.25">
      <c r="A197" s="14" t="s">
        <v>56</v>
      </c>
      <c r="B197" s="14" t="s">
        <v>55</v>
      </c>
      <c r="C197" s="14" t="s">
        <v>30</v>
      </c>
      <c r="D197" s="14" t="s">
        <v>55</v>
      </c>
      <c r="E197" s="14" t="s">
        <v>55</v>
      </c>
      <c r="F197" s="14" t="s">
        <v>55</v>
      </c>
      <c r="G197" s="14" t="s">
        <v>62</v>
      </c>
      <c r="H197" s="1">
        <v>42304</v>
      </c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D197" s="14">
        <f>SUMIFS(CountData!$H:$H, CountData!$A:$A, $B197,CountData!$B:$B, $C197, CountData!$C:$C, $D197, CountData!$D:$D, $E197, CountData!$E:$E, $F197, CountData!$F:$F, $G197, CountData!$G:$G, $H197)</f>
        <v>16</v>
      </c>
      <c r="DE197" s="14">
        <f>SUMIFS(CountData!$I:$I, CountData!$A:$A, $B197, CountData!$B:$B, $C197, CountData!$C:$C, $D197, CountData!$D:$D, $E197, CountData!$E:$E, $F197, CountData!$F:$F, $G197, CountData!$G:$G, $H197)</f>
        <v>19</v>
      </c>
      <c r="DF197" s="27">
        <f t="shared" ca="1" si="3"/>
        <v>0</v>
      </c>
      <c r="DG197" s="14">
        <v>1</v>
      </c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</row>
    <row r="198" spans="1:131" x14ac:dyDescent="0.25">
      <c r="A198" s="14" t="s">
        <v>56</v>
      </c>
      <c r="B198" s="14" t="s">
        <v>55</v>
      </c>
      <c r="C198" s="14" t="s">
        <v>30</v>
      </c>
      <c r="D198" s="14" t="s">
        <v>55</v>
      </c>
      <c r="E198" s="14" t="s">
        <v>55</v>
      </c>
      <c r="F198" s="14" t="s">
        <v>55</v>
      </c>
      <c r="G198" s="14" t="s">
        <v>62</v>
      </c>
      <c r="H198" s="1">
        <v>42305</v>
      </c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D198" s="14">
        <f>SUMIFS(CountData!$H:$H, CountData!$A:$A, $B198,CountData!$B:$B, $C198, CountData!$C:$C, $D198, CountData!$D:$D, $E198, CountData!$E:$E, $F198, CountData!$F:$F, $G198, CountData!$G:$G, $H198)</f>
        <v>16</v>
      </c>
      <c r="DE198" s="14">
        <f>SUMIFS(CountData!$I:$I, CountData!$A:$A, $B198, CountData!$B:$B, $C198, CountData!$C:$C, $D198, CountData!$D:$D, $E198, CountData!$E:$E, $F198, CountData!$F:$F, $G198, CountData!$G:$G, $H198)</f>
        <v>19</v>
      </c>
      <c r="DF198" s="27">
        <f t="shared" ca="1" si="3"/>
        <v>0</v>
      </c>
      <c r="DG198" s="14">
        <v>1</v>
      </c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</row>
    <row r="199" spans="1:131" x14ac:dyDescent="0.25">
      <c r="A199" s="14" t="s">
        <v>56</v>
      </c>
      <c r="B199" s="14" t="s">
        <v>55</v>
      </c>
      <c r="C199" s="14" t="s">
        <v>30</v>
      </c>
      <c r="D199" s="14" t="s">
        <v>55</v>
      </c>
      <c r="E199" s="14" t="s">
        <v>55</v>
      </c>
      <c r="F199" s="14" t="s">
        <v>55</v>
      </c>
      <c r="G199" s="14" t="s">
        <v>62</v>
      </c>
      <c r="H199" s="1">
        <v>42307</v>
      </c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D199" s="14">
        <f>SUMIFS(CountData!$H:$H, CountData!$A:$A, $B199,CountData!$B:$B, $C199, CountData!$C:$C, $D199, CountData!$D:$D, $E199, CountData!$E:$E, $F199, CountData!$F:$F, $G199, CountData!$G:$G, $H199)</f>
        <v>16</v>
      </c>
      <c r="DE199" s="14">
        <f>SUMIFS(CountData!$I:$I, CountData!$A:$A, $B199, CountData!$B:$B, $C199, CountData!$C:$C, $D199, CountData!$D:$D, $E199, CountData!$E:$E, $F199, CountData!$F:$F, $G199, CountData!$G:$G, $H199)</f>
        <v>19</v>
      </c>
      <c r="DF199" s="27">
        <f t="shared" ca="1" si="3"/>
        <v>0</v>
      </c>
      <c r="DG199" s="14">
        <v>1</v>
      </c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</row>
    <row r="200" spans="1:131" x14ac:dyDescent="0.25">
      <c r="A200" s="14" t="s">
        <v>56</v>
      </c>
      <c r="B200" s="14" t="s">
        <v>55</v>
      </c>
      <c r="C200" s="14" t="s">
        <v>30</v>
      </c>
      <c r="D200" s="14" t="s">
        <v>55</v>
      </c>
      <c r="E200" s="14" t="s">
        <v>55</v>
      </c>
      <c r="F200" s="14" t="s">
        <v>55</v>
      </c>
      <c r="G200" s="14" t="s">
        <v>103</v>
      </c>
      <c r="H200" s="1">
        <v>42125</v>
      </c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D200" s="14">
        <f>SUMIFS(CountData!$H:$H, CountData!$A:$A, $B200,CountData!$B:$B, $C200, CountData!$C:$C, $D200, CountData!$D:$D, $E200, CountData!$E:$E, $F200, CountData!$F:$F, $G200, CountData!$G:$G, $H200)</f>
        <v>16</v>
      </c>
      <c r="DE200" s="14">
        <f>SUMIFS(CountData!$I:$I, CountData!$A:$A, $B200, CountData!$B:$B, $C200, CountData!$C:$C, $D200, CountData!$D:$D, $E200, CountData!$E:$E, $F200, CountData!$F:$F, $G200, CountData!$G:$G, $H200)</f>
        <v>19</v>
      </c>
      <c r="DF200" s="27">
        <f t="shared" ca="1" si="3"/>
        <v>0</v>
      </c>
      <c r="DG200" s="14">
        <v>1</v>
      </c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</row>
    <row r="201" spans="1:131" x14ac:dyDescent="0.25">
      <c r="A201" s="14" t="s">
        <v>56</v>
      </c>
      <c r="B201" s="14" t="s">
        <v>55</v>
      </c>
      <c r="C201" s="14" t="s">
        <v>30</v>
      </c>
      <c r="D201" s="14" t="s">
        <v>55</v>
      </c>
      <c r="E201" s="14" t="s">
        <v>55</v>
      </c>
      <c r="F201" s="14" t="s">
        <v>55</v>
      </c>
      <c r="G201" s="14" t="s">
        <v>103</v>
      </c>
      <c r="H201" s="1">
        <v>42164</v>
      </c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D201" s="14">
        <f>SUMIFS(CountData!$H:$H, CountData!$A:$A, $B201,CountData!$B:$B, $C201, CountData!$C:$C, $D201, CountData!$D:$D, $E201, CountData!$E:$E, $F201, CountData!$F:$F, $G201, CountData!$G:$G, $H201)</f>
        <v>16</v>
      </c>
      <c r="DE201" s="14">
        <f>SUMIFS(CountData!$I:$I, CountData!$A:$A, $B201, CountData!$B:$B, $C201, CountData!$C:$C, $D201, CountData!$D:$D, $E201, CountData!$E:$E, $F201, CountData!$F:$F, $G201, CountData!$G:$G, $H201)</f>
        <v>19</v>
      </c>
      <c r="DF201" s="27">
        <f t="shared" ca="1" si="3"/>
        <v>0</v>
      </c>
      <c r="DG201" s="14">
        <v>1</v>
      </c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</row>
    <row r="202" spans="1:131" x14ac:dyDescent="0.25">
      <c r="A202" s="14" t="s">
        <v>56</v>
      </c>
      <c r="B202" s="14" t="s">
        <v>55</v>
      </c>
      <c r="C202" s="14" t="s">
        <v>30</v>
      </c>
      <c r="D202" s="14" t="s">
        <v>55</v>
      </c>
      <c r="E202" s="14" t="s">
        <v>55</v>
      </c>
      <c r="F202" s="14" t="s">
        <v>55</v>
      </c>
      <c r="G202" s="14" t="s">
        <v>103</v>
      </c>
      <c r="H202" s="1">
        <v>42179</v>
      </c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D202" s="14">
        <f>SUMIFS(CountData!$H:$H, CountData!$A:$A, $B202,CountData!$B:$B, $C202, CountData!$C:$C, $D202, CountData!$D:$D, $E202, CountData!$E:$E, $F202, CountData!$F:$F, $G202, CountData!$G:$G, $H202)</f>
        <v>16</v>
      </c>
      <c r="DE202" s="14">
        <f>SUMIFS(CountData!$I:$I, CountData!$A:$A, $B202, CountData!$B:$B, $C202, CountData!$C:$C, $D202, CountData!$D:$D, $E202, CountData!$E:$E, $F202, CountData!$F:$F, $G202, CountData!$G:$G, $H202)</f>
        <v>19</v>
      </c>
      <c r="DF202" s="27">
        <f t="shared" ca="1" si="3"/>
        <v>0</v>
      </c>
      <c r="DG202" s="14">
        <v>1</v>
      </c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</row>
    <row r="203" spans="1:131" x14ac:dyDescent="0.25">
      <c r="A203" s="14" t="s">
        <v>56</v>
      </c>
      <c r="B203" s="14" t="s">
        <v>55</v>
      </c>
      <c r="C203" s="14" t="s">
        <v>30</v>
      </c>
      <c r="D203" s="14" t="s">
        <v>55</v>
      </c>
      <c r="E203" s="14" t="s">
        <v>55</v>
      </c>
      <c r="F203" s="14" t="s">
        <v>55</v>
      </c>
      <c r="G203" s="14" t="s">
        <v>103</v>
      </c>
      <c r="H203" s="1">
        <v>42180</v>
      </c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D203" s="14">
        <f>SUMIFS(CountData!$H:$H, CountData!$A:$A, $B203,CountData!$B:$B, $C203, CountData!$C:$C, $D203, CountData!$D:$D, $E203, CountData!$E:$E, $F203, CountData!$F:$F, $G203, CountData!$G:$G, $H203)</f>
        <v>16</v>
      </c>
      <c r="DE203" s="14">
        <f>SUMIFS(CountData!$I:$I, CountData!$A:$A, $B203, CountData!$B:$B, $C203, CountData!$C:$C, $D203, CountData!$D:$D, $E203, CountData!$E:$E, $F203, CountData!$F:$F, $G203, CountData!$G:$G, $H203)</f>
        <v>19</v>
      </c>
      <c r="DF203" s="27">
        <f t="shared" ca="1" si="3"/>
        <v>0</v>
      </c>
      <c r="DG203" s="14">
        <v>1</v>
      </c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</row>
    <row r="204" spans="1:131" x14ac:dyDescent="0.25">
      <c r="A204" s="14" t="s">
        <v>56</v>
      </c>
      <c r="B204" s="14" t="s">
        <v>55</v>
      </c>
      <c r="C204" s="14" t="s">
        <v>30</v>
      </c>
      <c r="D204" s="14" t="s">
        <v>55</v>
      </c>
      <c r="E204" s="14" t="s">
        <v>55</v>
      </c>
      <c r="F204" s="14" t="s">
        <v>55</v>
      </c>
      <c r="G204" s="14" t="s">
        <v>103</v>
      </c>
      <c r="H204" s="1">
        <v>42181</v>
      </c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D204" s="14">
        <f>SUMIFS(CountData!$H:$H, CountData!$A:$A, $B204,CountData!$B:$B, $C204, CountData!$C:$C, $D204, CountData!$D:$D, $E204, CountData!$E:$E, $F204, CountData!$F:$F, $G204, CountData!$G:$G, $H204)</f>
        <v>16</v>
      </c>
      <c r="DE204" s="14">
        <f>SUMIFS(CountData!$I:$I, CountData!$A:$A, $B204, CountData!$B:$B, $C204, CountData!$C:$C, $D204, CountData!$D:$D, $E204, CountData!$E:$E, $F204, CountData!$F:$F, $G204, CountData!$G:$G, $H204)</f>
        <v>19</v>
      </c>
      <c r="DF204" s="27">
        <f t="shared" ca="1" si="3"/>
        <v>0</v>
      </c>
      <c r="DG204" s="14">
        <v>1</v>
      </c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</row>
    <row r="205" spans="1:131" x14ac:dyDescent="0.25">
      <c r="A205" s="14" t="s">
        <v>56</v>
      </c>
      <c r="B205" s="14" t="s">
        <v>55</v>
      </c>
      <c r="C205" s="14" t="s">
        <v>30</v>
      </c>
      <c r="D205" s="14" t="s">
        <v>55</v>
      </c>
      <c r="E205" s="14" t="s">
        <v>55</v>
      </c>
      <c r="F205" s="14" t="s">
        <v>55</v>
      </c>
      <c r="G205" s="14" t="s">
        <v>103</v>
      </c>
      <c r="H205" s="1">
        <v>42184</v>
      </c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D205" s="14">
        <f>SUMIFS(CountData!$H:$H, CountData!$A:$A, $B205,CountData!$B:$B, $C205, CountData!$C:$C, $D205, CountData!$D:$D, $E205, CountData!$E:$E, $F205, CountData!$F:$F, $G205, CountData!$G:$G, $H205)</f>
        <v>16</v>
      </c>
      <c r="DE205" s="14">
        <f>SUMIFS(CountData!$I:$I, CountData!$A:$A, $B205, CountData!$B:$B, $C205, CountData!$C:$C, $D205, CountData!$D:$D, $E205, CountData!$E:$E, $F205, CountData!$F:$F, $G205, CountData!$G:$G, $H205)</f>
        <v>19</v>
      </c>
      <c r="DF205" s="27">
        <f t="shared" ca="1" si="3"/>
        <v>0</v>
      </c>
      <c r="DG205" s="14">
        <v>1</v>
      </c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</row>
    <row r="206" spans="1:131" x14ac:dyDescent="0.25">
      <c r="A206" s="14" t="s">
        <v>56</v>
      </c>
      <c r="B206" s="14" t="s">
        <v>55</v>
      </c>
      <c r="C206" s="14" t="s">
        <v>30</v>
      </c>
      <c r="D206" s="14" t="s">
        <v>55</v>
      </c>
      <c r="E206" s="14" t="s">
        <v>55</v>
      </c>
      <c r="F206" s="14" t="s">
        <v>55</v>
      </c>
      <c r="G206" s="14" t="s">
        <v>103</v>
      </c>
      <c r="H206" s="1">
        <v>42185</v>
      </c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D206" s="14">
        <f>SUMIFS(CountData!$H:$H, CountData!$A:$A, $B206,CountData!$B:$B, $C206, CountData!$C:$C, $D206, CountData!$D:$D, $E206, CountData!$E:$E, $F206, CountData!$F:$F, $G206, CountData!$G:$G, $H206)</f>
        <v>16</v>
      </c>
      <c r="DE206" s="14">
        <f>SUMIFS(CountData!$I:$I, CountData!$A:$A, $B206, CountData!$B:$B, $C206, CountData!$C:$C, $D206, CountData!$D:$D, $E206, CountData!$E:$E, $F206, CountData!$F:$F, $G206, CountData!$G:$G, $H206)</f>
        <v>19</v>
      </c>
      <c r="DF206" s="27">
        <f t="shared" ca="1" si="3"/>
        <v>0</v>
      </c>
      <c r="DG206" s="14">
        <v>1</v>
      </c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</row>
    <row r="207" spans="1:131" x14ac:dyDescent="0.25">
      <c r="A207" s="14" t="s">
        <v>56</v>
      </c>
      <c r="B207" s="14" t="s">
        <v>55</v>
      </c>
      <c r="C207" s="14" t="s">
        <v>30</v>
      </c>
      <c r="D207" s="14" t="s">
        <v>55</v>
      </c>
      <c r="E207" s="14" t="s">
        <v>55</v>
      </c>
      <c r="F207" s="14" t="s">
        <v>55</v>
      </c>
      <c r="G207" s="14" t="s">
        <v>103</v>
      </c>
      <c r="H207" s="1">
        <v>42186</v>
      </c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D207" s="14">
        <f>SUMIFS(CountData!$H:$H, CountData!$A:$A, $B207,CountData!$B:$B, $C207, CountData!$C:$C, $D207, CountData!$D:$D, $E207, CountData!$E:$E, $F207, CountData!$F:$F, $G207, CountData!$G:$G, $H207)</f>
        <v>16</v>
      </c>
      <c r="DE207" s="14">
        <f>SUMIFS(CountData!$I:$I, CountData!$A:$A, $B207, CountData!$B:$B, $C207, CountData!$C:$C, $D207, CountData!$D:$D, $E207, CountData!$E:$E, $F207, CountData!$F:$F, $G207, CountData!$G:$G, $H207)</f>
        <v>19</v>
      </c>
      <c r="DF207" s="27">
        <f t="shared" ca="1" si="3"/>
        <v>0</v>
      </c>
      <c r="DG207" s="14">
        <v>1</v>
      </c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</row>
    <row r="208" spans="1:131" x14ac:dyDescent="0.25">
      <c r="A208" s="14" t="s">
        <v>56</v>
      </c>
      <c r="B208" s="14" t="s">
        <v>55</v>
      </c>
      <c r="C208" s="14" t="s">
        <v>30</v>
      </c>
      <c r="D208" s="14" t="s">
        <v>55</v>
      </c>
      <c r="E208" s="14" t="s">
        <v>55</v>
      </c>
      <c r="F208" s="14" t="s">
        <v>55</v>
      </c>
      <c r="G208" s="14" t="s">
        <v>103</v>
      </c>
      <c r="H208" s="1">
        <v>42214</v>
      </c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D208" s="14">
        <f>SUMIFS(CountData!$H:$H, CountData!$A:$A, $B208,CountData!$B:$B, $C208, CountData!$C:$C, $D208, CountData!$D:$D, $E208, CountData!$E:$E, $F208, CountData!$F:$F, $G208, CountData!$G:$G, $H208)</f>
        <v>16</v>
      </c>
      <c r="DE208" s="14">
        <f>SUMIFS(CountData!$I:$I, CountData!$A:$A, $B208, CountData!$B:$B, $C208, CountData!$C:$C, $D208, CountData!$D:$D, $E208, CountData!$E:$E, $F208, CountData!$F:$F, $G208, CountData!$G:$G, $H208)</f>
        <v>19</v>
      </c>
      <c r="DF208" s="27">
        <f t="shared" ca="1" si="3"/>
        <v>0</v>
      </c>
      <c r="DG208" s="14">
        <v>1</v>
      </c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</row>
    <row r="209" spans="1:131" x14ac:dyDescent="0.25">
      <c r="A209" s="14" t="s">
        <v>56</v>
      </c>
      <c r="B209" s="14" t="s">
        <v>55</v>
      </c>
      <c r="C209" s="14" t="s">
        <v>30</v>
      </c>
      <c r="D209" s="14" t="s">
        <v>55</v>
      </c>
      <c r="E209" s="14" t="s">
        <v>55</v>
      </c>
      <c r="F209" s="14" t="s">
        <v>55</v>
      </c>
      <c r="G209" s="14" t="s">
        <v>103</v>
      </c>
      <c r="H209" s="1">
        <v>42221</v>
      </c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D209" s="14">
        <f>SUMIFS(CountData!$H:$H, CountData!$A:$A, $B209,CountData!$B:$B, $C209, CountData!$C:$C, $D209, CountData!$D:$D, $E209, CountData!$E:$E, $F209, CountData!$F:$F, $G209, CountData!$G:$G, $H209)</f>
        <v>16</v>
      </c>
      <c r="DE209" s="14">
        <f>SUMIFS(CountData!$I:$I, CountData!$A:$A, $B209, CountData!$B:$B, $C209, CountData!$C:$C, $D209, CountData!$D:$D, $E209, CountData!$E:$E, $F209, CountData!$F:$F, $G209, CountData!$G:$G, $H209)</f>
        <v>19</v>
      </c>
      <c r="DF209" s="27">
        <f t="shared" ca="1" si="3"/>
        <v>0</v>
      </c>
      <c r="DG209" s="14">
        <v>1</v>
      </c>
      <c r="DH209" s="2"/>
      <c r="DI209" s="2"/>
      <c r="DJ209" s="2"/>
      <c r="DK209" s="2"/>
      <c r="DL209" s="2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</row>
    <row r="210" spans="1:131" x14ac:dyDescent="0.25">
      <c r="A210" s="14" t="s">
        <v>56</v>
      </c>
      <c r="B210" s="14" t="s">
        <v>55</v>
      </c>
      <c r="C210" s="14" t="s">
        <v>30</v>
      </c>
      <c r="D210" s="14" t="s">
        <v>55</v>
      </c>
      <c r="E210" s="14" t="s">
        <v>55</v>
      </c>
      <c r="F210" s="14" t="s">
        <v>55</v>
      </c>
      <c r="G210" s="14" t="s">
        <v>103</v>
      </c>
      <c r="H210" s="1">
        <v>42229</v>
      </c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D210" s="14">
        <f>SUMIFS(CountData!$H:$H, CountData!$A:$A, $B210,CountData!$B:$B, $C210, CountData!$C:$C, $D210, CountData!$D:$D, $E210, CountData!$E:$E, $F210, CountData!$F:$F, $G210, CountData!$G:$G, $H210)</f>
        <v>16</v>
      </c>
      <c r="DE210" s="14">
        <f>SUMIFS(CountData!$I:$I, CountData!$A:$A, $B210, CountData!$B:$B, $C210, CountData!$C:$C, $D210, CountData!$D:$D, $E210, CountData!$E:$E, $F210, CountData!$F:$F, $G210, CountData!$G:$G, $H210)</f>
        <v>19</v>
      </c>
      <c r="DF210" s="27">
        <f t="shared" ca="1" si="3"/>
        <v>0</v>
      </c>
      <c r="DG210" s="14">
        <v>1</v>
      </c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</row>
    <row r="211" spans="1:131" x14ac:dyDescent="0.25">
      <c r="A211" s="14" t="s">
        <v>56</v>
      </c>
      <c r="B211" s="14" t="s">
        <v>55</v>
      </c>
      <c r="C211" s="14" t="s">
        <v>30</v>
      </c>
      <c r="D211" s="14" t="s">
        <v>55</v>
      </c>
      <c r="E211" s="14" t="s">
        <v>55</v>
      </c>
      <c r="F211" s="14" t="s">
        <v>55</v>
      </c>
      <c r="G211" s="14" t="s">
        <v>103</v>
      </c>
      <c r="H211" s="1">
        <v>42241</v>
      </c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D211" s="14">
        <f>SUMIFS(CountData!$H:$H, CountData!$A:$A, $B211,CountData!$B:$B, $C211, CountData!$C:$C, $D211, CountData!$D:$D, $E211, CountData!$E:$E, $F211, CountData!$F:$F, $G211, CountData!$G:$G, $H211)</f>
        <v>16</v>
      </c>
      <c r="DE211" s="14">
        <f>SUMIFS(CountData!$I:$I, CountData!$A:$A, $B211, CountData!$B:$B, $C211, CountData!$C:$C, $D211, CountData!$D:$D, $E211, CountData!$E:$E, $F211, CountData!$F:$F, $G211, CountData!$G:$G, $H211)</f>
        <v>19</v>
      </c>
      <c r="DF211" s="27">
        <f t="shared" ca="1" si="3"/>
        <v>0</v>
      </c>
      <c r="DG211" s="14">
        <v>1</v>
      </c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</row>
    <row r="212" spans="1:131" x14ac:dyDescent="0.25">
      <c r="A212" s="14" t="s">
        <v>56</v>
      </c>
      <c r="B212" s="14" t="s">
        <v>55</v>
      </c>
      <c r="C212" s="14" t="s">
        <v>30</v>
      </c>
      <c r="D212" s="14" t="s">
        <v>55</v>
      </c>
      <c r="E212" s="14" t="s">
        <v>55</v>
      </c>
      <c r="F212" s="14" t="s">
        <v>55</v>
      </c>
      <c r="G212" s="14" t="s">
        <v>103</v>
      </c>
      <c r="H212" s="1">
        <v>42242</v>
      </c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D212" s="14">
        <f>SUMIFS(CountData!$H:$H, CountData!$A:$A, $B212,CountData!$B:$B, $C212, CountData!$C:$C, $D212, CountData!$D:$D, $E212, CountData!$E:$E, $F212, CountData!$F:$F, $G212, CountData!$G:$G, $H212)</f>
        <v>16</v>
      </c>
      <c r="DE212" s="14">
        <f>SUMIFS(CountData!$I:$I, CountData!$A:$A, $B212, CountData!$B:$B, $C212, CountData!$C:$C, $D212, CountData!$D:$D, $E212, CountData!$E:$E, $F212, CountData!$F:$F, $G212, CountData!$G:$G, $H212)</f>
        <v>19</v>
      </c>
      <c r="DF212" s="27">
        <f t="shared" ca="1" si="3"/>
        <v>0</v>
      </c>
      <c r="DG212" s="14">
        <v>1</v>
      </c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</row>
    <row r="213" spans="1:131" x14ac:dyDescent="0.25">
      <c r="A213" s="14" t="s">
        <v>56</v>
      </c>
      <c r="B213" s="14" t="s">
        <v>55</v>
      </c>
      <c r="C213" s="14" t="s">
        <v>30</v>
      </c>
      <c r="D213" s="14" t="s">
        <v>55</v>
      </c>
      <c r="E213" s="14" t="s">
        <v>55</v>
      </c>
      <c r="F213" s="14" t="s">
        <v>55</v>
      </c>
      <c r="G213" s="14" t="s">
        <v>103</v>
      </c>
      <c r="H213" s="1">
        <v>42243</v>
      </c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D213" s="14">
        <f>SUMIFS(CountData!$H:$H, CountData!$A:$A, $B213,CountData!$B:$B, $C213, CountData!$C:$C, $D213, CountData!$D:$D, $E213, CountData!$E:$E, $F213, CountData!$F:$F, $G213, CountData!$G:$G, $H213)</f>
        <v>16</v>
      </c>
      <c r="DE213" s="14">
        <f>SUMIFS(CountData!$I:$I, CountData!$A:$A, $B213, CountData!$B:$B, $C213, CountData!$C:$C, $D213, CountData!$D:$D, $E213, CountData!$E:$E, $F213, CountData!$F:$F, $G213, CountData!$G:$G, $H213)</f>
        <v>19</v>
      </c>
      <c r="DF213" s="27">
        <f t="shared" ca="1" si="3"/>
        <v>0</v>
      </c>
      <c r="DG213" s="14">
        <v>1</v>
      </c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</row>
    <row r="214" spans="1:131" x14ac:dyDescent="0.25">
      <c r="A214" s="14" t="s">
        <v>56</v>
      </c>
      <c r="B214" s="14" t="s">
        <v>55</v>
      </c>
      <c r="C214" s="14" t="s">
        <v>30</v>
      </c>
      <c r="D214" s="14" t="s">
        <v>55</v>
      </c>
      <c r="E214" s="14" t="s">
        <v>55</v>
      </c>
      <c r="F214" s="14" t="s">
        <v>55</v>
      </c>
      <c r="G214" s="14" t="s">
        <v>103</v>
      </c>
      <c r="H214" s="1">
        <v>42244</v>
      </c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D214" s="14">
        <f>SUMIFS(CountData!$H:$H, CountData!$A:$A, $B214,CountData!$B:$B, $C214, CountData!$C:$C, $D214, CountData!$D:$D, $E214, CountData!$E:$E, $F214, CountData!$F:$F, $G214, CountData!$G:$G, $H214)</f>
        <v>16</v>
      </c>
      <c r="DE214" s="14">
        <f>SUMIFS(CountData!$I:$I, CountData!$A:$A, $B214, CountData!$B:$B, $C214, CountData!$C:$C, $D214, CountData!$D:$D, $E214, CountData!$E:$E, $F214, CountData!$F:$F, $G214, CountData!$G:$G, $H214)</f>
        <v>19</v>
      </c>
      <c r="DF214" s="27">
        <f t="shared" ca="1" si="3"/>
        <v>0</v>
      </c>
      <c r="DG214" s="14">
        <v>1</v>
      </c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</row>
    <row r="215" spans="1:131" x14ac:dyDescent="0.25">
      <c r="A215" s="14" t="s">
        <v>56</v>
      </c>
      <c r="B215" s="14" t="s">
        <v>55</v>
      </c>
      <c r="C215" s="14" t="s">
        <v>30</v>
      </c>
      <c r="D215" s="14" t="s">
        <v>55</v>
      </c>
      <c r="E215" s="14" t="s">
        <v>55</v>
      </c>
      <c r="F215" s="14" t="s">
        <v>55</v>
      </c>
      <c r="G215" s="14" t="s">
        <v>103</v>
      </c>
      <c r="H215" s="1">
        <v>42255</v>
      </c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D215" s="14">
        <f>SUMIFS(CountData!$H:$H, CountData!$A:$A, $B215,CountData!$B:$B, $C215, CountData!$C:$C, $D215, CountData!$D:$D, $E215, CountData!$E:$E, $F215, CountData!$F:$F, $G215, CountData!$G:$G, $H215)</f>
        <v>16</v>
      </c>
      <c r="DE215" s="14">
        <f>SUMIFS(CountData!$I:$I, CountData!$A:$A, $B215, CountData!$B:$B, $C215, CountData!$C:$C, $D215, CountData!$D:$D, $E215, CountData!$E:$E, $F215, CountData!$F:$F, $G215, CountData!$G:$G, $H215)</f>
        <v>19</v>
      </c>
      <c r="DF215" s="27">
        <f t="shared" ca="1" si="3"/>
        <v>0</v>
      </c>
      <c r="DG215" s="14">
        <v>1</v>
      </c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</row>
    <row r="216" spans="1:131" x14ac:dyDescent="0.25">
      <c r="A216" s="14" t="s">
        <v>56</v>
      </c>
      <c r="B216" s="14" t="s">
        <v>55</v>
      </c>
      <c r="C216" s="14" t="s">
        <v>30</v>
      </c>
      <c r="D216" s="14" t="s">
        <v>55</v>
      </c>
      <c r="E216" s="14" t="s">
        <v>55</v>
      </c>
      <c r="F216" s="14" t="s">
        <v>55</v>
      </c>
      <c r="G216" s="14" t="s">
        <v>103</v>
      </c>
      <c r="H216" s="1">
        <v>42256</v>
      </c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D216" s="14">
        <f>SUMIFS(CountData!$H:$H, CountData!$A:$A, $B216,CountData!$B:$B, $C216, CountData!$C:$C, $D216, CountData!$D:$D, $E216, CountData!$E:$E, $F216, CountData!$F:$F, $G216, CountData!$G:$G, $H216)</f>
        <v>16</v>
      </c>
      <c r="DE216" s="14">
        <f>SUMIFS(CountData!$I:$I, CountData!$A:$A, $B216, CountData!$B:$B, $C216, CountData!$C:$C, $D216, CountData!$D:$D, $E216, CountData!$E:$E, $F216, CountData!$F:$F, $G216, CountData!$G:$G, $H216)</f>
        <v>19</v>
      </c>
      <c r="DF216" s="27">
        <f t="shared" ca="1" si="3"/>
        <v>0</v>
      </c>
      <c r="DG216" s="14">
        <v>1</v>
      </c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</row>
    <row r="217" spans="1:131" x14ac:dyDescent="0.25">
      <c r="A217" s="14" t="s">
        <v>56</v>
      </c>
      <c r="B217" s="14" t="s">
        <v>55</v>
      </c>
      <c r="C217" s="14" t="s">
        <v>30</v>
      </c>
      <c r="D217" s="14" t="s">
        <v>55</v>
      </c>
      <c r="E217" s="14" t="s">
        <v>55</v>
      </c>
      <c r="F217" s="14" t="s">
        <v>55</v>
      </c>
      <c r="G217" s="14" t="s">
        <v>103</v>
      </c>
      <c r="H217" s="1">
        <v>42257</v>
      </c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D217" s="14">
        <f>SUMIFS(CountData!$H:$H, CountData!$A:$A, $B217,CountData!$B:$B, $C217, CountData!$C:$C, $D217, CountData!$D:$D, $E217, CountData!$E:$E, $F217, CountData!$F:$F, $G217, CountData!$G:$G, $H217)</f>
        <v>16</v>
      </c>
      <c r="DE217" s="14">
        <f>SUMIFS(CountData!$I:$I, CountData!$A:$A, $B217, CountData!$B:$B, $C217, CountData!$C:$C, $D217, CountData!$D:$D, $E217, CountData!$E:$E, $F217, CountData!$F:$F, $G217, CountData!$G:$G, $H217)</f>
        <v>19</v>
      </c>
      <c r="DF217" s="27">
        <f t="shared" ca="1" si="3"/>
        <v>0</v>
      </c>
      <c r="DG217" s="14">
        <v>1</v>
      </c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</row>
    <row r="218" spans="1:131" x14ac:dyDescent="0.25">
      <c r="A218" s="14" t="s">
        <v>56</v>
      </c>
      <c r="B218" s="14" t="s">
        <v>55</v>
      </c>
      <c r="C218" s="14" t="s">
        <v>30</v>
      </c>
      <c r="D218" s="14" t="s">
        <v>55</v>
      </c>
      <c r="E218" s="14" t="s">
        <v>55</v>
      </c>
      <c r="F218" s="14" t="s">
        <v>55</v>
      </c>
      <c r="G218" s="14" t="s">
        <v>103</v>
      </c>
      <c r="H218" s="1">
        <v>42258</v>
      </c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D218" s="14">
        <f>SUMIFS(CountData!$H:$H, CountData!$A:$A, $B218,CountData!$B:$B, $C218, CountData!$C:$C, $D218, CountData!$D:$D, $E218, CountData!$E:$E, $F218, CountData!$F:$F, $G218, CountData!$G:$G, $H218)</f>
        <v>16</v>
      </c>
      <c r="DE218" s="14">
        <f>SUMIFS(CountData!$I:$I, CountData!$A:$A, $B218, CountData!$B:$B, $C218, CountData!$C:$C, $D218, CountData!$D:$D, $E218, CountData!$E:$E, $F218, CountData!$F:$F, $G218, CountData!$G:$G, $H218)</f>
        <v>19</v>
      </c>
      <c r="DF218" s="27">
        <f t="shared" ca="1" si="3"/>
        <v>0</v>
      </c>
      <c r="DG218" s="14">
        <v>1</v>
      </c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</row>
    <row r="219" spans="1:131" x14ac:dyDescent="0.25">
      <c r="A219" s="14" t="s">
        <v>56</v>
      </c>
      <c r="B219" s="14" t="s">
        <v>55</v>
      </c>
      <c r="C219" s="14" t="s">
        <v>30</v>
      </c>
      <c r="D219" s="14" t="s">
        <v>55</v>
      </c>
      <c r="E219" s="14" t="s">
        <v>55</v>
      </c>
      <c r="F219" s="14" t="s">
        <v>55</v>
      </c>
      <c r="G219" s="14" t="s">
        <v>103</v>
      </c>
      <c r="H219" s="1">
        <v>42268</v>
      </c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D219" s="14">
        <f>SUMIFS(CountData!$H:$H, CountData!$A:$A, $B219,CountData!$B:$B, $C219, CountData!$C:$C, $D219, CountData!$D:$D, $E219, CountData!$E:$E, $F219, CountData!$F:$F, $G219, CountData!$G:$G, $H219)</f>
        <v>16</v>
      </c>
      <c r="DE219" s="14">
        <f>SUMIFS(CountData!$I:$I, CountData!$A:$A, $B219, CountData!$B:$B, $C219, CountData!$C:$C, $D219, CountData!$D:$D, $E219, CountData!$E:$E, $F219, CountData!$F:$F, $G219, CountData!$G:$G, $H219)</f>
        <v>19</v>
      </c>
      <c r="DF219" s="27">
        <f t="shared" ca="1" si="3"/>
        <v>0</v>
      </c>
      <c r="DG219" s="14">
        <v>1</v>
      </c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</row>
    <row r="220" spans="1:131" x14ac:dyDescent="0.25">
      <c r="A220" s="14" t="s">
        <v>56</v>
      </c>
      <c r="B220" s="14" t="s">
        <v>55</v>
      </c>
      <c r="C220" s="14" t="s">
        <v>30</v>
      </c>
      <c r="D220" s="14" t="s">
        <v>55</v>
      </c>
      <c r="E220" s="14" t="s">
        <v>55</v>
      </c>
      <c r="F220" s="14" t="s">
        <v>55</v>
      </c>
      <c r="G220" s="14" t="s">
        <v>103</v>
      </c>
      <c r="H220" s="1">
        <v>42286</v>
      </c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D220" s="14">
        <f>SUMIFS(CountData!$H:$H, CountData!$A:$A, $B220,CountData!$B:$B, $C220, CountData!$C:$C, $D220, CountData!$D:$D, $E220, CountData!$E:$E, $F220, CountData!$F:$F, $G220, CountData!$G:$G, $H220)</f>
        <v>16</v>
      </c>
      <c r="DE220" s="14">
        <f>SUMIFS(CountData!$I:$I, CountData!$A:$A, $B220, CountData!$B:$B, $C220, CountData!$C:$C, $D220, CountData!$D:$D, $E220, CountData!$E:$E, $F220, CountData!$F:$F, $G220, CountData!$G:$G, $H220)</f>
        <v>19</v>
      </c>
      <c r="DF220" s="27">
        <f t="shared" ca="1" si="3"/>
        <v>0</v>
      </c>
      <c r="DG220" s="14">
        <v>1</v>
      </c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</row>
    <row r="221" spans="1:131" x14ac:dyDescent="0.25">
      <c r="A221" s="14" t="s">
        <v>56</v>
      </c>
      <c r="B221" s="14" t="s">
        <v>55</v>
      </c>
      <c r="C221" s="14" t="s">
        <v>30</v>
      </c>
      <c r="D221" s="14" t="s">
        <v>55</v>
      </c>
      <c r="E221" s="14" t="s">
        <v>55</v>
      </c>
      <c r="F221" s="14" t="s">
        <v>55</v>
      </c>
      <c r="G221" s="14" t="s">
        <v>103</v>
      </c>
      <c r="H221" s="1">
        <v>42289</v>
      </c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D221" s="14">
        <f>SUMIFS(CountData!$H:$H, CountData!$A:$A, $B221,CountData!$B:$B, $C221, CountData!$C:$C, $D221, CountData!$D:$D, $E221, CountData!$E:$E, $F221, CountData!$F:$F, $G221, CountData!$G:$G, $H221)</f>
        <v>16</v>
      </c>
      <c r="DE221" s="14">
        <f>SUMIFS(CountData!$I:$I, CountData!$A:$A, $B221, CountData!$B:$B, $C221, CountData!$C:$C, $D221, CountData!$D:$D, $E221, CountData!$E:$E, $F221, CountData!$F:$F, $G221, CountData!$G:$G, $H221)</f>
        <v>19</v>
      </c>
      <c r="DF221" s="27">
        <f t="shared" ca="1" si="3"/>
        <v>0</v>
      </c>
      <c r="DG221" s="14">
        <v>1</v>
      </c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</row>
    <row r="222" spans="1:131" x14ac:dyDescent="0.25">
      <c r="A222" s="14" t="s">
        <v>56</v>
      </c>
      <c r="B222" s="14" t="s">
        <v>55</v>
      </c>
      <c r="C222" s="14" t="s">
        <v>30</v>
      </c>
      <c r="D222" s="14" t="s">
        <v>55</v>
      </c>
      <c r="E222" s="14" t="s">
        <v>55</v>
      </c>
      <c r="F222" s="14" t="s">
        <v>55</v>
      </c>
      <c r="G222" s="14" t="s">
        <v>103</v>
      </c>
      <c r="H222" s="1">
        <v>42290</v>
      </c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D222" s="14">
        <f>SUMIFS(CountData!$H:$H, CountData!$A:$A, $B222,CountData!$B:$B, $C222, CountData!$C:$C, $D222, CountData!$D:$D, $E222, CountData!$E:$E, $F222, CountData!$F:$F, $G222, CountData!$G:$G, $H222)</f>
        <v>16</v>
      </c>
      <c r="DE222" s="14">
        <f>SUMIFS(CountData!$I:$I, CountData!$A:$A, $B222, CountData!$B:$B, $C222, CountData!$C:$C, $D222, CountData!$D:$D, $E222, CountData!$E:$E, $F222, CountData!$F:$F, $G222, CountData!$G:$G, $H222)</f>
        <v>19</v>
      </c>
      <c r="DF222" s="27">
        <f t="shared" ca="1" si="3"/>
        <v>0</v>
      </c>
      <c r="DG222" s="14">
        <v>1</v>
      </c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</row>
    <row r="223" spans="1:131" x14ac:dyDescent="0.25">
      <c r="A223" s="14" t="s">
        <v>56</v>
      </c>
      <c r="B223" s="14" t="s">
        <v>55</v>
      </c>
      <c r="C223" s="14" t="s">
        <v>30</v>
      </c>
      <c r="D223" s="14" t="s">
        <v>55</v>
      </c>
      <c r="E223" s="14" t="s">
        <v>55</v>
      </c>
      <c r="F223" s="14" t="s">
        <v>55</v>
      </c>
      <c r="G223" s="14" t="s">
        <v>103</v>
      </c>
      <c r="H223" s="1">
        <v>42291</v>
      </c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D223" s="14">
        <f>SUMIFS(CountData!$H:$H, CountData!$A:$A, $B223,CountData!$B:$B, $C223, CountData!$C:$C, $D223, CountData!$D:$D, $E223, CountData!$E:$E, $F223, CountData!$F:$F, $G223, CountData!$G:$G, $H223)</f>
        <v>16</v>
      </c>
      <c r="DE223" s="14">
        <f>SUMIFS(CountData!$I:$I, CountData!$A:$A, $B223, CountData!$B:$B, $C223, CountData!$C:$C, $D223, CountData!$D:$D, $E223, CountData!$E:$E, $F223, CountData!$F:$F, $G223, CountData!$G:$G, $H223)</f>
        <v>19</v>
      </c>
      <c r="DF223" s="27">
        <f t="shared" ca="1" si="3"/>
        <v>0</v>
      </c>
      <c r="DG223" s="14">
        <v>1</v>
      </c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</row>
    <row r="224" spans="1:131" x14ac:dyDescent="0.25">
      <c r="A224" s="14" t="s">
        <v>56</v>
      </c>
      <c r="B224" s="14" t="s">
        <v>55</v>
      </c>
      <c r="C224" s="14" t="s">
        <v>32</v>
      </c>
      <c r="D224" s="14" t="s">
        <v>55</v>
      </c>
      <c r="E224" s="14" t="s">
        <v>55</v>
      </c>
      <c r="F224" s="14" t="s">
        <v>55</v>
      </c>
      <c r="G224" s="14" t="s">
        <v>102</v>
      </c>
      <c r="H224" s="1">
        <v>42125</v>
      </c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D224" s="14">
        <f>SUMIFS(CountData!$H:$H, CountData!$A:$A, $B224,CountData!$B:$B, $C224, CountData!$C:$C, $D224, CountData!$D:$D, $E224, CountData!$E:$E, $F224, CountData!$F:$F, $G224, CountData!$G:$G, $H224)</f>
        <v>16</v>
      </c>
      <c r="DE224" s="14">
        <f>SUMIFS(CountData!$I:$I, CountData!$A:$A, $B224, CountData!$B:$B, $C224, CountData!$C:$C, $D224, CountData!$D:$D, $E224, CountData!$E:$E, $F224, CountData!$F:$F, $G224, CountData!$G:$G, $H224)</f>
        <v>19</v>
      </c>
      <c r="DF224" s="27">
        <f t="shared" ca="1" si="3"/>
        <v>0</v>
      </c>
      <c r="DG224" s="14">
        <v>1</v>
      </c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</row>
    <row r="225" spans="1:131" x14ac:dyDescent="0.25">
      <c r="A225" s="14" t="s">
        <v>56</v>
      </c>
      <c r="B225" s="14" t="s">
        <v>55</v>
      </c>
      <c r="C225" s="14" t="s">
        <v>32</v>
      </c>
      <c r="D225" s="14" t="s">
        <v>55</v>
      </c>
      <c r="E225" s="14" t="s">
        <v>55</v>
      </c>
      <c r="F225" s="14" t="s">
        <v>55</v>
      </c>
      <c r="G225" s="14" t="s">
        <v>102</v>
      </c>
      <c r="H225" s="1">
        <v>42164</v>
      </c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D225" s="14">
        <f>SUMIFS(CountData!$H:$H, CountData!$A:$A, $B225,CountData!$B:$B, $C225, CountData!$C:$C, $D225, CountData!$D:$D, $E225, CountData!$E:$E, $F225, CountData!$F:$F, $G225, CountData!$G:$G, $H225)</f>
        <v>16</v>
      </c>
      <c r="DE225" s="14">
        <f>SUMIFS(CountData!$I:$I, CountData!$A:$A, $B225, CountData!$B:$B, $C225, CountData!$C:$C, $D225, CountData!$D:$D, $E225, CountData!$E:$E, $F225, CountData!$F:$F, $G225, CountData!$G:$G, $H225)</f>
        <v>19</v>
      </c>
      <c r="DF225" s="27">
        <f t="shared" ca="1" si="3"/>
        <v>0</v>
      </c>
      <c r="DG225" s="14">
        <v>1</v>
      </c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</row>
    <row r="226" spans="1:131" x14ac:dyDescent="0.25">
      <c r="A226" s="14" t="s">
        <v>56</v>
      </c>
      <c r="B226" s="14" t="s">
        <v>55</v>
      </c>
      <c r="C226" s="14" t="s">
        <v>32</v>
      </c>
      <c r="D226" s="14" t="s">
        <v>55</v>
      </c>
      <c r="E226" s="14" t="s">
        <v>55</v>
      </c>
      <c r="F226" s="14" t="s">
        <v>55</v>
      </c>
      <c r="G226" s="14" t="s">
        <v>102</v>
      </c>
      <c r="H226" s="1">
        <v>42179</v>
      </c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D226" s="14">
        <f>SUMIFS(CountData!$H:$H, CountData!$A:$A, $B226,CountData!$B:$B, $C226, CountData!$C:$C, $D226, CountData!$D:$D, $E226, CountData!$E:$E, $F226, CountData!$F:$F, $G226, CountData!$G:$G, $H226)</f>
        <v>16</v>
      </c>
      <c r="DE226" s="14">
        <f>SUMIFS(CountData!$I:$I, CountData!$A:$A, $B226, CountData!$B:$B, $C226, CountData!$C:$C, $D226, CountData!$D:$D, $E226, CountData!$E:$E, $F226, CountData!$F:$F, $G226, CountData!$G:$G, $H226)</f>
        <v>19</v>
      </c>
      <c r="DF226" s="27">
        <f t="shared" ca="1" si="3"/>
        <v>0</v>
      </c>
      <c r="DG226" s="14">
        <v>1</v>
      </c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</row>
    <row r="227" spans="1:131" x14ac:dyDescent="0.25">
      <c r="A227" s="14" t="s">
        <v>56</v>
      </c>
      <c r="B227" s="14" t="s">
        <v>55</v>
      </c>
      <c r="C227" s="14" t="s">
        <v>32</v>
      </c>
      <c r="D227" s="14" t="s">
        <v>55</v>
      </c>
      <c r="E227" s="14" t="s">
        <v>55</v>
      </c>
      <c r="F227" s="14" t="s">
        <v>55</v>
      </c>
      <c r="G227" s="14" t="s">
        <v>102</v>
      </c>
      <c r="H227" s="1">
        <v>42180</v>
      </c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D227" s="14">
        <f>SUMIFS(CountData!$H:$H, CountData!$A:$A, $B227,CountData!$B:$B, $C227, CountData!$C:$C, $D227, CountData!$D:$D, $E227, CountData!$E:$E, $F227, CountData!$F:$F, $G227, CountData!$G:$G, $H227)</f>
        <v>16</v>
      </c>
      <c r="DE227" s="14">
        <f>SUMIFS(CountData!$I:$I, CountData!$A:$A, $B227, CountData!$B:$B, $C227, CountData!$C:$C, $D227, CountData!$D:$D, $E227, CountData!$E:$E, $F227, CountData!$F:$F, $G227, CountData!$G:$G, $H227)</f>
        <v>19</v>
      </c>
      <c r="DF227" s="27">
        <f t="shared" ca="1" si="3"/>
        <v>0</v>
      </c>
      <c r="DG227" s="14">
        <v>1</v>
      </c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</row>
    <row r="228" spans="1:131" x14ac:dyDescent="0.25">
      <c r="A228" s="14" t="s">
        <v>56</v>
      </c>
      <c r="B228" s="14" t="s">
        <v>55</v>
      </c>
      <c r="C228" s="14" t="s">
        <v>32</v>
      </c>
      <c r="D228" s="14" t="s">
        <v>55</v>
      </c>
      <c r="E228" s="14" t="s">
        <v>55</v>
      </c>
      <c r="F228" s="14" t="s">
        <v>55</v>
      </c>
      <c r="G228" s="14" t="s">
        <v>102</v>
      </c>
      <c r="H228" s="1">
        <v>42181</v>
      </c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D228" s="14">
        <f>SUMIFS(CountData!$H:$H, CountData!$A:$A, $B228,CountData!$B:$B, $C228, CountData!$C:$C, $D228, CountData!$D:$D, $E228, CountData!$E:$E, $F228, CountData!$F:$F, $G228, CountData!$G:$G, $H228)</f>
        <v>16</v>
      </c>
      <c r="DE228" s="14">
        <f>SUMIFS(CountData!$I:$I, CountData!$A:$A, $B228, CountData!$B:$B, $C228, CountData!$C:$C, $D228, CountData!$D:$D, $E228, CountData!$E:$E, $F228, CountData!$F:$F, $G228, CountData!$G:$G, $H228)</f>
        <v>19</v>
      </c>
      <c r="DF228" s="27">
        <f t="shared" ca="1" si="3"/>
        <v>0</v>
      </c>
      <c r="DG228" s="14">
        <v>1</v>
      </c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</row>
    <row r="229" spans="1:131" x14ac:dyDescent="0.25">
      <c r="A229" s="14" t="s">
        <v>56</v>
      </c>
      <c r="B229" s="14" t="s">
        <v>55</v>
      </c>
      <c r="C229" s="14" t="s">
        <v>32</v>
      </c>
      <c r="D229" s="14" t="s">
        <v>55</v>
      </c>
      <c r="E229" s="14" t="s">
        <v>55</v>
      </c>
      <c r="F229" s="14" t="s">
        <v>55</v>
      </c>
      <c r="G229" s="14" t="s">
        <v>102</v>
      </c>
      <c r="H229" s="1">
        <v>42184</v>
      </c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D229" s="14">
        <f>SUMIFS(CountData!$H:$H, CountData!$A:$A, $B229,CountData!$B:$B, $C229, CountData!$C:$C, $D229, CountData!$D:$D, $E229, CountData!$E:$E, $F229, CountData!$F:$F, $G229, CountData!$G:$G, $H229)</f>
        <v>16</v>
      </c>
      <c r="DE229" s="14">
        <f>SUMIFS(CountData!$I:$I, CountData!$A:$A, $B229, CountData!$B:$B, $C229, CountData!$C:$C, $D229, CountData!$D:$D, $E229, CountData!$E:$E, $F229, CountData!$F:$F, $G229, CountData!$G:$G, $H229)</f>
        <v>19</v>
      </c>
      <c r="DF229" s="27">
        <f t="shared" ca="1" si="3"/>
        <v>0</v>
      </c>
      <c r="DG229" s="14">
        <v>1</v>
      </c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</row>
    <row r="230" spans="1:131" x14ac:dyDescent="0.25">
      <c r="A230" s="14" t="s">
        <v>56</v>
      </c>
      <c r="B230" s="14" t="s">
        <v>55</v>
      </c>
      <c r="C230" s="14" t="s">
        <v>32</v>
      </c>
      <c r="D230" s="14" t="s">
        <v>55</v>
      </c>
      <c r="E230" s="14" t="s">
        <v>55</v>
      </c>
      <c r="F230" s="14" t="s">
        <v>55</v>
      </c>
      <c r="G230" s="14" t="s">
        <v>102</v>
      </c>
      <c r="H230" s="1">
        <v>42185</v>
      </c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D230" s="14">
        <f>SUMIFS(CountData!$H:$H, CountData!$A:$A, $B230,CountData!$B:$B, $C230, CountData!$C:$C, $D230, CountData!$D:$D, $E230, CountData!$E:$E, $F230, CountData!$F:$F, $G230, CountData!$G:$G, $H230)</f>
        <v>16</v>
      </c>
      <c r="DE230" s="14">
        <f>SUMIFS(CountData!$I:$I, CountData!$A:$A, $B230, CountData!$B:$B, $C230, CountData!$C:$C, $D230, CountData!$D:$D, $E230, CountData!$E:$E, $F230, CountData!$F:$F, $G230, CountData!$G:$G, $H230)</f>
        <v>19</v>
      </c>
      <c r="DF230" s="27">
        <f t="shared" ca="1" si="3"/>
        <v>0</v>
      </c>
      <c r="DG230" s="14">
        <v>1</v>
      </c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</row>
    <row r="231" spans="1:131" x14ac:dyDescent="0.25">
      <c r="A231" s="14" t="s">
        <v>56</v>
      </c>
      <c r="B231" s="14" t="s">
        <v>55</v>
      </c>
      <c r="C231" s="14" t="s">
        <v>32</v>
      </c>
      <c r="D231" s="14" t="s">
        <v>55</v>
      </c>
      <c r="E231" s="14" t="s">
        <v>55</v>
      </c>
      <c r="F231" s="14" t="s">
        <v>55</v>
      </c>
      <c r="G231" s="14" t="s">
        <v>102</v>
      </c>
      <c r="H231" s="1">
        <v>42186</v>
      </c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D231" s="14">
        <f>SUMIFS(CountData!$H:$H, CountData!$A:$A, $B231,CountData!$B:$B, $C231, CountData!$C:$C, $D231, CountData!$D:$D, $E231, CountData!$E:$E, $F231, CountData!$F:$F, $G231, CountData!$G:$G, $H231)</f>
        <v>16</v>
      </c>
      <c r="DE231" s="14">
        <f>SUMIFS(CountData!$I:$I, CountData!$A:$A, $B231, CountData!$B:$B, $C231, CountData!$C:$C, $D231, CountData!$D:$D, $E231, CountData!$E:$E, $F231, CountData!$F:$F, $G231, CountData!$G:$G, $H231)</f>
        <v>19</v>
      </c>
      <c r="DF231" s="27">
        <f t="shared" ca="1" si="3"/>
        <v>0</v>
      </c>
      <c r="DG231" s="14">
        <v>1</v>
      </c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</row>
    <row r="232" spans="1:131" x14ac:dyDescent="0.25">
      <c r="A232" s="14" t="s">
        <v>56</v>
      </c>
      <c r="B232" s="14" t="s">
        <v>55</v>
      </c>
      <c r="C232" s="14" t="s">
        <v>32</v>
      </c>
      <c r="D232" s="14" t="s">
        <v>55</v>
      </c>
      <c r="E232" s="14" t="s">
        <v>55</v>
      </c>
      <c r="F232" s="14" t="s">
        <v>55</v>
      </c>
      <c r="G232" s="14" t="s">
        <v>102</v>
      </c>
      <c r="H232" s="1">
        <v>42214</v>
      </c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D232" s="14">
        <f>SUMIFS(CountData!$H:$H, CountData!$A:$A, $B232,CountData!$B:$B, $C232, CountData!$C:$C, $D232, CountData!$D:$D, $E232, CountData!$E:$E, $F232, CountData!$F:$F, $G232, CountData!$G:$G, $H232)</f>
        <v>16</v>
      </c>
      <c r="DE232" s="14">
        <f>SUMIFS(CountData!$I:$I, CountData!$A:$A, $B232, CountData!$B:$B, $C232, CountData!$C:$C, $D232, CountData!$D:$D, $E232, CountData!$E:$E, $F232, CountData!$F:$F, $G232, CountData!$G:$G, $H232)</f>
        <v>19</v>
      </c>
      <c r="DF232" s="27">
        <f t="shared" ca="1" si="3"/>
        <v>0</v>
      </c>
      <c r="DG232" s="14">
        <v>1</v>
      </c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</row>
    <row r="233" spans="1:131" x14ac:dyDescent="0.25">
      <c r="A233" s="14" t="s">
        <v>56</v>
      </c>
      <c r="B233" s="14" t="s">
        <v>55</v>
      </c>
      <c r="C233" s="14" t="s">
        <v>32</v>
      </c>
      <c r="D233" s="14" t="s">
        <v>55</v>
      </c>
      <c r="E233" s="14" t="s">
        <v>55</v>
      </c>
      <c r="F233" s="14" t="s">
        <v>55</v>
      </c>
      <c r="G233" s="14" t="s">
        <v>102</v>
      </c>
      <c r="H233" s="1">
        <v>42221</v>
      </c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D233" s="14">
        <f>SUMIFS(CountData!$H:$H, CountData!$A:$A, $B233,CountData!$B:$B, $C233, CountData!$C:$C, $D233, CountData!$D:$D, $E233, CountData!$E:$E, $F233, CountData!$F:$F, $G233, CountData!$G:$G, $H233)</f>
        <v>16</v>
      </c>
      <c r="DE233" s="14">
        <f>SUMIFS(CountData!$I:$I, CountData!$A:$A, $B233, CountData!$B:$B, $C233, CountData!$C:$C, $D233, CountData!$D:$D, $E233, CountData!$E:$E, $F233, CountData!$F:$F, $G233, CountData!$G:$G, $H233)</f>
        <v>19</v>
      </c>
      <c r="DF233" s="27">
        <f t="shared" ca="1" si="3"/>
        <v>0</v>
      </c>
      <c r="DG233" s="14">
        <v>1</v>
      </c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</row>
    <row r="234" spans="1:131" x14ac:dyDescent="0.25">
      <c r="A234" s="14" t="s">
        <v>56</v>
      </c>
      <c r="B234" s="14" t="s">
        <v>55</v>
      </c>
      <c r="C234" s="14" t="s">
        <v>32</v>
      </c>
      <c r="D234" s="14" t="s">
        <v>55</v>
      </c>
      <c r="E234" s="14" t="s">
        <v>55</v>
      </c>
      <c r="F234" s="14" t="s">
        <v>55</v>
      </c>
      <c r="G234" s="14" t="s">
        <v>102</v>
      </c>
      <c r="H234" s="1">
        <v>42229</v>
      </c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D234" s="14">
        <f>SUMIFS(CountData!$H:$H, CountData!$A:$A, $B234,CountData!$B:$B, $C234, CountData!$C:$C, $D234, CountData!$D:$D, $E234, CountData!$E:$E, $F234, CountData!$F:$F, $G234, CountData!$G:$G, $H234)</f>
        <v>16</v>
      </c>
      <c r="DE234" s="14">
        <f>SUMIFS(CountData!$I:$I, CountData!$A:$A, $B234, CountData!$B:$B, $C234, CountData!$C:$C, $D234, CountData!$D:$D, $E234, CountData!$E:$E, $F234, CountData!$F:$F, $G234, CountData!$G:$G, $H234)</f>
        <v>19</v>
      </c>
      <c r="DF234" s="27">
        <f t="shared" ca="1" si="3"/>
        <v>0</v>
      </c>
      <c r="DG234" s="14">
        <v>1</v>
      </c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</row>
    <row r="235" spans="1:131" x14ac:dyDescent="0.25">
      <c r="A235" s="14" t="s">
        <v>56</v>
      </c>
      <c r="B235" s="14" t="s">
        <v>55</v>
      </c>
      <c r="C235" s="14" t="s">
        <v>32</v>
      </c>
      <c r="D235" s="14" t="s">
        <v>55</v>
      </c>
      <c r="E235" s="14" t="s">
        <v>55</v>
      </c>
      <c r="F235" s="14" t="s">
        <v>55</v>
      </c>
      <c r="G235" s="14" t="s">
        <v>102</v>
      </c>
      <c r="H235" s="1">
        <v>42241</v>
      </c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D235" s="14">
        <f>SUMIFS(CountData!$H:$H, CountData!$A:$A, $B235,CountData!$B:$B, $C235, CountData!$C:$C, $D235, CountData!$D:$D, $E235, CountData!$E:$E, $F235, CountData!$F:$F, $G235, CountData!$G:$G, $H235)</f>
        <v>16</v>
      </c>
      <c r="DE235" s="14">
        <f>SUMIFS(CountData!$I:$I, CountData!$A:$A, $B235, CountData!$B:$B, $C235, CountData!$C:$C, $D235, CountData!$D:$D, $E235, CountData!$E:$E, $F235, CountData!$F:$F, $G235, CountData!$G:$G, $H235)</f>
        <v>19</v>
      </c>
      <c r="DF235" s="27">
        <f t="shared" ca="1" si="3"/>
        <v>0</v>
      </c>
      <c r="DG235" s="14">
        <v>1</v>
      </c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</row>
    <row r="236" spans="1:131" x14ac:dyDescent="0.25">
      <c r="A236" s="14" t="s">
        <v>56</v>
      </c>
      <c r="B236" s="14" t="s">
        <v>55</v>
      </c>
      <c r="C236" s="14" t="s">
        <v>32</v>
      </c>
      <c r="D236" s="14" t="s">
        <v>55</v>
      </c>
      <c r="E236" s="14" t="s">
        <v>55</v>
      </c>
      <c r="F236" s="14" t="s">
        <v>55</v>
      </c>
      <c r="G236" s="14" t="s">
        <v>102</v>
      </c>
      <c r="H236" s="1">
        <v>42242</v>
      </c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D236" s="14">
        <f>SUMIFS(CountData!$H:$H, CountData!$A:$A, $B236,CountData!$B:$B, $C236, CountData!$C:$C, $D236, CountData!$D:$D, $E236, CountData!$E:$E, $F236, CountData!$F:$F, $G236, CountData!$G:$G, $H236)</f>
        <v>16</v>
      </c>
      <c r="DE236" s="14">
        <f>SUMIFS(CountData!$I:$I, CountData!$A:$A, $B236, CountData!$B:$B, $C236, CountData!$C:$C, $D236, CountData!$D:$D, $E236, CountData!$E:$E, $F236, CountData!$F:$F, $G236, CountData!$G:$G, $H236)</f>
        <v>19</v>
      </c>
      <c r="DF236" s="27">
        <f t="shared" ca="1" si="3"/>
        <v>0</v>
      </c>
      <c r="DG236" s="14">
        <v>1</v>
      </c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</row>
    <row r="237" spans="1:131" x14ac:dyDescent="0.25">
      <c r="A237" s="14" t="s">
        <v>56</v>
      </c>
      <c r="B237" s="14" t="s">
        <v>55</v>
      </c>
      <c r="C237" s="14" t="s">
        <v>32</v>
      </c>
      <c r="D237" s="14" t="s">
        <v>55</v>
      </c>
      <c r="E237" s="14" t="s">
        <v>55</v>
      </c>
      <c r="F237" s="14" t="s">
        <v>55</v>
      </c>
      <c r="G237" s="14" t="s">
        <v>102</v>
      </c>
      <c r="H237" s="1">
        <v>42243</v>
      </c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D237" s="14">
        <f>SUMIFS(CountData!$H:$H, CountData!$A:$A, $B237,CountData!$B:$B, $C237, CountData!$C:$C, $D237, CountData!$D:$D, $E237, CountData!$E:$E, $F237, CountData!$F:$F, $G237, CountData!$G:$G, $H237)</f>
        <v>16</v>
      </c>
      <c r="DE237" s="14">
        <f>SUMIFS(CountData!$I:$I, CountData!$A:$A, $B237, CountData!$B:$B, $C237, CountData!$C:$C, $D237, CountData!$D:$D, $E237, CountData!$E:$E, $F237, CountData!$F:$F, $G237, CountData!$G:$G, $H237)</f>
        <v>19</v>
      </c>
      <c r="DF237" s="27">
        <f t="shared" ca="1" si="3"/>
        <v>0</v>
      </c>
      <c r="DG237" s="14">
        <v>1</v>
      </c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</row>
    <row r="238" spans="1:131" x14ac:dyDescent="0.25">
      <c r="A238" s="14" t="s">
        <v>56</v>
      </c>
      <c r="B238" s="14" t="s">
        <v>55</v>
      </c>
      <c r="C238" s="14" t="s">
        <v>32</v>
      </c>
      <c r="D238" s="14" t="s">
        <v>55</v>
      </c>
      <c r="E238" s="14" t="s">
        <v>55</v>
      </c>
      <c r="F238" s="14" t="s">
        <v>55</v>
      </c>
      <c r="G238" s="14" t="s">
        <v>102</v>
      </c>
      <c r="H238" s="1">
        <v>42244</v>
      </c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D238" s="14">
        <f>SUMIFS(CountData!$H:$H, CountData!$A:$A, $B238,CountData!$B:$B, $C238, CountData!$C:$C, $D238, CountData!$D:$D, $E238, CountData!$E:$E, $F238, CountData!$F:$F, $G238, CountData!$G:$G, $H238)</f>
        <v>16</v>
      </c>
      <c r="DE238" s="14">
        <f>SUMIFS(CountData!$I:$I, CountData!$A:$A, $B238, CountData!$B:$B, $C238, CountData!$C:$C, $D238, CountData!$D:$D, $E238, CountData!$E:$E, $F238, CountData!$F:$F, $G238, CountData!$G:$G, $H238)</f>
        <v>19</v>
      </c>
      <c r="DF238" s="27">
        <f t="shared" ca="1" si="3"/>
        <v>0</v>
      </c>
      <c r="DG238" s="14">
        <v>1</v>
      </c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</row>
    <row r="239" spans="1:131" x14ac:dyDescent="0.25">
      <c r="A239" s="14" t="s">
        <v>56</v>
      </c>
      <c r="B239" s="14" t="s">
        <v>55</v>
      </c>
      <c r="C239" s="14" t="s">
        <v>32</v>
      </c>
      <c r="D239" s="14" t="s">
        <v>55</v>
      </c>
      <c r="E239" s="14" t="s">
        <v>55</v>
      </c>
      <c r="F239" s="14" t="s">
        <v>55</v>
      </c>
      <c r="G239" s="14" t="s">
        <v>102</v>
      </c>
      <c r="H239" s="1">
        <v>42255</v>
      </c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D239" s="14">
        <f>SUMIFS(CountData!$H:$H, CountData!$A:$A, $B239,CountData!$B:$B, $C239, CountData!$C:$C, $D239, CountData!$D:$D, $E239, CountData!$E:$E, $F239, CountData!$F:$F, $G239, CountData!$G:$G, $H239)</f>
        <v>16</v>
      </c>
      <c r="DE239" s="14">
        <f>SUMIFS(CountData!$I:$I, CountData!$A:$A, $B239, CountData!$B:$B, $C239, CountData!$C:$C, $D239, CountData!$D:$D, $E239, CountData!$E:$E, $F239, CountData!$F:$F, $G239, CountData!$G:$G, $H239)</f>
        <v>19</v>
      </c>
      <c r="DF239" s="27">
        <f t="shared" ca="1" si="3"/>
        <v>0</v>
      </c>
      <c r="DG239" s="14">
        <v>1</v>
      </c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</row>
    <row r="240" spans="1:131" x14ac:dyDescent="0.25">
      <c r="A240" s="14" t="s">
        <v>56</v>
      </c>
      <c r="B240" s="14" t="s">
        <v>55</v>
      </c>
      <c r="C240" s="14" t="s">
        <v>32</v>
      </c>
      <c r="D240" s="14" t="s">
        <v>55</v>
      </c>
      <c r="E240" s="14" t="s">
        <v>55</v>
      </c>
      <c r="F240" s="14" t="s">
        <v>55</v>
      </c>
      <c r="G240" s="14" t="s">
        <v>102</v>
      </c>
      <c r="H240" s="1">
        <v>42256</v>
      </c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D240" s="14">
        <f>SUMIFS(CountData!$H:$H, CountData!$A:$A, $B240,CountData!$B:$B, $C240, CountData!$C:$C, $D240, CountData!$D:$D, $E240, CountData!$E:$E, $F240, CountData!$F:$F, $G240, CountData!$G:$G, $H240)</f>
        <v>16</v>
      </c>
      <c r="DE240" s="14">
        <f>SUMIFS(CountData!$I:$I, CountData!$A:$A, $B240, CountData!$B:$B, $C240, CountData!$C:$C, $D240, CountData!$D:$D, $E240, CountData!$E:$E, $F240, CountData!$F:$F, $G240, CountData!$G:$G, $H240)</f>
        <v>19</v>
      </c>
      <c r="DF240" s="27">
        <f t="shared" ca="1" si="3"/>
        <v>0</v>
      </c>
      <c r="DG240" s="14">
        <v>1</v>
      </c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</row>
    <row r="241" spans="1:131" x14ac:dyDescent="0.25">
      <c r="A241" s="14" t="s">
        <v>56</v>
      </c>
      <c r="B241" s="14" t="s">
        <v>55</v>
      </c>
      <c r="C241" s="14" t="s">
        <v>32</v>
      </c>
      <c r="D241" s="14" t="s">
        <v>55</v>
      </c>
      <c r="E241" s="14" t="s">
        <v>55</v>
      </c>
      <c r="F241" s="14" t="s">
        <v>55</v>
      </c>
      <c r="G241" s="14" t="s">
        <v>102</v>
      </c>
      <c r="H241" s="1">
        <v>42257</v>
      </c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D241" s="14">
        <f>SUMIFS(CountData!$H:$H, CountData!$A:$A, $B241,CountData!$B:$B, $C241, CountData!$C:$C, $D241, CountData!$D:$D, $E241, CountData!$E:$E, $F241, CountData!$F:$F, $G241, CountData!$G:$G, $H241)</f>
        <v>16</v>
      </c>
      <c r="DE241" s="14">
        <f>SUMIFS(CountData!$I:$I, CountData!$A:$A, $B241, CountData!$B:$B, $C241, CountData!$C:$C, $D241, CountData!$D:$D, $E241, CountData!$E:$E, $F241, CountData!$F:$F, $G241, CountData!$G:$G, $H241)</f>
        <v>19</v>
      </c>
      <c r="DF241" s="27">
        <f t="shared" ca="1" si="3"/>
        <v>0</v>
      </c>
      <c r="DG241" s="14">
        <v>1</v>
      </c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</row>
    <row r="242" spans="1:131" x14ac:dyDescent="0.25">
      <c r="A242" s="14" t="s">
        <v>56</v>
      </c>
      <c r="B242" s="14" t="s">
        <v>55</v>
      </c>
      <c r="C242" s="14" t="s">
        <v>32</v>
      </c>
      <c r="D242" s="14" t="s">
        <v>55</v>
      </c>
      <c r="E242" s="14" t="s">
        <v>55</v>
      </c>
      <c r="F242" s="14" t="s">
        <v>55</v>
      </c>
      <c r="G242" s="14" t="s">
        <v>102</v>
      </c>
      <c r="H242" s="1">
        <v>42258</v>
      </c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D242" s="14">
        <f>SUMIFS(CountData!$H:$H, CountData!$A:$A, $B242,CountData!$B:$B, $C242, CountData!$C:$C, $D242, CountData!$D:$D, $E242, CountData!$E:$E, $F242, CountData!$F:$F, $G242, CountData!$G:$G, $H242)</f>
        <v>16</v>
      </c>
      <c r="DE242" s="14">
        <f>SUMIFS(CountData!$I:$I, CountData!$A:$A, $B242, CountData!$B:$B, $C242, CountData!$C:$C, $D242, CountData!$D:$D, $E242, CountData!$E:$E, $F242, CountData!$F:$F, $G242, CountData!$G:$G, $H242)</f>
        <v>19</v>
      </c>
      <c r="DF242" s="27">
        <f t="shared" ca="1" si="3"/>
        <v>0</v>
      </c>
      <c r="DG242" s="14">
        <v>1</v>
      </c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</row>
    <row r="243" spans="1:131" x14ac:dyDescent="0.25">
      <c r="A243" s="14" t="s">
        <v>56</v>
      </c>
      <c r="B243" s="14" t="s">
        <v>55</v>
      </c>
      <c r="C243" s="14" t="s">
        <v>32</v>
      </c>
      <c r="D243" s="14" t="s">
        <v>55</v>
      </c>
      <c r="E243" s="14" t="s">
        <v>55</v>
      </c>
      <c r="F243" s="14" t="s">
        <v>55</v>
      </c>
      <c r="G243" s="14" t="s">
        <v>102</v>
      </c>
      <c r="H243" s="1">
        <v>42268</v>
      </c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D243" s="14">
        <f>SUMIFS(CountData!$H:$H, CountData!$A:$A, $B243,CountData!$B:$B, $C243, CountData!$C:$C, $D243, CountData!$D:$D, $E243, CountData!$E:$E, $F243, CountData!$F:$F, $G243, CountData!$G:$G, $H243)</f>
        <v>16</v>
      </c>
      <c r="DE243" s="14">
        <f>SUMIFS(CountData!$I:$I, CountData!$A:$A, $B243, CountData!$B:$B, $C243, CountData!$C:$C, $D243, CountData!$D:$D, $E243, CountData!$E:$E, $F243, CountData!$F:$F, $G243, CountData!$G:$G, $H243)</f>
        <v>19</v>
      </c>
      <c r="DF243" s="27">
        <f t="shared" ca="1" si="3"/>
        <v>0</v>
      </c>
      <c r="DG243" s="14">
        <v>1</v>
      </c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</row>
    <row r="244" spans="1:131" x14ac:dyDescent="0.25">
      <c r="A244" s="14" t="s">
        <v>56</v>
      </c>
      <c r="B244" s="14" t="s">
        <v>55</v>
      </c>
      <c r="C244" s="14" t="s">
        <v>32</v>
      </c>
      <c r="D244" s="14" t="s">
        <v>55</v>
      </c>
      <c r="E244" s="14" t="s">
        <v>55</v>
      </c>
      <c r="F244" s="14" t="s">
        <v>55</v>
      </c>
      <c r="G244" s="14" t="s">
        <v>102</v>
      </c>
      <c r="H244" s="1">
        <v>42286</v>
      </c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D244" s="14">
        <f>SUMIFS(CountData!$H:$H, CountData!$A:$A, $B244,CountData!$B:$B, $C244, CountData!$C:$C, $D244, CountData!$D:$D, $E244, CountData!$E:$E, $F244, CountData!$F:$F, $G244, CountData!$G:$G, $H244)</f>
        <v>16</v>
      </c>
      <c r="DE244" s="14">
        <f>SUMIFS(CountData!$I:$I, CountData!$A:$A, $B244, CountData!$B:$B, $C244, CountData!$C:$C, $D244, CountData!$D:$D, $E244, CountData!$E:$E, $F244, CountData!$F:$F, $G244, CountData!$G:$G, $H244)</f>
        <v>19</v>
      </c>
      <c r="DF244" s="27">
        <f t="shared" ca="1" si="3"/>
        <v>0</v>
      </c>
      <c r="DG244" s="14">
        <v>1</v>
      </c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</row>
    <row r="245" spans="1:131" x14ac:dyDescent="0.25">
      <c r="A245" s="14" t="s">
        <v>56</v>
      </c>
      <c r="B245" s="14" t="s">
        <v>55</v>
      </c>
      <c r="C245" s="14" t="s">
        <v>32</v>
      </c>
      <c r="D245" s="14" t="s">
        <v>55</v>
      </c>
      <c r="E245" s="14" t="s">
        <v>55</v>
      </c>
      <c r="F245" s="14" t="s">
        <v>55</v>
      </c>
      <c r="G245" s="14" t="s">
        <v>102</v>
      </c>
      <c r="H245" s="1">
        <v>42289</v>
      </c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D245" s="14">
        <f>SUMIFS(CountData!$H:$H, CountData!$A:$A, $B245,CountData!$B:$B, $C245, CountData!$C:$C, $D245, CountData!$D:$D, $E245, CountData!$E:$E, $F245, CountData!$F:$F, $G245, CountData!$G:$G, $H245)</f>
        <v>16</v>
      </c>
      <c r="DE245" s="14">
        <f>SUMIFS(CountData!$I:$I, CountData!$A:$A, $B245, CountData!$B:$B, $C245, CountData!$C:$C, $D245, CountData!$D:$D, $E245, CountData!$E:$E, $F245, CountData!$F:$F, $G245, CountData!$G:$G, $H245)</f>
        <v>19</v>
      </c>
      <c r="DF245" s="27">
        <f t="shared" ca="1" si="3"/>
        <v>0</v>
      </c>
      <c r="DG245" s="14">
        <v>1</v>
      </c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</row>
    <row r="246" spans="1:131" x14ac:dyDescent="0.25">
      <c r="A246" s="14" t="s">
        <v>56</v>
      </c>
      <c r="B246" s="14" t="s">
        <v>55</v>
      </c>
      <c r="C246" s="14" t="s">
        <v>32</v>
      </c>
      <c r="D246" s="14" t="s">
        <v>55</v>
      </c>
      <c r="E246" s="14" t="s">
        <v>55</v>
      </c>
      <c r="F246" s="14" t="s">
        <v>55</v>
      </c>
      <c r="G246" s="14" t="s">
        <v>102</v>
      </c>
      <c r="H246" s="1">
        <v>42290</v>
      </c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D246" s="14">
        <f>SUMIFS(CountData!$H:$H, CountData!$A:$A, $B246,CountData!$B:$B, $C246, CountData!$C:$C, $D246, CountData!$D:$D, $E246, CountData!$E:$E, $F246, CountData!$F:$F, $G246, CountData!$G:$G, $H246)</f>
        <v>16</v>
      </c>
      <c r="DE246" s="14">
        <f>SUMIFS(CountData!$I:$I, CountData!$A:$A, $B246, CountData!$B:$B, $C246, CountData!$C:$C, $D246, CountData!$D:$D, $E246, CountData!$E:$E, $F246, CountData!$F:$F, $G246, CountData!$G:$G, $H246)</f>
        <v>19</v>
      </c>
      <c r="DF246" s="27">
        <f t="shared" ca="1" si="3"/>
        <v>0</v>
      </c>
      <c r="DG246" s="14">
        <v>1</v>
      </c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</row>
    <row r="247" spans="1:131" x14ac:dyDescent="0.25">
      <c r="A247" s="14" t="s">
        <v>56</v>
      </c>
      <c r="B247" s="14" t="s">
        <v>55</v>
      </c>
      <c r="C247" s="14" t="s">
        <v>32</v>
      </c>
      <c r="D247" s="14" t="s">
        <v>55</v>
      </c>
      <c r="E247" s="14" t="s">
        <v>55</v>
      </c>
      <c r="F247" s="14" t="s">
        <v>55</v>
      </c>
      <c r="G247" s="14" t="s">
        <v>102</v>
      </c>
      <c r="H247" s="1">
        <v>42291</v>
      </c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D247" s="14">
        <f>SUMIFS(CountData!$H:$H, CountData!$A:$A, $B247,CountData!$B:$B, $C247, CountData!$C:$C, $D247, CountData!$D:$D, $E247, CountData!$E:$E, $F247, CountData!$F:$F, $G247, CountData!$G:$G, $H247)</f>
        <v>16</v>
      </c>
      <c r="DE247" s="14">
        <f>SUMIFS(CountData!$I:$I, CountData!$A:$A, $B247, CountData!$B:$B, $C247, CountData!$C:$C, $D247, CountData!$D:$D, $E247, CountData!$E:$E, $F247, CountData!$F:$F, $G247, CountData!$G:$G, $H247)</f>
        <v>19</v>
      </c>
      <c r="DF247" s="27">
        <f t="shared" ca="1" si="3"/>
        <v>0</v>
      </c>
      <c r="DG247" s="14">
        <v>1</v>
      </c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</row>
    <row r="248" spans="1:131" x14ac:dyDescent="0.25">
      <c r="A248" s="14" t="s">
        <v>56</v>
      </c>
      <c r="B248" s="14" t="s">
        <v>55</v>
      </c>
      <c r="C248" s="14" t="s">
        <v>32</v>
      </c>
      <c r="D248" s="14" t="s">
        <v>55</v>
      </c>
      <c r="E248" s="14" t="s">
        <v>55</v>
      </c>
      <c r="F248" s="14" t="s">
        <v>55</v>
      </c>
      <c r="G248" s="14" t="s">
        <v>62</v>
      </c>
      <c r="H248" s="1">
        <v>42125</v>
      </c>
      <c r="I248" s="14">
        <v>5023.04</v>
      </c>
      <c r="J248" s="14">
        <v>4725.7650000000003</v>
      </c>
      <c r="K248" s="14">
        <v>4735.8100000000004</v>
      </c>
      <c r="L248" s="14">
        <v>4508.8599999999997</v>
      </c>
      <c r="M248" s="14">
        <v>6076.3</v>
      </c>
      <c r="N248" s="14">
        <v>7400.1949999999997</v>
      </c>
      <c r="O248" s="14">
        <v>9005.9</v>
      </c>
      <c r="P248" s="14">
        <v>10074.299999999999</v>
      </c>
      <c r="Q248" s="14">
        <v>11675.94</v>
      </c>
      <c r="R248" s="14">
        <v>12697.04</v>
      </c>
      <c r="S248" s="14">
        <v>13401.67</v>
      </c>
      <c r="T248" s="14">
        <v>13709.33</v>
      </c>
      <c r="U248" s="14">
        <v>13271.57</v>
      </c>
      <c r="V248" s="14">
        <v>13128.67</v>
      </c>
      <c r="W248" s="14">
        <v>12854.02</v>
      </c>
      <c r="X248" s="14">
        <v>12375.97</v>
      </c>
      <c r="Y248" s="14">
        <v>11927.68</v>
      </c>
      <c r="Z248" s="14">
        <v>10763.97</v>
      </c>
      <c r="AA248" s="14">
        <v>6892.63</v>
      </c>
      <c r="AB248" s="14">
        <v>5708.25</v>
      </c>
      <c r="AC248" s="14">
        <v>5233.3050000000003</v>
      </c>
      <c r="AD248" s="14">
        <v>4947.7749999999996</v>
      </c>
      <c r="AE248" s="14">
        <v>4712.63</v>
      </c>
      <c r="AF248" s="14">
        <v>4597.8549999999996</v>
      </c>
      <c r="AG248" s="14">
        <v>10490.06</v>
      </c>
      <c r="AH248" s="14">
        <v>5057.2169999999996</v>
      </c>
      <c r="AI248" s="14">
        <v>4767.4880000000003</v>
      </c>
      <c r="AJ248" s="14">
        <v>4741.7219999999998</v>
      </c>
      <c r="AK248" s="14">
        <v>4890.8779999999997</v>
      </c>
      <c r="AL248" s="14">
        <v>6312.8540000000003</v>
      </c>
      <c r="AM248" s="14">
        <v>7616.3370000000004</v>
      </c>
      <c r="AN248" s="14">
        <v>8976.7729999999992</v>
      </c>
      <c r="AO248" s="14">
        <v>9938.1460000000006</v>
      </c>
      <c r="AP248" s="14">
        <v>11531.12</v>
      </c>
      <c r="AQ248" s="14">
        <v>12450.2</v>
      </c>
      <c r="AR248" s="14">
        <v>13134.6</v>
      </c>
      <c r="AS248" s="14">
        <v>13379.81</v>
      </c>
      <c r="AT248" s="14">
        <v>12939.98</v>
      </c>
      <c r="AU248" s="14">
        <v>12955.01</v>
      </c>
      <c r="AV248" s="14">
        <v>12781.62</v>
      </c>
      <c r="AW248" s="14">
        <v>12688.4</v>
      </c>
      <c r="AX248" s="14">
        <v>12198.9</v>
      </c>
      <c r="AY248" s="14">
        <v>11084.88</v>
      </c>
      <c r="AZ248" s="14">
        <v>6950.4889999999996</v>
      </c>
      <c r="BA248" s="14">
        <v>5651.5410000000002</v>
      </c>
      <c r="BB248" s="14">
        <v>5180.6409999999996</v>
      </c>
      <c r="BC248" s="14">
        <v>4972.7719999999999</v>
      </c>
      <c r="BD248" s="14">
        <v>4731.5200000000004</v>
      </c>
      <c r="BE248" s="14">
        <v>4645.2690000000002</v>
      </c>
      <c r="BF248" s="14">
        <v>10732.4</v>
      </c>
      <c r="BG248" s="14">
        <v>65.965500000000006</v>
      </c>
      <c r="BH248" s="14">
        <v>65.930999999999997</v>
      </c>
      <c r="BI248" s="14">
        <v>64.930999999999997</v>
      </c>
      <c r="BJ248" s="14">
        <v>63.965499999999999</v>
      </c>
      <c r="BK248" s="14">
        <v>62.965499999999999</v>
      </c>
      <c r="BL248" s="14">
        <v>62.827599999999997</v>
      </c>
      <c r="BM248" s="14">
        <v>63.965499999999999</v>
      </c>
      <c r="BN248" s="14">
        <v>67.069000000000003</v>
      </c>
      <c r="BO248" s="14">
        <v>67.275899999999993</v>
      </c>
      <c r="BP248" s="14">
        <v>68.413799999999995</v>
      </c>
      <c r="BQ248" s="14">
        <v>72.448300000000003</v>
      </c>
      <c r="BR248" s="14">
        <v>73.482799999999997</v>
      </c>
      <c r="BS248" s="14">
        <v>76.413799999999995</v>
      </c>
      <c r="BT248" s="14">
        <v>77.344800000000006</v>
      </c>
      <c r="BU248" s="14">
        <v>79.206900000000005</v>
      </c>
      <c r="BV248" s="14">
        <v>77.241399999999999</v>
      </c>
      <c r="BW248" s="14">
        <v>74.241399999999999</v>
      </c>
      <c r="BX248" s="14">
        <v>73.103399999999993</v>
      </c>
      <c r="BY248" s="14">
        <v>73</v>
      </c>
      <c r="BZ248" s="14">
        <v>70</v>
      </c>
      <c r="CA248" s="14">
        <v>68.965500000000006</v>
      </c>
      <c r="CB248" s="14">
        <v>68.930999999999997</v>
      </c>
      <c r="CC248" s="14">
        <v>66.930999999999997</v>
      </c>
      <c r="CD248" s="14">
        <v>65.930999999999997</v>
      </c>
      <c r="CE248" s="14">
        <v>7348.79</v>
      </c>
      <c r="CF248" s="14">
        <v>10671.11</v>
      </c>
      <c r="CG248" s="14">
        <v>13623.71</v>
      </c>
      <c r="CH248" s="14">
        <v>14761.12</v>
      </c>
      <c r="CI248" s="14">
        <v>15217.37</v>
      </c>
      <c r="CJ248" s="14">
        <v>7946.1610000000001</v>
      </c>
      <c r="CK248" s="14">
        <v>4699.6769999999997</v>
      </c>
      <c r="CL248" s="14">
        <v>5134.6080000000002</v>
      </c>
      <c r="CM248" s="14">
        <v>6671.375</v>
      </c>
      <c r="CN248" s="14">
        <v>9225.5210000000006</v>
      </c>
      <c r="CO248" s="14">
        <v>10310.81</v>
      </c>
      <c r="CP248" s="14">
        <v>9887.09</v>
      </c>
      <c r="CQ248" s="14">
        <v>9703.08</v>
      </c>
      <c r="CR248" s="14">
        <v>7302.71</v>
      </c>
      <c r="CS248" s="14">
        <v>10362</v>
      </c>
      <c r="CT248" s="14">
        <v>9132.0669999999991</v>
      </c>
      <c r="CU248" s="14">
        <v>9047.5730000000003</v>
      </c>
      <c r="CV248" s="14">
        <v>8517.7379999999994</v>
      </c>
      <c r="CW248" s="14">
        <v>10007.82</v>
      </c>
      <c r="CX248" s="14">
        <v>9477.0300000000007</v>
      </c>
      <c r="CY248" s="14">
        <v>8359.7479999999996</v>
      </c>
      <c r="CZ248" s="14">
        <v>4746.2969999999996</v>
      </c>
      <c r="DA248" s="14">
        <v>4304.2479999999996</v>
      </c>
      <c r="DB248" s="14">
        <v>3825.47</v>
      </c>
      <c r="DC248" s="14">
        <v>6482.076</v>
      </c>
      <c r="DD248" s="14">
        <f>SUMIFS(CountData!$H:$H, CountData!$A:$A, $B248,CountData!$B:$B, $C248, CountData!$C:$C, $D248, CountData!$D:$D, $E248, CountData!$E:$E, $F248, CountData!$F:$F, $G248, CountData!$G:$G, $H248)</f>
        <v>16</v>
      </c>
      <c r="DE248" s="14">
        <f>SUMIFS(CountData!$I:$I, CountData!$A:$A, $B248, CountData!$B:$B, $C248, CountData!$C:$C, $D248, CountData!$D:$D, $E248, CountData!$E:$E, $F248, CountData!$F:$F, $G248, CountData!$G:$G, $H248)</f>
        <v>19</v>
      </c>
      <c r="DF248" s="27">
        <f t="shared" ca="1" si="3"/>
        <v>1698.3874999999989</v>
      </c>
      <c r="DG248" s="14">
        <v>0</v>
      </c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</row>
    <row r="249" spans="1:131" x14ac:dyDescent="0.25">
      <c r="A249" s="14" t="s">
        <v>56</v>
      </c>
      <c r="B249" s="14" t="s">
        <v>55</v>
      </c>
      <c r="C249" s="14" t="s">
        <v>32</v>
      </c>
      <c r="D249" s="14" t="s">
        <v>55</v>
      </c>
      <c r="E249" s="14" t="s">
        <v>55</v>
      </c>
      <c r="F249" s="14" t="s">
        <v>55</v>
      </c>
      <c r="G249" s="14" t="s">
        <v>62</v>
      </c>
      <c r="H249" s="1">
        <v>42164</v>
      </c>
      <c r="I249" s="14">
        <v>5863.7250000000004</v>
      </c>
      <c r="J249" s="14">
        <v>5706.7049999999999</v>
      </c>
      <c r="K249" s="14">
        <v>5528.61</v>
      </c>
      <c r="L249" s="14">
        <v>5384.83</v>
      </c>
      <c r="M249" s="14">
        <v>6840.34</v>
      </c>
      <c r="N249" s="14">
        <v>8591.2199999999993</v>
      </c>
      <c r="O249" s="14">
        <v>10892.81</v>
      </c>
      <c r="P249" s="14">
        <v>11683.6</v>
      </c>
      <c r="Q249" s="14">
        <v>12626.7</v>
      </c>
      <c r="R249" s="14">
        <v>14022.75</v>
      </c>
      <c r="S249" s="14">
        <v>15648.93</v>
      </c>
      <c r="T249" s="14">
        <v>15722.66</v>
      </c>
      <c r="U249" s="14">
        <v>15173.35</v>
      </c>
      <c r="V249" s="14">
        <v>14806.85</v>
      </c>
      <c r="W249" s="14">
        <v>14734.88</v>
      </c>
      <c r="X249" s="14">
        <v>14011.27</v>
      </c>
      <c r="Y249" s="14">
        <v>13135.58</v>
      </c>
      <c r="Z249" s="14">
        <v>11734.21</v>
      </c>
      <c r="AA249" s="14">
        <v>8181.57</v>
      </c>
      <c r="AB249" s="14">
        <v>7327.585</v>
      </c>
      <c r="AC249" s="14">
        <v>7137.6049999999996</v>
      </c>
      <c r="AD249" s="14">
        <v>6487.0150000000003</v>
      </c>
      <c r="AE249" s="14">
        <v>6133.5050000000001</v>
      </c>
      <c r="AF249" s="14">
        <v>5890.64</v>
      </c>
      <c r="AG249" s="14">
        <v>11765.66</v>
      </c>
      <c r="AH249" s="14">
        <v>5865.39</v>
      </c>
      <c r="AI249" s="14">
        <v>5719.9579999999996</v>
      </c>
      <c r="AJ249" s="14">
        <v>5465.3969999999999</v>
      </c>
      <c r="AK249" s="14">
        <v>5634.3590000000004</v>
      </c>
      <c r="AL249" s="14">
        <v>6939.6450000000004</v>
      </c>
      <c r="AM249" s="14">
        <v>8766.9120000000003</v>
      </c>
      <c r="AN249" s="14">
        <v>10892.14</v>
      </c>
      <c r="AO249" s="14">
        <v>11542.13</v>
      </c>
      <c r="AP249" s="14">
        <v>12509.66</v>
      </c>
      <c r="AQ249" s="14">
        <v>14105.18</v>
      </c>
      <c r="AR249" s="14">
        <v>15441.33</v>
      </c>
      <c r="AS249" s="14">
        <v>15403.47</v>
      </c>
      <c r="AT249" s="14">
        <v>14805.19</v>
      </c>
      <c r="AU249" s="14">
        <v>14593.25</v>
      </c>
      <c r="AV249" s="14">
        <v>14626.16</v>
      </c>
      <c r="AW249" s="14">
        <v>14222.29</v>
      </c>
      <c r="AX249" s="14">
        <v>13443.1</v>
      </c>
      <c r="AY249" s="14">
        <v>12235.36</v>
      </c>
      <c r="AZ249" s="14">
        <v>8245.4179999999997</v>
      </c>
      <c r="BA249" s="14">
        <v>7279.4589999999998</v>
      </c>
      <c r="BB249" s="14">
        <v>7106.5770000000002</v>
      </c>
      <c r="BC249" s="14">
        <v>6494.509</v>
      </c>
      <c r="BD249" s="14">
        <v>6123.366</v>
      </c>
      <c r="BE249" s="14">
        <v>5924.0789999999997</v>
      </c>
      <c r="BF249" s="14">
        <v>12061.61</v>
      </c>
      <c r="BG249" s="14">
        <v>69.089600000000004</v>
      </c>
      <c r="BH249" s="14">
        <v>69.089600000000004</v>
      </c>
      <c r="BI249" s="14">
        <v>68.119399999999999</v>
      </c>
      <c r="BJ249" s="14">
        <v>70.059700000000007</v>
      </c>
      <c r="BK249" s="14">
        <v>70.029899999999998</v>
      </c>
      <c r="BL249" s="14">
        <v>69.059700000000007</v>
      </c>
      <c r="BM249" s="14">
        <v>68.059700000000007</v>
      </c>
      <c r="BN249" s="14">
        <v>68.059700000000007</v>
      </c>
      <c r="BO249" s="14">
        <v>69.059700000000007</v>
      </c>
      <c r="BP249" s="14">
        <v>75.059700000000007</v>
      </c>
      <c r="BQ249" s="14">
        <v>79.209000000000003</v>
      </c>
      <c r="BR249" s="14">
        <v>76.328400000000002</v>
      </c>
      <c r="BS249" s="14">
        <v>76.089600000000004</v>
      </c>
      <c r="BT249" s="14">
        <v>76.179100000000005</v>
      </c>
      <c r="BU249" s="14">
        <v>71.298500000000004</v>
      </c>
      <c r="BV249" s="14">
        <v>69.298500000000004</v>
      </c>
      <c r="BW249" s="14">
        <v>68.179100000000005</v>
      </c>
      <c r="BX249" s="14">
        <v>68.119399999999999</v>
      </c>
      <c r="BY249" s="14">
        <v>67.119399999999999</v>
      </c>
      <c r="BZ249" s="14">
        <v>67.089600000000004</v>
      </c>
      <c r="CA249" s="14">
        <v>67.059700000000007</v>
      </c>
      <c r="CB249" s="14">
        <v>67.059700000000007</v>
      </c>
      <c r="CC249" s="14">
        <v>66.059700000000007</v>
      </c>
      <c r="CD249" s="14">
        <v>66.059700000000007</v>
      </c>
      <c r="CE249" s="14">
        <v>6778.2030000000004</v>
      </c>
      <c r="CF249" s="14">
        <v>9793.4210000000003</v>
      </c>
      <c r="CG249" s="14">
        <v>10364.48</v>
      </c>
      <c r="CH249" s="14">
        <v>11827.76</v>
      </c>
      <c r="CI249" s="14">
        <v>13455.03</v>
      </c>
      <c r="CJ249" s="14">
        <v>8035.7259999999997</v>
      </c>
      <c r="CK249" s="14">
        <v>4906.6130000000003</v>
      </c>
      <c r="CL249" s="14">
        <v>5360.76</v>
      </c>
      <c r="CM249" s="14">
        <v>6785.4080000000004</v>
      </c>
      <c r="CN249" s="14">
        <v>13502.32</v>
      </c>
      <c r="CO249" s="14">
        <v>16543.64</v>
      </c>
      <c r="CP249" s="14">
        <v>13244.96</v>
      </c>
      <c r="CQ249" s="14">
        <v>7764.24</v>
      </c>
      <c r="CR249" s="14">
        <v>6248.2240000000002</v>
      </c>
      <c r="CS249" s="14">
        <v>10466.51</v>
      </c>
      <c r="CT249" s="14">
        <v>9610.8909999999996</v>
      </c>
      <c r="CU249" s="14">
        <v>10347.5</v>
      </c>
      <c r="CV249" s="14">
        <v>9686.1509999999998</v>
      </c>
      <c r="CW249" s="14">
        <v>8345.4179999999997</v>
      </c>
      <c r="CX249" s="14">
        <v>7859.326</v>
      </c>
      <c r="CY249" s="14">
        <v>7182.777</v>
      </c>
      <c r="CZ249" s="14">
        <v>4328.5640000000003</v>
      </c>
      <c r="DA249" s="14">
        <v>3956.3679999999999</v>
      </c>
      <c r="DB249" s="14">
        <v>3557.549</v>
      </c>
      <c r="DC249" s="14">
        <v>7090.9939999999997</v>
      </c>
      <c r="DD249" s="14">
        <f>SUMIFS(CountData!$H:$H, CountData!$A:$A, $B249,CountData!$B:$B, $C249, CountData!$C:$C, $D249, CountData!$D:$D, $E249, CountData!$E:$E, $F249, CountData!$F:$F, $G249, CountData!$G:$G, $H249)</f>
        <v>16</v>
      </c>
      <c r="DE249" s="14">
        <f>SUMIFS(CountData!$I:$I, CountData!$A:$A, $B249, CountData!$B:$B, $C249, CountData!$C:$C, $D249, CountData!$D:$D, $E249, CountData!$E:$E, $F249, CountData!$F:$F, $G249, CountData!$G:$G, $H249)</f>
        <v>19</v>
      </c>
      <c r="DF249" s="27">
        <f t="shared" ca="1" si="3"/>
        <v>1866.0700000000015</v>
      </c>
      <c r="DG249" s="14">
        <v>0</v>
      </c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</row>
    <row r="250" spans="1:131" x14ac:dyDescent="0.25">
      <c r="A250" s="14" t="s">
        <v>56</v>
      </c>
      <c r="B250" s="14" t="s">
        <v>55</v>
      </c>
      <c r="C250" s="14" t="s">
        <v>32</v>
      </c>
      <c r="D250" s="14" t="s">
        <v>55</v>
      </c>
      <c r="E250" s="14" t="s">
        <v>55</v>
      </c>
      <c r="F250" s="14" t="s">
        <v>55</v>
      </c>
      <c r="G250" s="14" t="s">
        <v>62</v>
      </c>
      <c r="H250" s="1">
        <v>42171</v>
      </c>
      <c r="I250" s="14">
        <v>5728.1149999999998</v>
      </c>
      <c r="J250" s="14">
        <v>5559.79</v>
      </c>
      <c r="K250" s="14">
        <v>5324.98</v>
      </c>
      <c r="L250" s="14">
        <v>5303.74</v>
      </c>
      <c r="M250" s="14">
        <v>6839.89</v>
      </c>
      <c r="N250" s="14">
        <v>8230.61</v>
      </c>
      <c r="O250" s="14">
        <v>10154.049999999999</v>
      </c>
      <c r="P250" s="14">
        <v>10990.95</v>
      </c>
      <c r="Q250" s="14">
        <v>12229.26</v>
      </c>
      <c r="R250" s="14">
        <v>13110.68</v>
      </c>
      <c r="S250" s="14">
        <v>13660.62</v>
      </c>
      <c r="T250" s="14">
        <v>14179.4</v>
      </c>
      <c r="U250" s="14">
        <v>14386.08</v>
      </c>
      <c r="V250" s="14">
        <v>14231.05</v>
      </c>
      <c r="W250" s="14">
        <v>14193.39</v>
      </c>
      <c r="X250" s="14">
        <v>13739.78</v>
      </c>
      <c r="Y250" s="14">
        <v>13337.68</v>
      </c>
      <c r="Z250" s="14">
        <v>12189.59</v>
      </c>
      <c r="AA250" s="14">
        <v>8076.84</v>
      </c>
      <c r="AB250" s="14">
        <v>7089.07</v>
      </c>
      <c r="AC250" s="14">
        <v>6847.4049999999997</v>
      </c>
      <c r="AD250" s="14">
        <v>6331.59</v>
      </c>
      <c r="AE250" s="14">
        <v>5965.84</v>
      </c>
      <c r="AF250" s="14">
        <v>5763.9449999999997</v>
      </c>
      <c r="AG250" s="14">
        <v>11835.97</v>
      </c>
      <c r="AH250" s="14">
        <v>5770.2619999999997</v>
      </c>
      <c r="AI250" s="14">
        <v>5600.7110000000002</v>
      </c>
      <c r="AJ250" s="14">
        <v>5286.01</v>
      </c>
      <c r="AK250" s="14">
        <v>5603.41</v>
      </c>
      <c r="AL250" s="14">
        <v>6990.3490000000002</v>
      </c>
      <c r="AM250" s="14">
        <v>8390.0169999999998</v>
      </c>
      <c r="AN250" s="14">
        <v>10192.049999999999</v>
      </c>
      <c r="AO250" s="14">
        <v>10946.49</v>
      </c>
      <c r="AP250" s="14">
        <v>12038.85</v>
      </c>
      <c r="AQ250" s="14">
        <v>12918.6</v>
      </c>
      <c r="AR250" s="14">
        <v>13303.72</v>
      </c>
      <c r="AS250" s="14">
        <v>13724.38</v>
      </c>
      <c r="AT250" s="14">
        <v>13959.12</v>
      </c>
      <c r="AU250" s="14">
        <v>13945.81</v>
      </c>
      <c r="AV250" s="14">
        <v>14045.02</v>
      </c>
      <c r="AW250" s="14">
        <v>13969.3</v>
      </c>
      <c r="AX250" s="14">
        <v>13636.87</v>
      </c>
      <c r="AY250" s="14">
        <v>12540.56</v>
      </c>
      <c r="AZ250" s="14">
        <v>8231.0130000000008</v>
      </c>
      <c r="BA250" s="14">
        <v>7151.2479999999996</v>
      </c>
      <c r="BB250" s="14">
        <v>6853.5429999999997</v>
      </c>
      <c r="BC250" s="14">
        <v>6349.9570000000003</v>
      </c>
      <c r="BD250" s="14">
        <v>5980.5420000000004</v>
      </c>
      <c r="BE250" s="14">
        <v>5824.61</v>
      </c>
      <c r="BF250" s="14">
        <v>12109.87</v>
      </c>
      <c r="BG250" s="14">
        <v>66.029399999999995</v>
      </c>
      <c r="BH250" s="14">
        <v>66.029399999999995</v>
      </c>
      <c r="BI250" s="14">
        <v>65.058800000000005</v>
      </c>
      <c r="BJ250" s="14">
        <v>65.029399999999995</v>
      </c>
      <c r="BK250" s="14">
        <v>64.029399999999995</v>
      </c>
      <c r="BL250" s="14">
        <v>64.029399999999995</v>
      </c>
      <c r="BM250" s="14">
        <v>64.029399999999995</v>
      </c>
      <c r="BN250" s="14">
        <v>64.058800000000005</v>
      </c>
      <c r="BO250" s="14">
        <v>64.176500000000004</v>
      </c>
      <c r="BP250" s="14">
        <v>65.264700000000005</v>
      </c>
      <c r="BQ250" s="14">
        <v>65.264700000000005</v>
      </c>
      <c r="BR250" s="14">
        <v>67.264700000000005</v>
      </c>
      <c r="BS250" s="14">
        <v>68.2941</v>
      </c>
      <c r="BT250" s="14">
        <v>70.176500000000004</v>
      </c>
      <c r="BU250" s="14">
        <v>70.2059</v>
      </c>
      <c r="BV250" s="14">
        <v>69.235299999999995</v>
      </c>
      <c r="BW250" s="14">
        <v>68.235299999999995</v>
      </c>
      <c r="BX250" s="14">
        <v>67.176500000000004</v>
      </c>
      <c r="BY250" s="14">
        <v>65.147099999999995</v>
      </c>
      <c r="BZ250" s="14">
        <v>64.058800000000005</v>
      </c>
      <c r="CA250" s="14">
        <v>64</v>
      </c>
      <c r="CB250" s="14">
        <v>63.941200000000002</v>
      </c>
      <c r="CC250" s="14">
        <v>63.941200000000002</v>
      </c>
      <c r="CD250" s="14">
        <v>62.911799999999999</v>
      </c>
      <c r="CE250" s="14">
        <v>8066.0919999999996</v>
      </c>
      <c r="CF250" s="14">
        <v>10955.13</v>
      </c>
      <c r="CG250" s="14">
        <v>13900.57</v>
      </c>
      <c r="CH250" s="14">
        <v>15610.66</v>
      </c>
      <c r="CI250" s="14">
        <v>17743.27</v>
      </c>
      <c r="CJ250" s="14">
        <v>10600.19</v>
      </c>
      <c r="CK250" s="14">
        <v>6264.7449999999999</v>
      </c>
      <c r="CL250" s="14">
        <v>7215.0379999999996</v>
      </c>
      <c r="CM250" s="14">
        <v>9440.527</v>
      </c>
      <c r="CN250" s="14">
        <v>11512.71</v>
      </c>
      <c r="CO250" s="14">
        <v>13456.87</v>
      </c>
      <c r="CP250" s="14">
        <v>13901.57</v>
      </c>
      <c r="CQ250" s="14">
        <v>11612.05</v>
      </c>
      <c r="CR250" s="14">
        <v>9121.64</v>
      </c>
      <c r="CS250" s="14">
        <v>9984.1419999999998</v>
      </c>
      <c r="CT250" s="14">
        <v>10677.05</v>
      </c>
      <c r="CU250" s="14">
        <v>11524.88</v>
      </c>
      <c r="CV250" s="14">
        <v>11101.35</v>
      </c>
      <c r="CW250" s="14">
        <v>11062.11</v>
      </c>
      <c r="CX250" s="14">
        <v>10494.88</v>
      </c>
      <c r="CY250" s="14">
        <v>9590.1080000000002</v>
      </c>
      <c r="CZ250" s="14">
        <v>6086.049</v>
      </c>
      <c r="DA250" s="14">
        <v>5356.098</v>
      </c>
      <c r="DB250" s="14">
        <v>4768.9669999999996</v>
      </c>
      <c r="DC250" s="14">
        <v>7919.4179999999997</v>
      </c>
      <c r="DD250" s="14">
        <f>SUMIFS(CountData!$H:$H, CountData!$A:$A, $B250,CountData!$B:$B, $C250, CountData!$C:$C, $D250, CountData!$D:$D, $E250, CountData!$E:$E, $F250, CountData!$F:$F, $G250, CountData!$G:$G, $H250)</f>
        <v>16</v>
      </c>
      <c r="DE250" s="14">
        <f>SUMIFS(CountData!$I:$I, CountData!$A:$A, $B250, CountData!$B:$B, $C250, CountData!$C:$C, $D250, CountData!$D:$D, $E250, CountData!$E:$E, $F250, CountData!$F:$F, $G250, CountData!$G:$G, $H250)</f>
        <v>19</v>
      </c>
      <c r="DF250" s="27">
        <f t="shared" ca="1" si="3"/>
        <v>1711.9650000000001</v>
      </c>
      <c r="DG250" s="14">
        <v>0</v>
      </c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</row>
    <row r="251" spans="1:131" x14ac:dyDescent="0.25">
      <c r="A251" s="14" t="s">
        <v>56</v>
      </c>
      <c r="B251" s="14" t="s">
        <v>55</v>
      </c>
      <c r="C251" s="14" t="s">
        <v>32</v>
      </c>
      <c r="D251" s="14" t="s">
        <v>55</v>
      </c>
      <c r="E251" s="14" t="s">
        <v>55</v>
      </c>
      <c r="F251" s="14" t="s">
        <v>55</v>
      </c>
      <c r="G251" s="14" t="s">
        <v>62</v>
      </c>
      <c r="H251" s="1">
        <v>42172</v>
      </c>
      <c r="I251" s="14">
        <v>5671.0249999999996</v>
      </c>
      <c r="J251" s="14">
        <v>5534.1450000000004</v>
      </c>
      <c r="K251" s="14">
        <v>5295.44</v>
      </c>
      <c r="L251" s="14">
        <v>5181.67</v>
      </c>
      <c r="M251" s="14">
        <v>6612.94</v>
      </c>
      <c r="N251" s="14">
        <v>7887.21</v>
      </c>
      <c r="O251" s="14">
        <v>9769.23</v>
      </c>
      <c r="P251" s="14">
        <v>10984.26</v>
      </c>
      <c r="Q251" s="14">
        <v>12889.98</v>
      </c>
      <c r="R251" s="14">
        <v>13998.11</v>
      </c>
      <c r="S251" s="14">
        <v>14424.26</v>
      </c>
      <c r="T251" s="14">
        <v>14694.41</v>
      </c>
      <c r="U251" s="14">
        <v>14446.65</v>
      </c>
      <c r="V251" s="14">
        <v>14188.2</v>
      </c>
      <c r="W251" s="14">
        <v>14234.67</v>
      </c>
      <c r="X251" s="14">
        <v>13928.25</v>
      </c>
      <c r="Y251" s="14">
        <v>13565.35</v>
      </c>
      <c r="Z251" s="14">
        <v>12381.89</v>
      </c>
      <c r="AA251" s="14">
        <v>8122.34</v>
      </c>
      <c r="AB251" s="14">
        <v>7221.81</v>
      </c>
      <c r="AC251" s="14">
        <v>7007.1949999999997</v>
      </c>
      <c r="AD251" s="14">
        <v>6435.7</v>
      </c>
      <c r="AE251" s="14">
        <v>6038.17</v>
      </c>
      <c r="AF251" s="14">
        <v>5793.7849999999999</v>
      </c>
      <c r="AG251" s="14">
        <v>11999.46</v>
      </c>
      <c r="AH251" s="14">
        <v>5703.4989999999998</v>
      </c>
      <c r="AI251" s="14">
        <v>5566.6850000000004</v>
      </c>
      <c r="AJ251" s="14">
        <v>5250.9139999999998</v>
      </c>
      <c r="AK251" s="14">
        <v>5481.5010000000002</v>
      </c>
      <c r="AL251" s="14">
        <v>6764.5020000000004</v>
      </c>
      <c r="AM251" s="14">
        <v>8057.1959999999999</v>
      </c>
      <c r="AN251" s="14">
        <v>9787.1059999999998</v>
      </c>
      <c r="AO251" s="14">
        <v>10910.75</v>
      </c>
      <c r="AP251" s="14">
        <v>12714.19</v>
      </c>
      <c r="AQ251" s="14">
        <v>13782.39</v>
      </c>
      <c r="AR251" s="14">
        <v>14076.56</v>
      </c>
      <c r="AS251" s="14">
        <v>14240.2</v>
      </c>
      <c r="AT251" s="14">
        <v>14051.74</v>
      </c>
      <c r="AU251" s="14">
        <v>13912.78</v>
      </c>
      <c r="AV251" s="14">
        <v>14104.28</v>
      </c>
      <c r="AW251" s="14">
        <v>14211.94</v>
      </c>
      <c r="AX251" s="14">
        <v>13896.38</v>
      </c>
      <c r="AY251" s="14">
        <v>12755.56</v>
      </c>
      <c r="AZ251" s="14">
        <v>8252.9130000000005</v>
      </c>
      <c r="BA251" s="14">
        <v>7261.4440000000004</v>
      </c>
      <c r="BB251" s="14">
        <v>7005.3729999999996</v>
      </c>
      <c r="BC251" s="14">
        <v>6450.9359999999997</v>
      </c>
      <c r="BD251" s="14">
        <v>6046.0320000000002</v>
      </c>
      <c r="BE251" s="14">
        <v>5846.0810000000001</v>
      </c>
      <c r="BF251" s="14">
        <v>12279.01</v>
      </c>
      <c r="BG251" s="14">
        <v>63.941200000000002</v>
      </c>
      <c r="BH251" s="14">
        <v>63</v>
      </c>
      <c r="BI251" s="14">
        <v>62.029400000000003</v>
      </c>
      <c r="BJ251" s="14">
        <v>63</v>
      </c>
      <c r="BK251" s="14">
        <v>63</v>
      </c>
      <c r="BL251" s="14">
        <v>62.970599999999997</v>
      </c>
      <c r="BM251" s="14">
        <v>64</v>
      </c>
      <c r="BN251" s="14">
        <v>66</v>
      </c>
      <c r="BO251" s="14">
        <v>65.176500000000004</v>
      </c>
      <c r="BP251" s="14">
        <v>65.264700000000005</v>
      </c>
      <c r="BQ251" s="14">
        <v>66.264700000000005</v>
      </c>
      <c r="BR251" s="14">
        <v>67.323499999999996</v>
      </c>
      <c r="BS251" s="14">
        <v>67.382400000000004</v>
      </c>
      <c r="BT251" s="14">
        <v>70.235299999999995</v>
      </c>
      <c r="BU251" s="14">
        <v>72.235299999999995</v>
      </c>
      <c r="BV251" s="14">
        <v>72.176500000000004</v>
      </c>
      <c r="BW251" s="14">
        <v>72.147099999999995</v>
      </c>
      <c r="BX251" s="14">
        <v>70.147099999999995</v>
      </c>
      <c r="BY251" s="14">
        <v>71.058800000000005</v>
      </c>
      <c r="BZ251" s="14">
        <v>68.058800000000005</v>
      </c>
      <c r="CA251" s="14">
        <v>66.970600000000005</v>
      </c>
      <c r="CB251" s="14">
        <v>66.970600000000005</v>
      </c>
      <c r="CC251" s="14">
        <v>65.970600000000005</v>
      </c>
      <c r="CD251" s="14">
        <v>65.941199999999995</v>
      </c>
      <c r="CE251" s="14">
        <v>7950.2879999999996</v>
      </c>
      <c r="CF251" s="14">
        <v>10924.76</v>
      </c>
      <c r="CG251" s="14">
        <v>13781.71</v>
      </c>
      <c r="CH251" s="14">
        <v>15256.19</v>
      </c>
      <c r="CI251" s="14">
        <v>16887.490000000002</v>
      </c>
      <c r="CJ251" s="14">
        <v>9992.5450000000001</v>
      </c>
      <c r="CK251" s="14">
        <v>5931.46</v>
      </c>
      <c r="CL251" s="14">
        <v>6660.1030000000001</v>
      </c>
      <c r="CM251" s="14">
        <v>8368.4189999999999</v>
      </c>
      <c r="CN251" s="14">
        <v>10311.69</v>
      </c>
      <c r="CO251" s="14">
        <v>12380.3</v>
      </c>
      <c r="CP251" s="14">
        <v>12686.2</v>
      </c>
      <c r="CQ251" s="14">
        <v>10704.68</v>
      </c>
      <c r="CR251" s="14">
        <v>8581.1959999999999</v>
      </c>
      <c r="CS251" s="14">
        <v>9100.1460000000006</v>
      </c>
      <c r="CT251" s="14">
        <v>9464.1859999999997</v>
      </c>
      <c r="CU251" s="14">
        <v>10436.200000000001</v>
      </c>
      <c r="CV251" s="14">
        <v>10602.17</v>
      </c>
      <c r="CW251" s="14">
        <v>10536.26</v>
      </c>
      <c r="CX251" s="14">
        <v>9969.0869999999995</v>
      </c>
      <c r="CY251" s="14">
        <v>8970.3189999999995</v>
      </c>
      <c r="CZ251" s="14">
        <v>5643.92</v>
      </c>
      <c r="DA251" s="14">
        <v>5047.0540000000001</v>
      </c>
      <c r="DB251" s="14">
        <v>4503.0609999999997</v>
      </c>
      <c r="DC251" s="14">
        <v>7087.2309999999998</v>
      </c>
      <c r="DD251" s="14">
        <f>SUMIFS(CountData!$H:$H, CountData!$A:$A, $B251,CountData!$B:$B, $C251, CountData!$C:$C, $D251, CountData!$D:$D, $E251, CountData!$E:$E, $F251, CountData!$F:$F, $G251, CountData!$G:$G, $H251)</f>
        <v>16</v>
      </c>
      <c r="DE251" s="14">
        <f>SUMIFS(CountData!$I:$I, CountData!$A:$A, $B251, CountData!$B:$B, $C251, CountData!$C:$C, $D251, CountData!$D:$D, $E251, CountData!$E:$E, $F251, CountData!$F:$F, $G251, CountData!$G:$G, $H251)</f>
        <v>19</v>
      </c>
      <c r="DF251" s="27">
        <f t="shared" ca="1" si="3"/>
        <v>1742.5824999999986</v>
      </c>
      <c r="DG251" s="14">
        <v>0</v>
      </c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</row>
    <row r="252" spans="1:131" x14ac:dyDescent="0.25">
      <c r="A252" s="14" t="s">
        <v>56</v>
      </c>
      <c r="B252" s="14" t="s">
        <v>55</v>
      </c>
      <c r="C252" s="14" t="s">
        <v>32</v>
      </c>
      <c r="D252" s="14" t="s">
        <v>55</v>
      </c>
      <c r="E252" s="14" t="s">
        <v>55</v>
      </c>
      <c r="F252" s="14" t="s">
        <v>55</v>
      </c>
      <c r="G252" s="14" t="s">
        <v>62</v>
      </c>
      <c r="H252" s="1">
        <v>42177</v>
      </c>
      <c r="I252" s="14">
        <v>5164.59</v>
      </c>
      <c r="J252" s="14">
        <v>5093.2749999999996</v>
      </c>
      <c r="K252" s="14">
        <v>5137.085</v>
      </c>
      <c r="L252" s="14">
        <v>5652.585</v>
      </c>
      <c r="M252" s="14">
        <v>7005.2650000000003</v>
      </c>
      <c r="N252" s="14">
        <v>10736.73</v>
      </c>
      <c r="O252" s="14">
        <v>12032.8</v>
      </c>
      <c r="P252" s="14">
        <v>13026</v>
      </c>
      <c r="Q252" s="14">
        <v>14480.67</v>
      </c>
      <c r="R252" s="14">
        <v>15790.28</v>
      </c>
      <c r="S252" s="14">
        <v>16403.8</v>
      </c>
      <c r="T252" s="14">
        <v>16381.66</v>
      </c>
      <c r="U252" s="14">
        <v>16023.04</v>
      </c>
      <c r="V252" s="14">
        <v>15776.65</v>
      </c>
      <c r="W252" s="14">
        <v>15694.85</v>
      </c>
      <c r="X252" s="14">
        <v>15160.95</v>
      </c>
      <c r="Y252" s="14">
        <v>14783.45</v>
      </c>
      <c r="Z252" s="14">
        <v>13475.18</v>
      </c>
      <c r="AA252" s="14">
        <v>8414.1550000000007</v>
      </c>
      <c r="AB252" s="14">
        <v>7278.8649999999998</v>
      </c>
      <c r="AC252" s="14">
        <v>7126.42</v>
      </c>
      <c r="AD252" s="14">
        <v>6522.5950000000003</v>
      </c>
      <c r="AE252" s="14">
        <v>6086.48</v>
      </c>
      <c r="AF252" s="14">
        <v>5881.87</v>
      </c>
      <c r="AG252" s="14">
        <v>12958.44</v>
      </c>
      <c r="AH252" s="14">
        <v>5194.2389999999996</v>
      </c>
      <c r="AI252" s="14">
        <v>5123.8900000000003</v>
      </c>
      <c r="AJ252" s="14">
        <v>5131.6559999999999</v>
      </c>
      <c r="AK252" s="14">
        <v>6024.9179999999997</v>
      </c>
      <c r="AL252" s="14">
        <v>7252.1369999999997</v>
      </c>
      <c r="AM252" s="14">
        <v>10981.21</v>
      </c>
      <c r="AN252" s="14">
        <v>11991.21</v>
      </c>
      <c r="AO252" s="14">
        <v>12872.97</v>
      </c>
      <c r="AP252" s="14">
        <v>14334.24</v>
      </c>
      <c r="AQ252" s="14">
        <v>15588.54</v>
      </c>
      <c r="AR252" s="14">
        <v>16126.19</v>
      </c>
      <c r="AS252" s="14">
        <v>16009.95</v>
      </c>
      <c r="AT252" s="14">
        <v>15702.99</v>
      </c>
      <c r="AU252" s="14">
        <v>15580.06</v>
      </c>
      <c r="AV252" s="14">
        <v>15577.79</v>
      </c>
      <c r="AW252" s="14">
        <v>15478.64</v>
      </c>
      <c r="AX252" s="14">
        <v>15100.73</v>
      </c>
      <c r="AY252" s="14">
        <v>13784.43</v>
      </c>
      <c r="AZ252" s="14">
        <v>8474.4050000000007</v>
      </c>
      <c r="BA252" s="14">
        <v>7223.3760000000002</v>
      </c>
      <c r="BB252" s="14">
        <v>7096.44</v>
      </c>
      <c r="BC252" s="14">
        <v>6547.0029999999997</v>
      </c>
      <c r="BD252" s="14">
        <v>6096.2179999999998</v>
      </c>
      <c r="BE252" s="14">
        <v>5926.0770000000002</v>
      </c>
      <c r="BF252" s="14">
        <v>13215.21</v>
      </c>
      <c r="BG252" s="14">
        <v>68</v>
      </c>
      <c r="BH252" s="14">
        <v>66.969700000000003</v>
      </c>
      <c r="BI252" s="14">
        <v>66.878799999999998</v>
      </c>
      <c r="BJ252" s="14">
        <v>66.969700000000003</v>
      </c>
      <c r="BK252" s="14">
        <v>65.939400000000006</v>
      </c>
      <c r="BL252" s="14">
        <v>65</v>
      </c>
      <c r="BM252" s="14">
        <v>65.030299999999997</v>
      </c>
      <c r="BN252" s="14">
        <v>66.030299999999997</v>
      </c>
      <c r="BO252" s="14">
        <v>68.181799999999996</v>
      </c>
      <c r="BP252" s="14">
        <v>71.212100000000007</v>
      </c>
      <c r="BQ252" s="14">
        <v>71.363600000000005</v>
      </c>
      <c r="BR252" s="14">
        <v>72.333299999999994</v>
      </c>
      <c r="BS252" s="14">
        <v>74.302999999999997</v>
      </c>
      <c r="BT252" s="14">
        <v>74.333299999999994</v>
      </c>
      <c r="BU252" s="14">
        <v>76.2727</v>
      </c>
      <c r="BV252" s="14">
        <v>76.242400000000004</v>
      </c>
      <c r="BW252" s="14">
        <v>75.181799999999996</v>
      </c>
      <c r="BX252" s="14">
        <v>74.151499999999999</v>
      </c>
      <c r="BY252" s="14">
        <v>72.090900000000005</v>
      </c>
      <c r="BZ252" s="14">
        <v>70.030299999999997</v>
      </c>
      <c r="CA252" s="14">
        <v>68.909099999999995</v>
      </c>
      <c r="CB252" s="14">
        <v>67.848500000000001</v>
      </c>
      <c r="CC252" s="14">
        <v>67.787899999999993</v>
      </c>
      <c r="CD252" s="14">
        <v>66.757599999999996</v>
      </c>
      <c r="CE252" s="14">
        <v>6725.8789999999999</v>
      </c>
      <c r="CF252" s="14">
        <v>9773.6820000000007</v>
      </c>
      <c r="CG252" s="14">
        <v>12872.51</v>
      </c>
      <c r="CH252" s="14">
        <v>14007.54</v>
      </c>
      <c r="CI252" s="14">
        <v>15077.2</v>
      </c>
      <c r="CJ252" s="14">
        <v>8045.915</v>
      </c>
      <c r="CK252" s="14">
        <v>4773.0789999999997</v>
      </c>
      <c r="CL252" s="14">
        <v>4820.3469999999998</v>
      </c>
      <c r="CM252" s="14">
        <v>5806.7659999999996</v>
      </c>
      <c r="CN252" s="14">
        <v>7206.7129999999997</v>
      </c>
      <c r="CO252" s="14">
        <v>9541.509</v>
      </c>
      <c r="CP252" s="14">
        <v>9489.3909999999996</v>
      </c>
      <c r="CQ252" s="14">
        <v>7996.3879999999999</v>
      </c>
      <c r="CR252" s="14">
        <v>6040.17</v>
      </c>
      <c r="CS252" s="14">
        <v>7735.7479999999996</v>
      </c>
      <c r="CT252" s="14">
        <v>7811.66</v>
      </c>
      <c r="CU252" s="14">
        <v>8770.5529999999999</v>
      </c>
      <c r="CV252" s="14">
        <v>8755.9689999999991</v>
      </c>
      <c r="CW252" s="14">
        <v>9425.259</v>
      </c>
      <c r="CX252" s="14">
        <v>8690.6650000000009</v>
      </c>
      <c r="CY252" s="14">
        <v>7675.2349999999997</v>
      </c>
      <c r="CZ252" s="14">
        <v>4373.5159999999996</v>
      </c>
      <c r="DA252" s="14">
        <v>3971.2710000000002</v>
      </c>
      <c r="DB252" s="14">
        <v>3561.3049999999998</v>
      </c>
      <c r="DC252" s="14">
        <v>6027.1570000000002</v>
      </c>
      <c r="DD252" s="14">
        <f>SUMIFS(CountData!$H:$H, CountData!$A:$A, $B252,CountData!$B:$B, $C252, CountData!$C:$C, $D252, CountData!$D:$D, $E252, CountData!$E:$E, $F252, CountData!$F:$F, $G252, CountData!$G:$G, $H252)</f>
        <v>16</v>
      </c>
      <c r="DE252" s="14">
        <f>SUMIFS(CountData!$I:$I, CountData!$A:$A, $B252, CountData!$B:$B, $C252, CountData!$C:$C, $D252, CountData!$D:$D, $E252, CountData!$E:$E, $F252, CountData!$F:$F, $G252, CountData!$G:$G, $H252)</f>
        <v>19</v>
      </c>
      <c r="DF252" s="27">
        <f t="shared" ca="1" si="3"/>
        <v>2026.9637500000008</v>
      </c>
      <c r="DG252" s="14">
        <v>0</v>
      </c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</row>
    <row r="253" spans="1:131" x14ac:dyDescent="0.25">
      <c r="A253" s="14" t="s">
        <v>56</v>
      </c>
      <c r="B253" s="14" t="s">
        <v>55</v>
      </c>
      <c r="C253" s="14" t="s">
        <v>32</v>
      </c>
      <c r="D253" s="14" t="s">
        <v>55</v>
      </c>
      <c r="E253" s="14" t="s">
        <v>55</v>
      </c>
      <c r="F253" s="14" t="s">
        <v>55</v>
      </c>
      <c r="G253" s="14" t="s">
        <v>62</v>
      </c>
      <c r="H253" s="1">
        <v>42179</v>
      </c>
      <c r="I253" s="14">
        <v>5818.3</v>
      </c>
      <c r="J253" s="14">
        <v>5688.3549999999996</v>
      </c>
      <c r="K253" s="14">
        <v>5469.3050000000003</v>
      </c>
      <c r="L253" s="14">
        <v>5331.03</v>
      </c>
      <c r="M253" s="14">
        <v>6802.24</v>
      </c>
      <c r="N253" s="14">
        <v>8481.9750000000004</v>
      </c>
      <c r="O253" s="14">
        <v>11046.67</v>
      </c>
      <c r="P253" s="14">
        <v>11948.29</v>
      </c>
      <c r="Q253" s="14">
        <v>13687.52</v>
      </c>
      <c r="R253" s="14">
        <v>15366</v>
      </c>
      <c r="S253" s="14">
        <v>15825.42</v>
      </c>
      <c r="T253" s="14">
        <v>15761.84</v>
      </c>
      <c r="U253" s="14">
        <v>15522.25</v>
      </c>
      <c r="V253" s="14">
        <v>15236.45</v>
      </c>
      <c r="W253" s="14">
        <v>15178.83</v>
      </c>
      <c r="X253" s="14">
        <v>14702.26</v>
      </c>
      <c r="Y253" s="14">
        <v>14372.34</v>
      </c>
      <c r="Z253" s="14">
        <v>13189.44</v>
      </c>
      <c r="AA253" s="14">
        <v>8490.7350000000006</v>
      </c>
      <c r="AB253" s="14">
        <v>7470.65</v>
      </c>
      <c r="AC253" s="14">
        <v>7135.8549999999996</v>
      </c>
      <c r="AD253" s="14">
        <v>6600.51</v>
      </c>
      <c r="AE253" s="14">
        <v>6320.8</v>
      </c>
      <c r="AF253" s="14">
        <v>5939.14</v>
      </c>
      <c r="AG253" s="14">
        <v>12688.69</v>
      </c>
      <c r="AH253" s="14">
        <v>5823.9809999999998</v>
      </c>
      <c r="AI253" s="14">
        <v>5709.5209999999997</v>
      </c>
      <c r="AJ253" s="14">
        <v>5428.8959999999997</v>
      </c>
      <c r="AK253" s="14">
        <v>5651.4589999999998</v>
      </c>
      <c r="AL253" s="14">
        <v>6974.5590000000002</v>
      </c>
      <c r="AM253" s="14">
        <v>8653.8680000000004</v>
      </c>
      <c r="AN253" s="14">
        <v>11012.82</v>
      </c>
      <c r="AO253" s="14">
        <v>11799.33</v>
      </c>
      <c r="AP253" s="14">
        <v>13562.1</v>
      </c>
      <c r="AQ253" s="14">
        <v>15047.31</v>
      </c>
      <c r="AR253" s="14">
        <v>15491.66</v>
      </c>
      <c r="AS253" s="14">
        <v>15353.35</v>
      </c>
      <c r="AT253" s="14">
        <v>15170.1</v>
      </c>
      <c r="AU253" s="14">
        <v>14968.46</v>
      </c>
      <c r="AV253" s="14">
        <v>15041.45</v>
      </c>
      <c r="AW253" s="14">
        <v>14945.22</v>
      </c>
      <c r="AX253" s="14">
        <v>14658.78</v>
      </c>
      <c r="AY253" s="14">
        <v>13604.12</v>
      </c>
      <c r="AZ253" s="14">
        <v>8560.5679999999993</v>
      </c>
      <c r="BA253" s="14">
        <v>7431.4979999999996</v>
      </c>
      <c r="BB253" s="14">
        <v>7109.2730000000001</v>
      </c>
      <c r="BC253" s="14">
        <v>6617.3040000000001</v>
      </c>
      <c r="BD253" s="14">
        <v>6314.7030000000004</v>
      </c>
      <c r="BE253" s="14">
        <v>5969.2640000000001</v>
      </c>
      <c r="BF253" s="14">
        <v>12950.19</v>
      </c>
      <c r="BG253" s="14">
        <v>68.884100000000004</v>
      </c>
      <c r="BH253" s="14">
        <v>67.941999999999993</v>
      </c>
      <c r="BI253" s="14">
        <v>67.826099999999997</v>
      </c>
      <c r="BJ253" s="14">
        <v>67.7971</v>
      </c>
      <c r="BK253" s="14">
        <v>66.7971</v>
      </c>
      <c r="BL253" s="14">
        <v>67.912999999999997</v>
      </c>
      <c r="BM253" s="14">
        <v>68.941999999999993</v>
      </c>
      <c r="BN253" s="14">
        <v>67.115899999999996</v>
      </c>
      <c r="BO253" s="14">
        <v>68.173900000000003</v>
      </c>
      <c r="BP253" s="14">
        <v>70.231899999999996</v>
      </c>
      <c r="BQ253" s="14">
        <v>71.289900000000003</v>
      </c>
      <c r="BR253" s="14">
        <v>74.260900000000007</v>
      </c>
      <c r="BS253" s="14">
        <v>72.289900000000003</v>
      </c>
      <c r="BT253" s="14">
        <v>72.318799999999996</v>
      </c>
      <c r="BU253" s="14">
        <v>72.289900000000003</v>
      </c>
      <c r="BV253" s="14">
        <v>73.289900000000003</v>
      </c>
      <c r="BW253" s="14">
        <v>72.260900000000007</v>
      </c>
      <c r="BX253" s="14">
        <v>71.260900000000007</v>
      </c>
      <c r="BY253" s="14">
        <v>73.115899999999996</v>
      </c>
      <c r="BZ253" s="14">
        <v>71</v>
      </c>
      <c r="CA253" s="14">
        <v>69.971000000000004</v>
      </c>
      <c r="CB253" s="14">
        <v>68.971000000000004</v>
      </c>
      <c r="CC253" s="14">
        <v>68.912999999999997</v>
      </c>
      <c r="CD253" s="14">
        <v>68.912999999999997</v>
      </c>
      <c r="CE253" s="14">
        <v>7736.3540000000003</v>
      </c>
      <c r="CF253" s="14">
        <v>10763.06</v>
      </c>
      <c r="CG253" s="14">
        <v>13705.42</v>
      </c>
      <c r="CH253" s="14">
        <v>14740.86</v>
      </c>
      <c r="CI253" s="14">
        <v>15703.8</v>
      </c>
      <c r="CJ253" s="14">
        <v>9037.1180000000004</v>
      </c>
      <c r="CK253" s="14">
        <v>5418.0649999999996</v>
      </c>
      <c r="CL253" s="14">
        <v>5818.152</v>
      </c>
      <c r="CM253" s="14">
        <v>7244.348</v>
      </c>
      <c r="CN253" s="14">
        <v>9839.6769999999997</v>
      </c>
      <c r="CO253" s="14">
        <v>11408.19</v>
      </c>
      <c r="CP253" s="14">
        <v>10961.6</v>
      </c>
      <c r="CQ253" s="14">
        <v>10312.780000000001</v>
      </c>
      <c r="CR253" s="14">
        <v>7331.86</v>
      </c>
      <c r="CS253" s="14">
        <v>7968.5910000000003</v>
      </c>
      <c r="CT253" s="14">
        <v>8070.4709999999995</v>
      </c>
      <c r="CU253" s="14">
        <v>8682.7289999999994</v>
      </c>
      <c r="CV253" s="14">
        <v>8929.3870000000006</v>
      </c>
      <c r="CW253" s="14">
        <v>10453.41</v>
      </c>
      <c r="CX253" s="14">
        <v>9508.6579999999994</v>
      </c>
      <c r="CY253" s="14">
        <v>8619.0580000000009</v>
      </c>
      <c r="CZ253" s="14">
        <v>5151.317</v>
      </c>
      <c r="DA253" s="14">
        <v>4671.5619999999999</v>
      </c>
      <c r="DB253" s="14">
        <v>4179.16</v>
      </c>
      <c r="DC253" s="14">
        <v>6263.1279999999997</v>
      </c>
      <c r="DD253" s="14">
        <f>SUMIFS(CountData!$H:$H, CountData!$A:$A, $B253,CountData!$B:$B, $C253, CountData!$C:$C, $D253, CountData!$D:$D, $E253, CountData!$E:$E, $F253, CountData!$F:$F, $G253, CountData!$G:$G, $H253)</f>
        <v>16</v>
      </c>
      <c r="DE253" s="14">
        <f>SUMIFS(CountData!$I:$I, CountData!$A:$A, $B253, CountData!$B:$B, $C253, CountData!$C:$C, $D253, CountData!$D:$D, $E253, CountData!$E:$E, $F253, CountData!$F:$F, $G253, CountData!$G:$G, $H253)</f>
        <v>19</v>
      </c>
      <c r="DF253" s="27">
        <f t="shared" ca="1" si="3"/>
        <v>1873.6987499999996</v>
      </c>
      <c r="DG253" s="14">
        <v>0</v>
      </c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</row>
    <row r="254" spans="1:131" x14ac:dyDescent="0.25">
      <c r="A254" s="14" t="s">
        <v>56</v>
      </c>
      <c r="B254" s="14" t="s">
        <v>55</v>
      </c>
      <c r="C254" s="14" t="s">
        <v>32</v>
      </c>
      <c r="D254" s="14" t="s">
        <v>55</v>
      </c>
      <c r="E254" s="14" t="s">
        <v>55</v>
      </c>
      <c r="F254" s="14" t="s">
        <v>55</v>
      </c>
      <c r="G254" s="14" t="s">
        <v>62</v>
      </c>
      <c r="H254" s="1">
        <v>42180</v>
      </c>
      <c r="I254" s="14">
        <v>5528.38</v>
      </c>
      <c r="J254" s="14">
        <v>5150.7849999999999</v>
      </c>
      <c r="K254" s="14">
        <v>5161.75</v>
      </c>
      <c r="L254" s="14">
        <v>5112.7250000000004</v>
      </c>
      <c r="M254" s="14">
        <v>6556.2849999999999</v>
      </c>
      <c r="N254" s="14">
        <v>8160.33</v>
      </c>
      <c r="O254" s="14">
        <v>10223.73</v>
      </c>
      <c r="P254" s="14">
        <v>10875.22</v>
      </c>
      <c r="Q254" s="14">
        <v>12198.15</v>
      </c>
      <c r="R254" s="14">
        <v>13896.53</v>
      </c>
      <c r="S254" s="14">
        <v>14699.57</v>
      </c>
      <c r="T254" s="14">
        <v>14351.73</v>
      </c>
      <c r="U254" s="14">
        <v>13889.76</v>
      </c>
      <c r="V254" s="14">
        <v>13760.58</v>
      </c>
      <c r="W254" s="14">
        <v>13560.36</v>
      </c>
      <c r="X254" s="14">
        <v>13177.99</v>
      </c>
      <c r="Y254" s="14">
        <v>12898.7</v>
      </c>
      <c r="Z254" s="14">
        <v>11879.87</v>
      </c>
      <c r="AA254" s="14">
        <v>7957.1</v>
      </c>
      <c r="AB254" s="14">
        <v>6966.01</v>
      </c>
      <c r="AC254" s="14">
        <v>6751.0150000000003</v>
      </c>
      <c r="AD254" s="14">
        <v>6140.87</v>
      </c>
      <c r="AE254" s="14">
        <v>5858.07</v>
      </c>
      <c r="AF254" s="14">
        <v>5542.56</v>
      </c>
      <c r="AG254" s="14">
        <v>11478.42</v>
      </c>
      <c r="AH254" s="14">
        <v>5520.7259999999997</v>
      </c>
      <c r="AI254" s="14">
        <v>5157.5330000000004</v>
      </c>
      <c r="AJ254" s="14">
        <v>5091.3130000000001</v>
      </c>
      <c r="AK254" s="14">
        <v>5355.9040000000005</v>
      </c>
      <c r="AL254" s="14">
        <v>6666.442</v>
      </c>
      <c r="AM254" s="14">
        <v>8321.0679999999993</v>
      </c>
      <c r="AN254" s="14">
        <v>10208</v>
      </c>
      <c r="AO254" s="14">
        <v>10731.93</v>
      </c>
      <c r="AP254" s="14">
        <v>12119.21</v>
      </c>
      <c r="AQ254" s="14">
        <v>13880.89</v>
      </c>
      <c r="AR254" s="14">
        <v>14436.95</v>
      </c>
      <c r="AS254" s="14">
        <v>13994.25</v>
      </c>
      <c r="AT254" s="14">
        <v>13578.87</v>
      </c>
      <c r="AU254" s="14">
        <v>13544.15</v>
      </c>
      <c r="AV254" s="14">
        <v>13461.65</v>
      </c>
      <c r="AW254" s="14">
        <v>13412.25</v>
      </c>
      <c r="AX254" s="14">
        <v>13181.45</v>
      </c>
      <c r="AY254" s="14">
        <v>12289.27</v>
      </c>
      <c r="AZ254" s="14">
        <v>7991.3590000000004</v>
      </c>
      <c r="BA254" s="14">
        <v>6888.451</v>
      </c>
      <c r="BB254" s="14">
        <v>6705.9120000000003</v>
      </c>
      <c r="BC254" s="14">
        <v>6145.3140000000003</v>
      </c>
      <c r="BD254" s="14">
        <v>5845.4480000000003</v>
      </c>
      <c r="BE254" s="14">
        <v>5570.0510000000004</v>
      </c>
      <c r="BF254" s="14">
        <v>11732.11</v>
      </c>
      <c r="BG254" s="14">
        <v>68.911799999999999</v>
      </c>
      <c r="BH254" s="14">
        <v>68.911799999999999</v>
      </c>
      <c r="BI254" s="14">
        <v>68.970600000000005</v>
      </c>
      <c r="BJ254" s="14">
        <v>67.970600000000005</v>
      </c>
      <c r="BK254" s="14">
        <v>68</v>
      </c>
      <c r="BL254" s="14">
        <v>67.970600000000005</v>
      </c>
      <c r="BM254" s="14">
        <v>68</v>
      </c>
      <c r="BN254" s="14">
        <v>69</v>
      </c>
      <c r="BO254" s="14">
        <v>71.058800000000005</v>
      </c>
      <c r="BP254" s="14">
        <v>74.088200000000001</v>
      </c>
      <c r="BQ254" s="14">
        <v>74.176500000000004</v>
      </c>
      <c r="BR254" s="14">
        <v>74.176500000000004</v>
      </c>
      <c r="BS254" s="14">
        <v>73.147099999999995</v>
      </c>
      <c r="BT254" s="14">
        <v>75.176500000000004</v>
      </c>
      <c r="BU254" s="14">
        <v>74.2059</v>
      </c>
      <c r="BV254" s="14">
        <v>73.176500000000004</v>
      </c>
      <c r="BW254" s="14">
        <v>73.147099999999995</v>
      </c>
      <c r="BX254" s="14">
        <v>72.117599999999996</v>
      </c>
      <c r="BY254" s="14">
        <v>71.058800000000005</v>
      </c>
      <c r="BZ254" s="14">
        <v>69</v>
      </c>
      <c r="CA254" s="14">
        <v>67.970600000000005</v>
      </c>
      <c r="CB254" s="14">
        <v>67.911799999999999</v>
      </c>
      <c r="CC254" s="14">
        <v>66.941199999999995</v>
      </c>
      <c r="CD254" s="14">
        <v>67.941199999999995</v>
      </c>
      <c r="CE254" s="14">
        <v>6860.7790000000005</v>
      </c>
      <c r="CF254" s="14">
        <v>9935.1170000000002</v>
      </c>
      <c r="CG254" s="14">
        <v>10486.5</v>
      </c>
      <c r="CH254" s="14">
        <v>11952.05</v>
      </c>
      <c r="CI254" s="14">
        <v>13279.52</v>
      </c>
      <c r="CJ254" s="14">
        <v>7913.7020000000002</v>
      </c>
      <c r="CK254" s="14">
        <v>4840.6369999999997</v>
      </c>
      <c r="CL254" s="14">
        <v>5526.9920000000002</v>
      </c>
      <c r="CM254" s="14">
        <v>6350.8339999999998</v>
      </c>
      <c r="CN254" s="14">
        <v>8578.7330000000002</v>
      </c>
      <c r="CO254" s="14">
        <v>8325.3690000000006</v>
      </c>
      <c r="CP254" s="14">
        <v>8284.3209999999999</v>
      </c>
      <c r="CQ254" s="14">
        <v>8060.5309999999999</v>
      </c>
      <c r="CR254" s="14">
        <v>5988.8</v>
      </c>
      <c r="CS254" s="14">
        <v>6224.7619999999997</v>
      </c>
      <c r="CT254" s="14">
        <v>7016.2740000000003</v>
      </c>
      <c r="CU254" s="14">
        <v>7269.36</v>
      </c>
      <c r="CV254" s="14">
        <v>7471.0020000000004</v>
      </c>
      <c r="CW254" s="14">
        <v>7681.9070000000002</v>
      </c>
      <c r="CX254" s="14">
        <v>7850.3919999999998</v>
      </c>
      <c r="CY254" s="14">
        <v>7278.6980000000003</v>
      </c>
      <c r="CZ254" s="14">
        <v>4365.9340000000002</v>
      </c>
      <c r="DA254" s="14">
        <v>3992.0430000000001</v>
      </c>
      <c r="DB254" s="14">
        <v>3600.346</v>
      </c>
      <c r="DC254" s="14">
        <v>5364.1549999999997</v>
      </c>
      <c r="DD254" s="14">
        <f>SUMIFS(CountData!$H:$H, CountData!$A:$A, $B254,CountData!$B:$B, $C254, CountData!$C:$C, $D254, CountData!$D:$D, $E254, CountData!$E:$E, $F254, CountData!$F:$F, $G254, CountData!$G:$G, $H254)</f>
        <v>16</v>
      </c>
      <c r="DE254" s="14">
        <f>SUMIFS(CountData!$I:$I, CountData!$A:$A, $B254, CountData!$B:$B, $C254, CountData!$C:$C, $D254, CountData!$D:$D, $E254, CountData!$E:$E, $F254, CountData!$F:$F, $G254, CountData!$G:$G, $H254)</f>
        <v>19</v>
      </c>
      <c r="DF254" s="27">
        <f t="shared" ca="1" si="3"/>
        <v>1607.7400000000016</v>
      </c>
      <c r="DG254" s="14">
        <v>0</v>
      </c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</row>
    <row r="255" spans="1:131" x14ac:dyDescent="0.25">
      <c r="A255" s="14" t="s">
        <v>56</v>
      </c>
      <c r="B255" s="14" t="s">
        <v>55</v>
      </c>
      <c r="C255" s="14" t="s">
        <v>32</v>
      </c>
      <c r="D255" s="14" t="s">
        <v>55</v>
      </c>
      <c r="E255" s="14" t="s">
        <v>55</v>
      </c>
      <c r="F255" s="14" t="s">
        <v>55</v>
      </c>
      <c r="G255" s="14" t="s">
        <v>62</v>
      </c>
      <c r="H255" s="1">
        <v>42181</v>
      </c>
      <c r="I255" s="14">
        <v>5704.3549999999996</v>
      </c>
      <c r="J255" s="14">
        <v>5583.95</v>
      </c>
      <c r="K255" s="14">
        <v>5392.4650000000001</v>
      </c>
      <c r="L255" s="14">
        <v>5263.6</v>
      </c>
      <c r="M255" s="14">
        <v>6683.7349999999997</v>
      </c>
      <c r="N255" s="14">
        <v>8126.1750000000002</v>
      </c>
      <c r="O255" s="14">
        <v>10303.23</v>
      </c>
      <c r="P255" s="14">
        <v>11111.83</v>
      </c>
      <c r="Q255" s="14">
        <v>12913.49</v>
      </c>
      <c r="R255" s="14">
        <v>14282.56</v>
      </c>
      <c r="S255" s="14">
        <v>14732.48</v>
      </c>
      <c r="T255" s="14">
        <v>14527.19</v>
      </c>
      <c r="U255" s="14">
        <v>14467.41</v>
      </c>
      <c r="V255" s="14">
        <v>14282.74</v>
      </c>
      <c r="W255" s="14">
        <v>14208.26</v>
      </c>
      <c r="X255" s="14">
        <v>13516.34</v>
      </c>
      <c r="Y255" s="14">
        <v>12787.1</v>
      </c>
      <c r="Z255" s="14">
        <v>11310.66</v>
      </c>
      <c r="AA255" s="14">
        <v>7418.93</v>
      </c>
      <c r="AB255" s="14">
        <v>6316.875</v>
      </c>
      <c r="AC255" s="14">
        <v>6075.74</v>
      </c>
      <c r="AD255" s="14">
        <v>5885.53</v>
      </c>
      <c r="AE255" s="14">
        <v>5613.3249999999998</v>
      </c>
      <c r="AF255" s="14">
        <v>5501.38</v>
      </c>
      <c r="AG255" s="14">
        <v>11258.26</v>
      </c>
      <c r="AH255" s="14">
        <v>5698.0240000000003</v>
      </c>
      <c r="AI255" s="14">
        <v>5593.44</v>
      </c>
      <c r="AJ255" s="14">
        <v>5325.2979999999998</v>
      </c>
      <c r="AK255" s="14">
        <v>5508.7539999999999</v>
      </c>
      <c r="AL255" s="14">
        <v>6779.4679999999998</v>
      </c>
      <c r="AM255" s="14">
        <v>8301.3670000000002</v>
      </c>
      <c r="AN255" s="14">
        <v>10295.620000000001</v>
      </c>
      <c r="AO255" s="14">
        <v>10958.85</v>
      </c>
      <c r="AP255" s="14">
        <v>12828.04</v>
      </c>
      <c r="AQ255" s="14">
        <v>14114.29</v>
      </c>
      <c r="AR255" s="14">
        <v>14486.03</v>
      </c>
      <c r="AS255" s="14">
        <v>14168.33</v>
      </c>
      <c r="AT255" s="14">
        <v>14125.12</v>
      </c>
      <c r="AU255" s="14">
        <v>14062.32</v>
      </c>
      <c r="AV255" s="14">
        <v>14120.09</v>
      </c>
      <c r="AW255" s="14">
        <v>13817.37</v>
      </c>
      <c r="AX255" s="14">
        <v>13108.31</v>
      </c>
      <c r="AY255" s="14">
        <v>11763.23</v>
      </c>
      <c r="AZ255" s="14">
        <v>7451.4889999999996</v>
      </c>
      <c r="BA255" s="14">
        <v>6235.7740000000003</v>
      </c>
      <c r="BB255" s="14">
        <v>6030.5060000000003</v>
      </c>
      <c r="BC255" s="14">
        <v>5893.04</v>
      </c>
      <c r="BD255" s="14">
        <v>5603.7049999999999</v>
      </c>
      <c r="BE255" s="14">
        <v>5531.6880000000001</v>
      </c>
      <c r="BF255" s="14">
        <v>11548.49</v>
      </c>
      <c r="BG255" s="14">
        <v>66.912999999999997</v>
      </c>
      <c r="BH255" s="14">
        <v>66.941999999999993</v>
      </c>
      <c r="BI255" s="14">
        <v>66.941999999999993</v>
      </c>
      <c r="BJ255" s="14">
        <v>66.971000000000004</v>
      </c>
      <c r="BK255" s="14">
        <v>66.971000000000004</v>
      </c>
      <c r="BL255" s="14">
        <v>66.941999999999993</v>
      </c>
      <c r="BM255" s="14">
        <v>67.941999999999993</v>
      </c>
      <c r="BN255" s="14">
        <v>69</v>
      </c>
      <c r="BO255" s="14">
        <v>71.028999999999996</v>
      </c>
      <c r="BP255" s="14">
        <v>72.115899999999996</v>
      </c>
      <c r="BQ255" s="14">
        <v>75.087000000000003</v>
      </c>
      <c r="BR255" s="14">
        <v>74.2029</v>
      </c>
      <c r="BS255" s="14">
        <v>75.2029</v>
      </c>
      <c r="BT255" s="14">
        <v>75.2029</v>
      </c>
      <c r="BU255" s="14">
        <v>75.173900000000003</v>
      </c>
      <c r="BV255" s="14">
        <v>74.144900000000007</v>
      </c>
      <c r="BW255" s="14">
        <v>72.058000000000007</v>
      </c>
      <c r="BX255" s="14">
        <v>72.087000000000003</v>
      </c>
      <c r="BY255" s="14">
        <v>72.028999999999996</v>
      </c>
      <c r="BZ255" s="14">
        <v>70</v>
      </c>
      <c r="CA255" s="14">
        <v>69.971000000000004</v>
      </c>
      <c r="CB255" s="14">
        <v>69.941999999999993</v>
      </c>
      <c r="CC255" s="14">
        <v>69.941999999999993</v>
      </c>
      <c r="CD255" s="14">
        <v>69.941999999999993</v>
      </c>
      <c r="CE255" s="14">
        <v>6918.2820000000002</v>
      </c>
      <c r="CF255" s="14">
        <v>10070.24</v>
      </c>
      <c r="CG255" s="14">
        <v>10503.83</v>
      </c>
      <c r="CH255" s="14">
        <v>11989.28</v>
      </c>
      <c r="CI255" s="14">
        <v>13702.71</v>
      </c>
      <c r="CJ255" s="14">
        <v>8247.4130000000005</v>
      </c>
      <c r="CK255" s="14">
        <v>5019.0029999999997</v>
      </c>
      <c r="CL255" s="14">
        <v>5549.0370000000003</v>
      </c>
      <c r="CM255" s="14">
        <v>6383.03</v>
      </c>
      <c r="CN255" s="14">
        <v>7831.4560000000001</v>
      </c>
      <c r="CO255" s="14">
        <v>9134.2890000000007</v>
      </c>
      <c r="CP255" s="14">
        <v>8983.9770000000008</v>
      </c>
      <c r="CQ255" s="14">
        <v>6917.8620000000001</v>
      </c>
      <c r="CR255" s="14">
        <v>5694.9440000000004</v>
      </c>
      <c r="CS255" s="14">
        <v>6203.8419999999996</v>
      </c>
      <c r="CT255" s="14">
        <v>6844.826</v>
      </c>
      <c r="CU255" s="14">
        <v>8362.3240000000005</v>
      </c>
      <c r="CV255" s="14">
        <v>7829.65</v>
      </c>
      <c r="CW255" s="14">
        <v>7454.2860000000001</v>
      </c>
      <c r="CX255" s="14">
        <v>7956.4459999999999</v>
      </c>
      <c r="CY255" s="14">
        <v>7302.1790000000001</v>
      </c>
      <c r="CZ255" s="14">
        <v>4403.3190000000004</v>
      </c>
      <c r="DA255" s="14">
        <v>4025.7449999999999</v>
      </c>
      <c r="DB255" s="14">
        <v>3615.9360000000001</v>
      </c>
      <c r="DC255" s="14">
        <v>5388.7250000000004</v>
      </c>
      <c r="DD255" s="14">
        <f>SUMIFS(CountData!$H:$H, CountData!$A:$A, $B255,CountData!$B:$B, $C255, CountData!$C:$C, $D255, CountData!$D:$D, $E255, CountData!$E:$E, $F255, CountData!$F:$F, $G255, CountData!$G:$G, $H255)</f>
        <v>16</v>
      </c>
      <c r="DE255" s="14">
        <f>SUMIFS(CountData!$I:$I, CountData!$A:$A, $B255, CountData!$B:$B, $C255, CountData!$C:$C, $D255, CountData!$D:$D, $E255, CountData!$E:$E, $F255, CountData!$F:$F, $G255, CountData!$G:$G, $H255)</f>
        <v>19</v>
      </c>
      <c r="DF255" s="27">
        <f t="shared" ca="1" si="3"/>
        <v>1943.9924999999985</v>
      </c>
      <c r="DG255" s="14">
        <v>0</v>
      </c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</row>
    <row r="256" spans="1:131" x14ac:dyDescent="0.25">
      <c r="A256" s="14" t="s">
        <v>56</v>
      </c>
      <c r="B256" s="14" t="s">
        <v>55</v>
      </c>
      <c r="C256" s="14" t="s">
        <v>32</v>
      </c>
      <c r="D256" s="14" t="s">
        <v>55</v>
      </c>
      <c r="E256" s="14" t="s">
        <v>55</v>
      </c>
      <c r="F256" s="14" t="s">
        <v>55</v>
      </c>
      <c r="G256" s="14" t="s">
        <v>62</v>
      </c>
      <c r="H256" s="1">
        <v>42185</v>
      </c>
      <c r="I256" s="14">
        <v>5824.01</v>
      </c>
      <c r="J256" s="14">
        <v>5635.585</v>
      </c>
      <c r="K256" s="14">
        <v>5513.76</v>
      </c>
      <c r="L256" s="14">
        <v>5349.7950000000001</v>
      </c>
      <c r="M256" s="14">
        <v>6840.44</v>
      </c>
      <c r="N256" s="14">
        <v>8476.77</v>
      </c>
      <c r="O256" s="14">
        <v>10802.34</v>
      </c>
      <c r="P256" s="14">
        <v>12068.54</v>
      </c>
      <c r="Q256" s="14">
        <v>13778.89</v>
      </c>
      <c r="R256" s="14">
        <v>15490.29</v>
      </c>
      <c r="S256" s="14">
        <v>15598.17</v>
      </c>
      <c r="T256" s="14">
        <v>15892.73</v>
      </c>
      <c r="U256" s="14">
        <v>16053.4</v>
      </c>
      <c r="V256" s="14">
        <v>15495.76</v>
      </c>
      <c r="W256" s="14">
        <v>14457.41</v>
      </c>
      <c r="X256" s="14">
        <v>13952.58</v>
      </c>
      <c r="Y256" s="14">
        <v>14118.9</v>
      </c>
      <c r="Z256" s="14">
        <v>13460.04</v>
      </c>
      <c r="AA256" s="14">
        <v>8966.2649999999994</v>
      </c>
      <c r="AB256" s="14">
        <v>7615.6</v>
      </c>
      <c r="AC256" s="14">
        <v>7180.2650000000003</v>
      </c>
      <c r="AD256" s="14">
        <v>6487.3</v>
      </c>
      <c r="AE256" s="14">
        <v>6349.8450000000003</v>
      </c>
      <c r="AF256" s="14">
        <v>5940.1</v>
      </c>
      <c r="AG256" s="14">
        <v>12624.45</v>
      </c>
      <c r="AH256" s="14">
        <v>5805.5119999999997</v>
      </c>
      <c r="AI256" s="14">
        <v>5639.4939999999997</v>
      </c>
      <c r="AJ256" s="14">
        <v>5447.6180000000004</v>
      </c>
      <c r="AK256" s="14">
        <v>5607.0780000000004</v>
      </c>
      <c r="AL256" s="14">
        <v>6949.6189999999997</v>
      </c>
      <c r="AM256" s="14">
        <v>8659.3189999999995</v>
      </c>
      <c r="AN256" s="14">
        <v>10765.09</v>
      </c>
      <c r="AO256" s="14">
        <v>11871.96</v>
      </c>
      <c r="AP256" s="14">
        <v>13752.54</v>
      </c>
      <c r="AQ256" s="14">
        <v>15489.93</v>
      </c>
      <c r="AR256" s="14">
        <v>15373.41</v>
      </c>
      <c r="AS256" s="14">
        <v>15578.69</v>
      </c>
      <c r="AT256" s="14">
        <v>15734.4</v>
      </c>
      <c r="AU256" s="14">
        <v>15265.07</v>
      </c>
      <c r="AV256" s="14">
        <v>14358.5</v>
      </c>
      <c r="AW256" s="14">
        <v>14381.44</v>
      </c>
      <c r="AX256" s="14">
        <v>14516.39</v>
      </c>
      <c r="AY256" s="14">
        <v>13784.72</v>
      </c>
      <c r="AZ256" s="14">
        <v>8960.902</v>
      </c>
      <c r="BA256" s="14">
        <v>7490.9459999999999</v>
      </c>
      <c r="BB256" s="14">
        <v>7111</v>
      </c>
      <c r="BC256" s="14">
        <v>6523.1189999999997</v>
      </c>
      <c r="BD256" s="14">
        <v>6355.4759999999997</v>
      </c>
      <c r="BE256" s="14">
        <v>6041.2489999999998</v>
      </c>
      <c r="BF256" s="14">
        <v>12919.95</v>
      </c>
      <c r="BG256" s="14">
        <v>68.970600000000005</v>
      </c>
      <c r="BH256" s="14">
        <v>68.911799999999999</v>
      </c>
      <c r="BI256" s="14">
        <v>68</v>
      </c>
      <c r="BJ256" s="14">
        <v>67.941199999999995</v>
      </c>
      <c r="BK256" s="14">
        <v>66.941199999999995</v>
      </c>
      <c r="BL256" s="14">
        <v>67.029399999999995</v>
      </c>
      <c r="BM256" s="14">
        <v>68.029399999999995</v>
      </c>
      <c r="BN256" s="14">
        <v>70.029399999999995</v>
      </c>
      <c r="BO256" s="14">
        <v>73.147099999999995</v>
      </c>
      <c r="BP256" s="14">
        <v>75.235299999999995</v>
      </c>
      <c r="BQ256" s="14">
        <v>77.2059</v>
      </c>
      <c r="BR256" s="14">
        <v>77.264700000000005</v>
      </c>
      <c r="BS256" s="14">
        <v>76.2941</v>
      </c>
      <c r="BT256" s="14">
        <v>71.264700000000005</v>
      </c>
      <c r="BU256" s="14">
        <v>72.176500000000004</v>
      </c>
      <c r="BV256" s="14">
        <v>79.058800000000005</v>
      </c>
      <c r="BW256" s="14">
        <v>79.264700000000005</v>
      </c>
      <c r="BX256" s="14">
        <v>78.382400000000004</v>
      </c>
      <c r="BY256" s="14">
        <v>74.264700000000005</v>
      </c>
      <c r="BZ256" s="14">
        <v>73.117599999999996</v>
      </c>
      <c r="CA256" s="14">
        <v>73</v>
      </c>
      <c r="CB256" s="14">
        <v>71.970600000000005</v>
      </c>
      <c r="CC256" s="14">
        <v>71</v>
      </c>
      <c r="CD256" s="14">
        <v>71.970600000000005</v>
      </c>
      <c r="CE256" s="14">
        <v>7401.4870000000001</v>
      </c>
      <c r="CF256" s="14">
        <v>10610.8</v>
      </c>
      <c r="CG256" s="14">
        <v>10970.17</v>
      </c>
      <c r="CH256" s="14">
        <v>12821.26</v>
      </c>
      <c r="CI256" s="14">
        <v>14947.15</v>
      </c>
      <c r="CJ256" s="14">
        <v>8932.1299999999992</v>
      </c>
      <c r="CK256" s="14">
        <v>5476.2889999999998</v>
      </c>
      <c r="CL256" s="14">
        <v>6480.3770000000004</v>
      </c>
      <c r="CM256" s="14">
        <v>8685.34</v>
      </c>
      <c r="CN256" s="14">
        <v>9141.1659999999993</v>
      </c>
      <c r="CO256" s="14">
        <v>10042.51</v>
      </c>
      <c r="CP256" s="14">
        <v>10076.549999999999</v>
      </c>
      <c r="CQ256" s="14">
        <v>8470.6380000000008</v>
      </c>
      <c r="CR256" s="14">
        <v>13144.39</v>
      </c>
      <c r="CS256" s="14">
        <v>10837.76</v>
      </c>
      <c r="CT256" s="14">
        <v>16451.25</v>
      </c>
      <c r="CU256" s="14">
        <v>13603.12</v>
      </c>
      <c r="CV256" s="14">
        <v>14722.4</v>
      </c>
      <c r="CW256" s="14">
        <v>9966.16</v>
      </c>
      <c r="CX256" s="14">
        <v>8636.1740000000009</v>
      </c>
      <c r="CY256" s="14">
        <v>8821.7919999999995</v>
      </c>
      <c r="CZ256" s="14">
        <v>4964.5309999999999</v>
      </c>
      <c r="DA256" s="14">
        <v>4469.6809999999996</v>
      </c>
      <c r="DB256" s="14">
        <v>5078.9489999999996</v>
      </c>
      <c r="DC256" s="14">
        <v>8679.7960000000003</v>
      </c>
      <c r="DD256" s="14">
        <f>SUMIFS(CountData!$H:$H, CountData!$A:$A, $B256,CountData!$B:$B, $C256, CountData!$C:$C, $D256, CountData!$D:$D, $E256, CountData!$E:$E, $F256, CountData!$F:$F, $G256, CountData!$G:$G, $H256)</f>
        <v>16</v>
      </c>
      <c r="DE256" s="14">
        <f>SUMIFS(CountData!$I:$I, CountData!$A:$A, $B256, CountData!$B:$B, $C256, CountData!$C:$C, $D256, CountData!$D:$D, $E256, CountData!$E:$E, $F256, CountData!$F:$F, $G256, CountData!$G:$G, $H256)</f>
        <v>19</v>
      </c>
      <c r="DF256" s="27">
        <f t="shared" ca="1" si="3"/>
        <v>1635.8162499999999</v>
      </c>
      <c r="DG256" s="14">
        <v>0</v>
      </c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</row>
    <row r="257" spans="1:131" x14ac:dyDescent="0.25">
      <c r="A257" s="14" t="s">
        <v>56</v>
      </c>
      <c r="B257" s="14" t="s">
        <v>55</v>
      </c>
      <c r="C257" s="14" t="s">
        <v>32</v>
      </c>
      <c r="D257" s="14" t="s">
        <v>55</v>
      </c>
      <c r="E257" s="14" t="s">
        <v>55</v>
      </c>
      <c r="F257" s="14" t="s">
        <v>55</v>
      </c>
      <c r="G257" s="14" t="s">
        <v>62</v>
      </c>
      <c r="H257" s="1">
        <v>42186</v>
      </c>
      <c r="I257" s="14">
        <v>5036.1149999999998</v>
      </c>
      <c r="J257" s="14">
        <v>4882.665</v>
      </c>
      <c r="K257" s="14">
        <v>4836.1750000000002</v>
      </c>
      <c r="L257" s="14">
        <v>4719.4449999999997</v>
      </c>
      <c r="M257" s="14">
        <v>6410.0550000000003</v>
      </c>
      <c r="N257" s="14">
        <v>8230.8950000000004</v>
      </c>
      <c r="O257" s="14">
        <v>9895.14</v>
      </c>
      <c r="P257" s="14">
        <v>10683.77</v>
      </c>
      <c r="Q257" s="14">
        <v>11879.24</v>
      </c>
      <c r="R257" s="14">
        <v>12655.3</v>
      </c>
      <c r="S257" s="14">
        <v>13249.07</v>
      </c>
      <c r="T257" s="14">
        <v>13845.1</v>
      </c>
      <c r="U257" s="14">
        <v>14046.63</v>
      </c>
      <c r="V257" s="14">
        <v>13819.42</v>
      </c>
      <c r="W257" s="14">
        <v>13431.21</v>
      </c>
      <c r="X257" s="14">
        <v>12956.22</v>
      </c>
      <c r="Y257" s="14">
        <v>12715.73</v>
      </c>
      <c r="Z257" s="14">
        <v>11228.64</v>
      </c>
      <c r="AA257" s="14">
        <v>7125.8</v>
      </c>
      <c r="AB257" s="14">
        <v>6346.0349999999999</v>
      </c>
      <c r="AC257" s="14">
        <v>6052.58</v>
      </c>
      <c r="AD257" s="14">
        <v>5853.39</v>
      </c>
      <c r="AE257" s="14">
        <v>5392.93</v>
      </c>
      <c r="AF257" s="14">
        <v>5185.9350000000004</v>
      </c>
      <c r="AG257" s="14">
        <v>11006.6</v>
      </c>
      <c r="AH257" s="14">
        <v>5027.3710000000001</v>
      </c>
      <c r="AI257" s="14">
        <v>4892.3770000000004</v>
      </c>
      <c r="AJ257" s="14">
        <v>4835.424</v>
      </c>
      <c r="AK257" s="14">
        <v>4903.7610000000004</v>
      </c>
      <c r="AL257" s="14">
        <v>6453.9390000000003</v>
      </c>
      <c r="AM257" s="14">
        <v>8281.8119999999999</v>
      </c>
      <c r="AN257" s="14">
        <v>9892.4889999999996</v>
      </c>
      <c r="AO257" s="14">
        <v>10576.01</v>
      </c>
      <c r="AP257" s="14">
        <v>11894.98</v>
      </c>
      <c r="AQ257" s="14">
        <v>12617.73</v>
      </c>
      <c r="AR257" s="14">
        <v>13100.63</v>
      </c>
      <c r="AS257" s="14">
        <v>13641.87</v>
      </c>
      <c r="AT257" s="14">
        <v>13786.1</v>
      </c>
      <c r="AU257" s="14">
        <v>13679.31</v>
      </c>
      <c r="AV257" s="14">
        <v>13361.77</v>
      </c>
      <c r="AW257" s="14">
        <v>13269.42</v>
      </c>
      <c r="AX257" s="14">
        <v>13029.77</v>
      </c>
      <c r="AY257" s="14">
        <v>11569.33</v>
      </c>
      <c r="AZ257" s="14">
        <v>7161.424</v>
      </c>
      <c r="BA257" s="14">
        <v>6281.3720000000003</v>
      </c>
      <c r="BB257" s="14">
        <v>6057.107</v>
      </c>
      <c r="BC257" s="14">
        <v>5897.8729999999996</v>
      </c>
      <c r="BD257" s="14">
        <v>5437.259</v>
      </c>
      <c r="BE257" s="14">
        <v>5289.8540000000003</v>
      </c>
      <c r="BF257" s="14">
        <v>11262.43</v>
      </c>
      <c r="BG257" s="14">
        <v>70.029899999999998</v>
      </c>
      <c r="BH257" s="14">
        <v>69.059700000000007</v>
      </c>
      <c r="BI257" s="14">
        <v>70.029899999999998</v>
      </c>
      <c r="BJ257" s="14">
        <v>70.029899999999998</v>
      </c>
      <c r="BK257" s="14">
        <v>70.089600000000004</v>
      </c>
      <c r="BL257" s="14">
        <v>71</v>
      </c>
      <c r="BM257" s="14">
        <v>70.089600000000004</v>
      </c>
      <c r="BN257" s="14">
        <v>70.179100000000005</v>
      </c>
      <c r="BO257" s="14">
        <v>71.179100000000005</v>
      </c>
      <c r="BP257" s="14">
        <v>74.119399999999999</v>
      </c>
      <c r="BQ257" s="14">
        <v>74.179100000000005</v>
      </c>
      <c r="BR257" s="14">
        <v>78.238799999999998</v>
      </c>
      <c r="BS257" s="14">
        <v>81.149299999999997</v>
      </c>
      <c r="BT257" s="14">
        <v>78.149299999999997</v>
      </c>
      <c r="BU257" s="14">
        <v>76.149299999999997</v>
      </c>
      <c r="BV257" s="14">
        <v>76.179100000000005</v>
      </c>
      <c r="BW257" s="14">
        <v>75.119399999999999</v>
      </c>
      <c r="BX257" s="14">
        <v>73.059700000000007</v>
      </c>
      <c r="BY257" s="14">
        <v>73.029899999999998</v>
      </c>
      <c r="BZ257" s="14">
        <v>72.029899999999998</v>
      </c>
      <c r="CA257" s="14">
        <v>72.970100000000002</v>
      </c>
      <c r="CB257" s="14">
        <v>72.940299999999993</v>
      </c>
      <c r="CC257" s="14">
        <v>72.940299999999993</v>
      </c>
      <c r="CD257" s="14">
        <v>72.970100000000002</v>
      </c>
      <c r="CE257" s="14">
        <v>3565.34</v>
      </c>
      <c r="CF257" s="14">
        <v>3007.136</v>
      </c>
      <c r="CG257" s="14">
        <v>6989.08</v>
      </c>
      <c r="CH257" s="14">
        <v>8096.3440000000001</v>
      </c>
      <c r="CI257" s="14">
        <v>9039.4549999999999</v>
      </c>
      <c r="CJ257" s="14">
        <v>6202.5330000000004</v>
      </c>
      <c r="CK257" s="14">
        <v>3565.415</v>
      </c>
      <c r="CL257" s="14">
        <v>3103.5720000000001</v>
      </c>
      <c r="CM257" s="14">
        <v>3869.9009999999998</v>
      </c>
      <c r="CN257" s="14">
        <v>4788.0209999999997</v>
      </c>
      <c r="CO257" s="14">
        <v>6487.6559999999999</v>
      </c>
      <c r="CP257" s="14">
        <v>6814.1270000000004</v>
      </c>
      <c r="CQ257" s="14">
        <v>7295.8389999999999</v>
      </c>
      <c r="CR257" s="14">
        <v>5401.9480000000003</v>
      </c>
      <c r="CS257" s="14">
        <v>5632.2550000000001</v>
      </c>
      <c r="CT257" s="14">
        <v>5697.1369999999997</v>
      </c>
      <c r="CU257" s="14">
        <v>6056.43</v>
      </c>
      <c r="CV257" s="14">
        <v>6712.4470000000001</v>
      </c>
      <c r="CW257" s="14">
        <v>7844.22</v>
      </c>
      <c r="CX257" s="14">
        <v>6246.1850000000004</v>
      </c>
      <c r="CY257" s="14">
        <v>6023.5050000000001</v>
      </c>
      <c r="CZ257" s="14">
        <v>3785.45</v>
      </c>
      <c r="DA257" s="14">
        <v>3575.078</v>
      </c>
      <c r="DB257" s="14">
        <v>3392.319</v>
      </c>
      <c r="DC257" s="14">
        <v>4227.7629999999999</v>
      </c>
      <c r="DD257" s="14">
        <f>SUMIFS(CountData!$H:$H, CountData!$A:$A, $B257,CountData!$B:$B, $C257, CountData!$C:$C, $D257, CountData!$D:$D, $E257, CountData!$E:$E, $F257, CountData!$F:$F, $G257, CountData!$G:$G, $H257)</f>
        <v>16</v>
      </c>
      <c r="DE257" s="14">
        <f>SUMIFS(CountData!$I:$I, CountData!$A:$A, $B257, CountData!$B:$B, $C257, CountData!$C:$C, $D257, CountData!$D:$D, $E257, CountData!$E:$E, $F257, CountData!$F:$F, $G257, CountData!$G:$G, $H257)</f>
        <v>19</v>
      </c>
      <c r="DF257" s="27">
        <f t="shared" ca="1" si="3"/>
        <v>1800.9750000000022</v>
      </c>
      <c r="DG257" s="14">
        <v>0</v>
      </c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</row>
    <row r="258" spans="1:131" x14ac:dyDescent="0.25">
      <c r="A258" s="14" t="s">
        <v>56</v>
      </c>
      <c r="B258" s="14" t="s">
        <v>55</v>
      </c>
      <c r="C258" s="14" t="s">
        <v>32</v>
      </c>
      <c r="D258" s="14" t="s">
        <v>55</v>
      </c>
      <c r="E258" s="14" t="s">
        <v>55</v>
      </c>
      <c r="F258" s="14" t="s">
        <v>55</v>
      </c>
      <c r="G258" s="14" t="s">
        <v>62</v>
      </c>
      <c r="H258" s="1">
        <v>42201</v>
      </c>
      <c r="I258" s="14">
        <v>5763.76</v>
      </c>
      <c r="J258" s="14">
        <v>5615.4</v>
      </c>
      <c r="K258" s="14">
        <v>5422.62</v>
      </c>
      <c r="L258" s="14">
        <v>5279.1149999999998</v>
      </c>
      <c r="M258" s="14">
        <v>6508.03</v>
      </c>
      <c r="N258" s="14">
        <v>8230.1949999999997</v>
      </c>
      <c r="O258" s="14">
        <v>10399.06</v>
      </c>
      <c r="P258" s="14">
        <v>10855.7</v>
      </c>
      <c r="Q258" s="14">
        <v>12483.51</v>
      </c>
      <c r="R258" s="14">
        <v>14258.77</v>
      </c>
      <c r="S258" s="14">
        <v>14993.53</v>
      </c>
      <c r="T258" s="14">
        <v>15152.44</v>
      </c>
      <c r="U258" s="14">
        <v>14662.66</v>
      </c>
      <c r="V258" s="14">
        <v>14431.99</v>
      </c>
      <c r="W258" s="14">
        <v>14388.22</v>
      </c>
      <c r="X258" s="14">
        <v>14181.57</v>
      </c>
      <c r="Y258" s="14">
        <v>13942.33</v>
      </c>
      <c r="Z258" s="14">
        <v>12638.86</v>
      </c>
      <c r="AA258" s="14">
        <v>8274.0149999999994</v>
      </c>
      <c r="AB258" s="14">
        <v>7388.0249999999996</v>
      </c>
      <c r="AC258" s="14">
        <v>7183.65</v>
      </c>
      <c r="AD258" s="14">
        <v>6503.4849999999997</v>
      </c>
      <c r="AE258" s="14">
        <v>6118.9250000000002</v>
      </c>
      <c r="AF258" s="14">
        <v>5862.85</v>
      </c>
      <c r="AG258" s="14">
        <v>12259.19</v>
      </c>
      <c r="AH258" s="14">
        <v>5768.8130000000001</v>
      </c>
      <c r="AI258" s="14">
        <v>5633.2709999999997</v>
      </c>
      <c r="AJ258" s="14">
        <v>5378.5870000000004</v>
      </c>
      <c r="AK258" s="14">
        <v>5596.9189999999999</v>
      </c>
      <c r="AL258" s="14">
        <v>6678.5029999999997</v>
      </c>
      <c r="AM258" s="14">
        <v>8401.7340000000004</v>
      </c>
      <c r="AN258" s="14">
        <v>10362.94</v>
      </c>
      <c r="AO258" s="14">
        <v>10701.16</v>
      </c>
      <c r="AP258" s="14">
        <v>12361.15</v>
      </c>
      <c r="AQ258" s="14">
        <v>14017.76</v>
      </c>
      <c r="AR258" s="14">
        <v>14687.6</v>
      </c>
      <c r="AS258" s="14">
        <v>14769.28</v>
      </c>
      <c r="AT258" s="14">
        <v>14278.64</v>
      </c>
      <c r="AU258" s="14">
        <v>14195.06</v>
      </c>
      <c r="AV258" s="14">
        <v>14278.84</v>
      </c>
      <c r="AW258" s="14">
        <v>14497.38</v>
      </c>
      <c r="AX258" s="14">
        <v>14238.02</v>
      </c>
      <c r="AY258" s="14">
        <v>13032.26</v>
      </c>
      <c r="AZ258" s="14">
        <v>8343.7939999999999</v>
      </c>
      <c r="BA258" s="14">
        <v>7345.2169999999996</v>
      </c>
      <c r="BB258" s="14">
        <v>7155.1840000000002</v>
      </c>
      <c r="BC258" s="14">
        <v>6519.8540000000003</v>
      </c>
      <c r="BD258" s="14">
        <v>6111.8370000000004</v>
      </c>
      <c r="BE258" s="14">
        <v>5893.2759999999998</v>
      </c>
      <c r="BF258" s="14">
        <v>12532.38</v>
      </c>
      <c r="BG258" s="14">
        <v>67.028999999999996</v>
      </c>
      <c r="BH258" s="14">
        <v>67.028999999999996</v>
      </c>
      <c r="BI258" s="14">
        <v>67.028999999999996</v>
      </c>
      <c r="BJ258" s="14">
        <v>66.058000000000007</v>
      </c>
      <c r="BK258" s="14">
        <v>67.028999999999996</v>
      </c>
      <c r="BL258" s="14">
        <v>67.028999999999996</v>
      </c>
      <c r="BM258" s="14">
        <v>67.028999999999996</v>
      </c>
      <c r="BN258" s="14">
        <v>67.058000000000007</v>
      </c>
      <c r="BO258" s="14">
        <v>69.087000000000003</v>
      </c>
      <c r="BP258" s="14">
        <v>71.144900000000007</v>
      </c>
      <c r="BQ258" s="14">
        <v>74.144900000000007</v>
      </c>
      <c r="BR258" s="14">
        <v>75.087000000000003</v>
      </c>
      <c r="BS258" s="14">
        <v>75.144900000000007</v>
      </c>
      <c r="BT258" s="14">
        <v>76.115899999999996</v>
      </c>
      <c r="BU258" s="14">
        <v>75.115899999999996</v>
      </c>
      <c r="BV258" s="14">
        <v>75.087000000000003</v>
      </c>
      <c r="BW258" s="14">
        <v>72.144900000000007</v>
      </c>
      <c r="BX258" s="14">
        <v>72.115899999999996</v>
      </c>
      <c r="BY258" s="14">
        <v>71.087000000000003</v>
      </c>
      <c r="BZ258" s="14">
        <v>69.028999999999996</v>
      </c>
      <c r="CA258" s="14">
        <v>68.971000000000004</v>
      </c>
      <c r="CB258" s="14">
        <v>68.971000000000004</v>
      </c>
      <c r="CC258" s="14">
        <v>68</v>
      </c>
      <c r="CD258" s="14">
        <v>68</v>
      </c>
      <c r="CE258" s="14">
        <v>7956.0590000000002</v>
      </c>
      <c r="CF258" s="14">
        <v>11261.33</v>
      </c>
      <c r="CG258" s="14">
        <v>14171.27</v>
      </c>
      <c r="CH258" s="14">
        <v>15262.9</v>
      </c>
      <c r="CI258" s="14">
        <v>16403.21</v>
      </c>
      <c r="CJ258" s="14">
        <v>9454.607</v>
      </c>
      <c r="CK258" s="14">
        <v>5699.61</v>
      </c>
      <c r="CL258" s="14">
        <v>6176.8249999999998</v>
      </c>
      <c r="CM258" s="14">
        <v>7374.1840000000002</v>
      </c>
      <c r="CN258" s="14">
        <v>8955.3119999999999</v>
      </c>
      <c r="CO258" s="14">
        <v>10297.76</v>
      </c>
      <c r="CP258" s="14">
        <v>10063.959999999999</v>
      </c>
      <c r="CQ258" s="14">
        <v>7971.7240000000002</v>
      </c>
      <c r="CR258" s="14">
        <v>6859.6639999999998</v>
      </c>
      <c r="CS258" s="14">
        <v>7403.1059999999998</v>
      </c>
      <c r="CT258" s="14">
        <v>7926.317</v>
      </c>
      <c r="CU258" s="14">
        <v>9756.1450000000004</v>
      </c>
      <c r="CV258" s="14">
        <v>8484.7819999999992</v>
      </c>
      <c r="CW258" s="14">
        <v>9670.6010000000006</v>
      </c>
      <c r="CX258" s="14">
        <v>9364.7000000000007</v>
      </c>
      <c r="CY258" s="14">
        <v>8463.973</v>
      </c>
      <c r="CZ258" s="14">
        <v>5164.415</v>
      </c>
      <c r="DA258" s="14">
        <v>4701.9610000000002</v>
      </c>
      <c r="DB258" s="14">
        <v>4189.6660000000002</v>
      </c>
      <c r="DC258" s="14">
        <v>5995.77</v>
      </c>
      <c r="DD258" s="14">
        <f>SUMIFS(CountData!$H:$H, CountData!$A:$A, $B258,CountData!$B:$B, $C258, CountData!$C:$C, $D258, CountData!$D:$D, $E258, CountData!$E:$E, $F258, CountData!$F:$F, $G258, CountData!$G:$G, $H258)</f>
        <v>16</v>
      </c>
      <c r="DE258" s="14">
        <f>SUMIFS(CountData!$I:$I, CountData!$A:$A, $B258, CountData!$B:$B, $C258, CountData!$C:$C, $D258, CountData!$D:$D, $E258, CountData!$E:$E, $F258, CountData!$F:$F, $G258, CountData!$G:$G, $H258)</f>
        <v>19</v>
      </c>
      <c r="DF258" s="27">
        <f t="shared" ca="1" si="3"/>
        <v>1752.4312500000015</v>
      </c>
      <c r="DG258" s="14">
        <v>0</v>
      </c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</row>
    <row r="259" spans="1:131" x14ac:dyDescent="0.25">
      <c r="A259" s="14" t="s">
        <v>56</v>
      </c>
      <c r="B259" s="14" t="s">
        <v>55</v>
      </c>
      <c r="C259" s="14" t="s">
        <v>32</v>
      </c>
      <c r="D259" s="14" t="s">
        <v>55</v>
      </c>
      <c r="E259" s="14" t="s">
        <v>55</v>
      </c>
      <c r="F259" s="14" t="s">
        <v>55</v>
      </c>
      <c r="G259" s="14" t="s">
        <v>62</v>
      </c>
      <c r="H259" s="1">
        <v>42213</v>
      </c>
      <c r="I259" s="14">
        <v>5924.7650000000003</v>
      </c>
      <c r="J259" s="14">
        <v>5747.67</v>
      </c>
      <c r="K259" s="14">
        <v>5558.52</v>
      </c>
      <c r="L259" s="14">
        <v>5362.585</v>
      </c>
      <c r="M259" s="14">
        <v>5943.875</v>
      </c>
      <c r="N259" s="14">
        <v>8902.8449999999993</v>
      </c>
      <c r="O259" s="14">
        <v>11901.41</v>
      </c>
      <c r="P259" s="14">
        <v>12425.88</v>
      </c>
      <c r="Q259" s="14">
        <v>13469.62</v>
      </c>
      <c r="R259" s="14">
        <v>15018.82</v>
      </c>
      <c r="S259" s="14">
        <v>16386.97</v>
      </c>
      <c r="T259" s="14">
        <v>16569.64</v>
      </c>
      <c r="U259" s="14">
        <v>16183.13</v>
      </c>
      <c r="V259" s="14">
        <v>15725.99</v>
      </c>
      <c r="W259" s="14">
        <v>15547.61</v>
      </c>
      <c r="X259" s="14">
        <v>15222.47</v>
      </c>
      <c r="Y259" s="14">
        <v>14738.92</v>
      </c>
      <c r="Z259" s="14">
        <v>13625.04</v>
      </c>
      <c r="AA259" s="14">
        <v>8810.18</v>
      </c>
      <c r="AB259" s="14">
        <v>7730.4350000000004</v>
      </c>
      <c r="AC259" s="14">
        <v>7416.14</v>
      </c>
      <c r="AD259" s="14">
        <v>6679.52</v>
      </c>
      <c r="AE259" s="14">
        <v>6334.9250000000002</v>
      </c>
      <c r="AF259" s="14">
        <v>6073.4350000000004</v>
      </c>
      <c r="AG259" s="14">
        <v>13099.15</v>
      </c>
      <c r="AH259" s="14">
        <v>5920.058</v>
      </c>
      <c r="AI259" s="14">
        <v>5760.326</v>
      </c>
      <c r="AJ259" s="14">
        <v>5514.2280000000001</v>
      </c>
      <c r="AK259" s="14">
        <v>5684.8890000000001</v>
      </c>
      <c r="AL259" s="14">
        <v>6118.8379999999997</v>
      </c>
      <c r="AM259" s="14">
        <v>9077.2279999999992</v>
      </c>
      <c r="AN259" s="14">
        <v>11848.31</v>
      </c>
      <c r="AO259" s="14">
        <v>12245.68</v>
      </c>
      <c r="AP259" s="14">
        <v>13381.51</v>
      </c>
      <c r="AQ259" s="14">
        <v>14821.03</v>
      </c>
      <c r="AR259" s="14">
        <v>16084.8</v>
      </c>
      <c r="AS259" s="14">
        <v>16158.11</v>
      </c>
      <c r="AT259" s="14">
        <v>15810.16</v>
      </c>
      <c r="AU259" s="14">
        <v>15491.67</v>
      </c>
      <c r="AV259" s="14">
        <v>15439.67</v>
      </c>
      <c r="AW259" s="14">
        <v>15516.98</v>
      </c>
      <c r="AX259" s="14">
        <v>15054.2</v>
      </c>
      <c r="AY259" s="14">
        <v>14017.7</v>
      </c>
      <c r="AZ259" s="14">
        <v>8859.8330000000005</v>
      </c>
      <c r="BA259" s="14">
        <v>7655.8670000000002</v>
      </c>
      <c r="BB259" s="14">
        <v>7376.8109999999997</v>
      </c>
      <c r="BC259" s="14">
        <v>6696.5469999999996</v>
      </c>
      <c r="BD259" s="14">
        <v>6325.0420000000004</v>
      </c>
      <c r="BE259" s="14">
        <v>6097.4539999999997</v>
      </c>
      <c r="BF259" s="14">
        <v>13372.53</v>
      </c>
      <c r="BG259" s="14">
        <v>68</v>
      </c>
      <c r="BH259" s="14">
        <v>67.942899999999995</v>
      </c>
      <c r="BI259" s="14">
        <v>67.8857</v>
      </c>
      <c r="BJ259" s="14">
        <v>67.857100000000003</v>
      </c>
      <c r="BK259" s="14">
        <v>66.942899999999995</v>
      </c>
      <c r="BL259" s="14">
        <v>67.8857</v>
      </c>
      <c r="BM259" s="14">
        <v>68.971400000000003</v>
      </c>
      <c r="BN259" s="14">
        <v>70</v>
      </c>
      <c r="BO259" s="14">
        <v>71.028599999999997</v>
      </c>
      <c r="BP259" s="14">
        <v>72.1143</v>
      </c>
      <c r="BQ259" s="14">
        <v>74.171400000000006</v>
      </c>
      <c r="BR259" s="14">
        <v>74.2</v>
      </c>
      <c r="BS259" s="14">
        <v>76.142899999999997</v>
      </c>
      <c r="BT259" s="14">
        <v>76.1143</v>
      </c>
      <c r="BU259" s="14">
        <v>76.142899999999997</v>
      </c>
      <c r="BV259" s="14">
        <v>75.1143</v>
      </c>
      <c r="BW259" s="14">
        <v>74.1143</v>
      </c>
      <c r="BX259" s="14">
        <v>73.085700000000003</v>
      </c>
      <c r="BY259" s="14">
        <v>72.028599999999997</v>
      </c>
      <c r="BZ259" s="14">
        <v>71</v>
      </c>
      <c r="CA259" s="14">
        <v>69.971400000000003</v>
      </c>
      <c r="CB259" s="14">
        <v>69.971400000000003</v>
      </c>
      <c r="CC259" s="14">
        <v>69.971400000000003</v>
      </c>
      <c r="CD259" s="14">
        <v>69.942899999999995</v>
      </c>
      <c r="CE259" s="14">
        <v>7623.98</v>
      </c>
      <c r="CF259" s="14">
        <v>10652.81</v>
      </c>
      <c r="CG259" s="14">
        <v>13581.86</v>
      </c>
      <c r="CH259" s="14">
        <v>14693.42</v>
      </c>
      <c r="CI259" s="14">
        <v>15872.78</v>
      </c>
      <c r="CJ259" s="14">
        <v>9160.4269999999997</v>
      </c>
      <c r="CK259" s="14">
        <v>5514.56</v>
      </c>
      <c r="CL259" s="14">
        <v>6031.1490000000003</v>
      </c>
      <c r="CM259" s="14">
        <v>6829.1940000000004</v>
      </c>
      <c r="CN259" s="14">
        <v>8455.4869999999992</v>
      </c>
      <c r="CO259" s="14">
        <v>9429.5</v>
      </c>
      <c r="CP259" s="14">
        <v>9728.09</v>
      </c>
      <c r="CQ259" s="14">
        <v>8085.4390000000003</v>
      </c>
      <c r="CR259" s="14">
        <v>6480.58</v>
      </c>
      <c r="CS259" s="14">
        <v>7227.3050000000003</v>
      </c>
      <c r="CT259" s="14">
        <v>7660.1360000000004</v>
      </c>
      <c r="CU259" s="14">
        <v>8178.384</v>
      </c>
      <c r="CV259" s="14">
        <v>8165.2489999999998</v>
      </c>
      <c r="CW259" s="14">
        <v>9432.2189999999991</v>
      </c>
      <c r="CX259" s="14">
        <v>9074.0720000000001</v>
      </c>
      <c r="CY259" s="14">
        <v>8523.6319999999996</v>
      </c>
      <c r="CZ259" s="14">
        <v>5113.6610000000001</v>
      </c>
      <c r="DA259" s="14">
        <v>4634</v>
      </c>
      <c r="DB259" s="14">
        <v>4123.0320000000002</v>
      </c>
      <c r="DC259" s="14">
        <v>5857.2209999999995</v>
      </c>
      <c r="DD259" s="14">
        <f>SUMIFS(CountData!$H:$H, CountData!$A:$A, $B259,CountData!$B:$B, $C259, CountData!$C:$C, $D259, CountData!$D:$D, $E259, CountData!$E:$E, $F259, CountData!$F:$F, $G259, CountData!$G:$G, $H259)</f>
        <v>16</v>
      </c>
      <c r="DE259" s="14">
        <f>SUMIFS(CountData!$I:$I, CountData!$A:$A, $B259, CountData!$B:$B, $C259, CountData!$C:$C, $D259, CountData!$D:$D, $E259, CountData!$E:$E, $F259, CountData!$F:$F, $G259, CountData!$G:$G, $H259)</f>
        <v>19</v>
      </c>
      <c r="DF259" s="27">
        <f t="shared" ref="DF259:DF322" ca="1" si="4">(SUM(OFFSET($AG259, 0, $DD259-1, 1, $DE259-$DD259+1))-SUM(OFFSET($I259, 0, $DD259-1, 1, $DE259-$DD259+1)))/($DE259-$DD259+1)</f>
        <v>1907.9850000000006</v>
      </c>
      <c r="DG259" s="14">
        <v>0</v>
      </c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</row>
    <row r="260" spans="1:131" x14ac:dyDescent="0.25">
      <c r="A260" s="14" t="s">
        <v>56</v>
      </c>
      <c r="B260" s="14" t="s">
        <v>55</v>
      </c>
      <c r="C260" s="14" t="s">
        <v>32</v>
      </c>
      <c r="D260" s="14" t="s">
        <v>55</v>
      </c>
      <c r="E260" s="14" t="s">
        <v>55</v>
      </c>
      <c r="F260" s="14" t="s">
        <v>55</v>
      </c>
      <c r="G260" s="14" t="s">
        <v>62</v>
      </c>
      <c r="H260" s="1">
        <v>42215</v>
      </c>
      <c r="I260" s="14">
        <v>5816.5249999999996</v>
      </c>
      <c r="J260" s="14">
        <v>5674.25</v>
      </c>
      <c r="K260" s="14">
        <v>5507.5</v>
      </c>
      <c r="L260" s="14">
        <v>5361.44</v>
      </c>
      <c r="M260" s="14">
        <v>5992.5450000000001</v>
      </c>
      <c r="N260" s="14">
        <v>8852.09</v>
      </c>
      <c r="O260" s="14">
        <v>11265.84</v>
      </c>
      <c r="P260" s="14">
        <v>11930.88</v>
      </c>
      <c r="Q260" s="14">
        <v>13555.26</v>
      </c>
      <c r="R260" s="14">
        <v>15432.61</v>
      </c>
      <c r="S260" s="14">
        <v>16059.4</v>
      </c>
      <c r="T260" s="14">
        <v>15826.61</v>
      </c>
      <c r="U260" s="14">
        <v>15746.7</v>
      </c>
      <c r="V260" s="14">
        <v>15570.51</v>
      </c>
      <c r="W260" s="14">
        <v>15395.02</v>
      </c>
      <c r="X260" s="14">
        <v>15082.63</v>
      </c>
      <c r="Y260" s="14">
        <v>14545.47</v>
      </c>
      <c r="Z260" s="14">
        <v>13048.85</v>
      </c>
      <c r="AA260" s="14">
        <v>8455.6949999999997</v>
      </c>
      <c r="AB260" s="14">
        <v>7386.9549999999999</v>
      </c>
      <c r="AC260" s="14">
        <v>7285.6750000000002</v>
      </c>
      <c r="AD260" s="14">
        <v>6610.77</v>
      </c>
      <c r="AE260" s="14">
        <v>6230.16</v>
      </c>
      <c r="AF260" s="14">
        <v>5933.8850000000002</v>
      </c>
      <c r="AG260" s="14">
        <v>12783.16</v>
      </c>
      <c r="AH260" s="14">
        <v>5787.585</v>
      </c>
      <c r="AI260" s="14">
        <v>5718.55</v>
      </c>
      <c r="AJ260" s="14">
        <v>5519.1</v>
      </c>
      <c r="AK260" s="14">
        <v>5740.0609999999997</v>
      </c>
      <c r="AL260" s="14">
        <v>6315.3159999999998</v>
      </c>
      <c r="AM260" s="14">
        <v>8992.02</v>
      </c>
      <c r="AN260" s="14">
        <v>11109.85</v>
      </c>
      <c r="AO260" s="14">
        <v>11834.16</v>
      </c>
      <c r="AP260" s="14">
        <v>13560.08</v>
      </c>
      <c r="AQ260" s="14">
        <v>15432.8</v>
      </c>
      <c r="AR260" s="14">
        <v>15814.55</v>
      </c>
      <c r="AS260" s="14">
        <v>15474.56</v>
      </c>
      <c r="AT260" s="14">
        <v>15380.58</v>
      </c>
      <c r="AU260" s="14">
        <v>15331.99</v>
      </c>
      <c r="AV260" s="14">
        <v>15242.99</v>
      </c>
      <c r="AW260" s="14">
        <v>15263.54</v>
      </c>
      <c r="AX260" s="14">
        <v>14773.44</v>
      </c>
      <c r="AY260" s="14">
        <v>13439.8</v>
      </c>
      <c r="AZ260" s="14">
        <v>8515.5669999999991</v>
      </c>
      <c r="BA260" s="14">
        <v>7318.009</v>
      </c>
      <c r="BB260" s="14">
        <v>7222.3590000000004</v>
      </c>
      <c r="BC260" s="14">
        <v>6597.5469999999996</v>
      </c>
      <c r="BD260" s="14">
        <v>6207.4579999999996</v>
      </c>
      <c r="BE260" s="14">
        <v>5950.59</v>
      </c>
      <c r="BF260" s="14">
        <v>13006.03</v>
      </c>
      <c r="BG260" s="14">
        <v>71.029899999999998</v>
      </c>
      <c r="BH260" s="14">
        <v>71.029899999999998</v>
      </c>
      <c r="BI260" s="14">
        <v>71</v>
      </c>
      <c r="BJ260" s="14">
        <v>71</v>
      </c>
      <c r="BK260" s="14">
        <v>71</v>
      </c>
      <c r="BL260" s="14">
        <v>71</v>
      </c>
      <c r="BM260" s="14">
        <v>71.029899999999998</v>
      </c>
      <c r="BN260" s="14">
        <v>73.059700000000007</v>
      </c>
      <c r="BO260" s="14">
        <v>75.029899999999998</v>
      </c>
      <c r="BP260" s="14">
        <v>76.149299999999997</v>
      </c>
      <c r="BQ260" s="14">
        <v>78.149299999999997</v>
      </c>
      <c r="BR260" s="14">
        <v>77.209000000000003</v>
      </c>
      <c r="BS260" s="14">
        <v>79.149299999999997</v>
      </c>
      <c r="BT260" s="14">
        <v>78.149299999999997</v>
      </c>
      <c r="BU260" s="14">
        <v>79.059700000000007</v>
      </c>
      <c r="BV260" s="14">
        <v>76.119399999999999</v>
      </c>
      <c r="BW260" s="14">
        <v>75.119399999999999</v>
      </c>
      <c r="BX260" s="14">
        <v>74.119399999999999</v>
      </c>
      <c r="BY260" s="14">
        <v>73.059700000000007</v>
      </c>
      <c r="BZ260" s="14">
        <v>72.029899999999998</v>
      </c>
      <c r="CA260" s="14">
        <v>72.029899999999998</v>
      </c>
      <c r="CB260" s="14">
        <v>71.029899999999998</v>
      </c>
      <c r="CC260" s="14">
        <v>71.029899999999998</v>
      </c>
      <c r="CD260" s="14">
        <v>71.059700000000007</v>
      </c>
      <c r="CE260" s="14">
        <v>8342.4380000000001</v>
      </c>
      <c r="CF260" s="14">
        <v>12038.62</v>
      </c>
      <c r="CG260" s="14">
        <v>15104.81</v>
      </c>
      <c r="CH260" s="14">
        <v>15460.46</v>
      </c>
      <c r="CI260" s="14">
        <v>16263.9</v>
      </c>
      <c r="CJ260" s="14">
        <v>10014.620000000001</v>
      </c>
      <c r="CK260" s="14">
        <v>6080.2569999999996</v>
      </c>
      <c r="CL260" s="14">
        <v>13481.43</v>
      </c>
      <c r="CM260" s="14">
        <v>11784.65</v>
      </c>
      <c r="CN260" s="14">
        <v>10739.8</v>
      </c>
      <c r="CO260" s="14">
        <v>11203.72</v>
      </c>
      <c r="CP260" s="14">
        <v>11568.42</v>
      </c>
      <c r="CQ260" s="14">
        <v>9957.9040000000005</v>
      </c>
      <c r="CR260" s="14">
        <v>7304.1019999999999</v>
      </c>
      <c r="CS260" s="14">
        <v>8461.2109999999993</v>
      </c>
      <c r="CT260" s="14">
        <v>8777.0840000000007</v>
      </c>
      <c r="CU260" s="14">
        <v>8534.9310000000005</v>
      </c>
      <c r="CV260" s="14">
        <v>8564.0259999999998</v>
      </c>
      <c r="CW260" s="14">
        <v>9437.0789999999997</v>
      </c>
      <c r="CX260" s="14">
        <v>9211.7189999999991</v>
      </c>
      <c r="CY260" s="14">
        <v>8579.17</v>
      </c>
      <c r="CZ260" s="14">
        <v>5105.72</v>
      </c>
      <c r="DA260" s="14">
        <v>4641.9210000000003</v>
      </c>
      <c r="DB260" s="14">
        <v>4149.8119999999999</v>
      </c>
      <c r="DC260" s="14">
        <v>6320.6049999999996</v>
      </c>
      <c r="DD260" s="14">
        <f>SUMIFS(CountData!$H:$H, CountData!$A:$A, $B260,CountData!$B:$B, $C260, CountData!$C:$C, $D260, CountData!$D:$D, $E260, CountData!$E:$E, $F260, CountData!$F:$F, $G260, CountData!$G:$G, $H260)</f>
        <v>16</v>
      </c>
      <c r="DE260" s="14">
        <f>SUMIFS(CountData!$I:$I, CountData!$A:$A, $B260, CountData!$B:$B, $C260, CountData!$C:$C, $D260, CountData!$D:$D, $E260, CountData!$E:$E, $F260, CountData!$F:$F, $G260, CountData!$G:$G, $H260)</f>
        <v>19</v>
      </c>
      <c r="DF260" s="27">
        <f t="shared" ca="1" si="4"/>
        <v>1896.7812500000018</v>
      </c>
      <c r="DG260" s="14">
        <v>0</v>
      </c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</row>
    <row r="261" spans="1:131" x14ac:dyDescent="0.25">
      <c r="A261" s="14" t="s">
        <v>56</v>
      </c>
      <c r="B261" s="14" t="s">
        <v>55</v>
      </c>
      <c r="C261" s="14" t="s">
        <v>32</v>
      </c>
      <c r="D261" s="14" t="s">
        <v>55</v>
      </c>
      <c r="E261" s="14" t="s">
        <v>55</v>
      </c>
      <c r="F261" s="14" t="s">
        <v>55</v>
      </c>
      <c r="G261" s="14" t="s">
        <v>62</v>
      </c>
      <c r="H261" s="1">
        <v>42216</v>
      </c>
      <c r="I261" s="14">
        <v>5977.8</v>
      </c>
      <c r="J261" s="14">
        <v>5805.165</v>
      </c>
      <c r="K261" s="14">
        <v>5665.92</v>
      </c>
      <c r="L261" s="14">
        <v>5540.1350000000002</v>
      </c>
      <c r="M261" s="14">
        <v>6347.8</v>
      </c>
      <c r="N261" s="14">
        <v>9399.7649999999994</v>
      </c>
      <c r="O261" s="14">
        <v>12147.79</v>
      </c>
      <c r="P261" s="14">
        <v>12647.35</v>
      </c>
      <c r="Q261" s="14">
        <v>13713.79</v>
      </c>
      <c r="R261" s="14">
        <v>14824.24</v>
      </c>
      <c r="S261" s="14">
        <v>16073.55</v>
      </c>
      <c r="T261" s="14">
        <v>16404.759999999998</v>
      </c>
      <c r="U261" s="14">
        <v>16104.99</v>
      </c>
      <c r="V261" s="14">
        <v>15938.07</v>
      </c>
      <c r="W261" s="14">
        <v>15770.44</v>
      </c>
      <c r="X261" s="14">
        <v>14961.46</v>
      </c>
      <c r="Y261" s="14">
        <v>14215.05</v>
      </c>
      <c r="Z261" s="14">
        <v>13322.2</v>
      </c>
      <c r="AA261" s="14">
        <v>8087.9549999999999</v>
      </c>
      <c r="AB261" s="14">
        <v>6732.7250000000004</v>
      </c>
      <c r="AC261" s="14">
        <v>6386.05</v>
      </c>
      <c r="AD261" s="14">
        <v>5981.03</v>
      </c>
      <c r="AE261" s="14">
        <v>5791.4549999999999</v>
      </c>
      <c r="AF261" s="14">
        <v>5675.875</v>
      </c>
      <c r="AG261" s="14">
        <v>12646.67</v>
      </c>
      <c r="AH261" s="14">
        <v>5958.8760000000002</v>
      </c>
      <c r="AI261" s="14">
        <v>5859.25</v>
      </c>
      <c r="AJ261" s="14">
        <v>5688.7860000000001</v>
      </c>
      <c r="AK261" s="14">
        <v>5895.6559999999999</v>
      </c>
      <c r="AL261" s="14">
        <v>6718.7089999999998</v>
      </c>
      <c r="AM261" s="14">
        <v>9526.3060000000005</v>
      </c>
      <c r="AN261" s="14">
        <v>11912.12</v>
      </c>
      <c r="AO261" s="14">
        <v>12477.48</v>
      </c>
      <c r="AP261" s="14">
        <v>13671.08</v>
      </c>
      <c r="AQ261" s="14">
        <v>14791.51</v>
      </c>
      <c r="AR261" s="14">
        <v>15796.5</v>
      </c>
      <c r="AS261" s="14">
        <v>16032.17</v>
      </c>
      <c r="AT261" s="14">
        <v>15742.84</v>
      </c>
      <c r="AU261" s="14">
        <v>15714.17</v>
      </c>
      <c r="AV261" s="14">
        <v>15674</v>
      </c>
      <c r="AW261" s="14">
        <v>15262.35</v>
      </c>
      <c r="AX261" s="14">
        <v>14531.52</v>
      </c>
      <c r="AY261" s="14">
        <v>13714.82</v>
      </c>
      <c r="AZ261" s="14">
        <v>8090.6319999999996</v>
      </c>
      <c r="BA261" s="14">
        <v>6610.0609999999997</v>
      </c>
      <c r="BB261" s="14">
        <v>6323.4830000000002</v>
      </c>
      <c r="BC261" s="14">
        <v>6007.8130000000001</v>
      </c>
      <c r="BD261" s="14">
        <v>5765.4219999999996</v>
      </c>
      <c r="BE261" s="14">
        <v>5680.7920000000004</v>
      </c>
      <c r="BF261" s="14">
        <v>12915.61</v>
      </c>
      <c r="BG261" s="14">
        <v>71.060599999999994</v>
      </c>
      <c r="BH261" s="14">
        <v>71.060599999999994</v>
      </c>
      <c r="BI261" s="14">
        <v>71.030299999999997</v>
      </c>
      <c r="BJ261" s="14">
        <v>71.060599999999994</v>
      </c>
      <c r="BK261" s="14">
        <v>72</v>
      </c>
      <c r="BL261" s="14">
        <v>72</v>
      </c>
      <c r="BM261" s="14">
        <v>72.030299999999997</v>
      </c>
      <c r="BN261" s="14">
        <v>72.060599999999994</v>
      </c>
      <c r="BO261" s="14">
        <v>72.121200000000002</v>
      </c>
      <c r="BP261" s="14">
        <v>75.060599999999994</v>
      </c>
      <c r="BQ261" s="14">
        <v>77.151499999999999</v>
      </c>
      <c r="BR261" s="14">
        <v>77.242400000000004</v>
      </c>
      <c r="BS261" s="14">
        <v>78.212100000000007</v>
      </c>
      <c r="BT261" s="14">
        <v>79.151499999999999</v>
      </c>
      <c r="BU261" s="14">
        <v>78.121200000000002</v>
      </c>
      <c r="BV261" s="14">
        <v>76.090900000000005</v>
      </c>
      <c r="BW261" s="14">
        <v>75.121200000000002</v>
      </c>
      <c r="BX261" s="14">
        <v>74.090900000000005</v>
      </c>
      <c r="BY261" s="14">
        <v>73.030299999999997</v>
      </c>
      <c r="BZ261" s="14">
        <v>72.030299999999997</v>
      </c>
      <c r="CA261" s="14">
        <v>71.030299999999997</v>
      </c>
      <c r="CB261" s="14">
        <v>71</v>
      </c>
      <c r="CC261" s="14">
        <v>70</v>
      </c>
      <c r="CD261" s="14">
        <v>69.969700000000003</v>
      </c>
      <c r="CE261" s="14">
        <v>8831.5010000000002</v>
      </c>
      <c r="CF261" s="14">
        <v>12747.91</v>
      </c>
      <c r="CG261" s="14">
        <v>15583.28</v>
      </c>
      <c r="CH261" s="14">
        <v>17204.82</v>
      </c>
      <c r="CI261" s="14">
        <v>27418.91</v>
      </c>
      <c r="CJ261" s="14">
        <v>16484.919999999998</v>
      </c>
      <c r="CK261" s="14">
        <v>11422.82</v>
      </c>
      <c r="CL261" s="14">
        <v>9642.4989999999998</v>
      </c>
      <c r="CM261" s="14">
        <v>8235.6209999999992</v>
      </c>
      <c r="CN261" s="14">
        <v>10490.45</v>
      </c>
      <c r="CO261" s="14">
        <v>11333.13</v>
      </c>
      <c r="CP261" s="14">
        <v>11807.75</v>
      </c>
      <c r="CQ261" s="14">
        <v>9625.1589999999997</v>
      </c>
      <c r="CR261" s="14">
        <v>8525.2610000000004</v>
      </c>
      <c r="CS261" s="14">
        <v>8871.4840000000004</v>
      </c>
      <c r="CT261" s="14">
        <v>9478.4369999999999</v>
      </c>
      <c r="CU261" s="14">
        <v>9878.4189999999999</v>
      </c>
      <c r="CV261" s="14">
        <v>9638.0820000000003</v>
      </c>
      <c r="CW261" s="14">
        <v>10443.61</v>
      </c>
      <c r="CX261" s="14">
        <v>10163.32</v>
      </c>
      <c r="CY261" s="14">
        <v>9139.3919999999998</v>
      </c>
      <c r="CZ261" s="14">
        <v>5606.4340000000002</v>
      </c>
      <c r="DA261" s="14">
        <v>5378.27</v>
      </c>
      <c r="DB261" s="14">
        <v>4623.0590000000002</v>
      </c>
      <c r="DC261" s="14">
        <v>6969.2259999999997</v>
      </c>
      <c r="DD261" s="14">
        <f>SUMIFS(CountData!$H:$H, CountData!$A:$A, $B261,CountData!$B:$B, $C261, CountData!$C:$C, $D261, CountData!$D:$D, $E261, CountData!$E:$E, $F261, CountData!$F:$F, $G261, CountData!$G:$G, $H261)</f>
        <v>16</v>
      </c>
      <c r="DE261" s="14">
        <f>SUMIFS(CountData!$I:$I, CountData!$A:$A, $B261, CountData!$B:$B, $C261, CountData!$C:$C, $D261, CountData!$D:$D, $E261, CountData!$E:$E, $F261, CountData!$F:$F, $G261, CountData!$G:$G, $H261)</f>
        <v>19</v>
      </c>
      <c r="DF261" s="27">
        <f t="shared" ca="1" si="4"/>
        <v>2149.0062499999985</v>
      </c>
      <c r="DG261" s="14">
        <v>0</v>
      </c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</row>
    <row r="262" spans="1:131" x14ac:dyDescent="0.25">
      <c r="A262" s="14" t="s">
        <v>56</v>
      </c>
      <c r="B262" s="14" t="s">
        <v>55</v>
      </c>
      <c r="C262" s="14" t="s">
        <v>32</v>
      </c>
      <c r="D262" s="14" t="s">
        <v>55</v>
      </c>
      <c r="E262" s="14" t="s">
        <v>55</v>
      </c>
      <c r="F262" s="14" t="s">
        <v>55</v>
      </c>
      <c r="G262" s="14" t="s">
        <v>62</v>
      </c>
      <c r="H262" s="1">
        <v>42222</v>
      </c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D262" s="14">
        <f>SUMIFS(CountData!$H:$H, CountData!$A:$A, $B262,CountData!$B:$B, $C262, CountData!$C:$C, $D262, CountData!$D:$D, $E262, CountData!$E:$E, $F262, CountData!$F:$F, $G262, CountData!$G:$G, $H262)</f>
        <v>16</v>
      </c>
      <c r="DE262" s="14">
        <f>SUMIFS(CountData!$I:$I, CountData!$A:$A, $B262, CountData!$B:$B, $C262, CountData!$C:$C, $D262, CountData!$D:$D, $E262, CountData!$E:$E, $F262, CountData!$F:$F, $G262, CountData!$G:$G, $H262)</f>
        <v>19</v>
      </c>
      <c r="DF262" s="27">
        <f t="shared" ca="1" si="4"/>
        <v>0</v>
      </c>
      <c r="DG262" s="14">
        <v>1</v>
      </c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</row>
    <row r="263" spans="1:131" x14ac:dyDescent="0.25">
      <c r="A263" s="14" t="s">
        <v>56</v>
      </c>
      <c r="B263" s="14" t="s">
        <v>55</v>
      </c>
      <c r="C263" s="14" t="s">
        <v>32</v>
      </c>
      <c r="D263" s="14" t="s">
        <v>55</v>
      </c>
      <c r="E263" s="14" t="s">
        <v>55</v>
      </c>
      <c r="F263" s="14" t="s">
        <v>55</v>
      </c>
      <c r="G263" s="14" t="s">
        <v>62</v>
      </c>
      <c r="H263" s="1">
        <v>42227</v>
      </c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D263" s="14">
        <f>SUMIFS(CountData!$H:$H, CountData!$A:$A, $B263,CountData!$B:$B, $C263, CountData!$C:$C, $D263, CountData!$D:$D, $E263, CountData!$E:$E, $F263, CountData!$F:$F, $G263, CountData!$G:$G, $H263)</f>
        <v>16</v>
      </c>
      <c r="DE263" s="14">
        <f>SUMIFS(CountData!$I:$I, CountData!$A:$A, $B263, CountData!$B:$B, $C263, CountData!$C:$C, $D263, CountData!$D:$D, $E263, CountData!$E:$E, $F263, CountData!$F:$F, $G263, CountData!$G:$G, $H263)</f>
        <v>19</v>
      </c>
      <c r="DF263" s="27">
        <f t="shared" ca="1" si="4"/>
        <v>0</v>
      </c>
      <c r="DG263" s="14">
        <v>1</v>
      </c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</row>
    <row r="264" spans="1:131" x14ac:dyDescent="0.25">
      <c r="A264" s="14" t="s">
        <v>56</v>
      </c>
      <c r="B264" s="14" t="s">
        <v>55</v>
      </c>
      <c r="C264" s="14" t="s">
        <v>32</v>
      </c>
      <c r="D264" s="14" t="s">
        <v>55</v>
      </c>
      <c r="E264" s="14" t="s">
        <v>55</v>
      </c>
      <c r="F264" s="14" t="s">
        <v>55</v>
      </c>
      <c r="G264" s="14" t="s">
        <v>62</v>
      </c>
      <c r="H264" s="1">
        <v>42228</v>
      </c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D264" s="14">
        <f>SUMIFS(CountData!$H:$H, CountData!$A:$A, $B264,CountData!$B:$B, $C264, CountData!$C:$C, $D264, CountData!$D:$D, $E264, CountData!$E:$E, $F264, CountData!$F:$F, $G264, CountData!$G:$G, $H264)</f>
        <v>15</v>
      </c>
      <c r="DE264" s="14">
        <f>SUMIFS(CountData!$I:$I, CountData!$A:$A, $B264, CountData!$B:$B, $C264, CountData!$C:$C, $D264, CountData!$D:$D, $E264, CountData!$E:$E, $F264, CountData!$F:$F, $G264, CountData!$G:$G, $H264)</f>
        <v>18</v>
      </c>
      <c r="DF264" s="27">
        <f t="shared" ca="1" si="4"/>
        <v>0</v>
      </c>
      <c r="DG264" s="14">
        <v>1</v>
      </c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</row>
    <row r="265" spans="1:131" x14ac:dyDescent="0.25">
      <c r="A265" s="14" t="s">
        <v>56</v>
      </c>
      <c r="B265" s="14" t="s">
        <v>55</v>
      </c>
      <c r="C265" s="14" t="s">
        <v>32</v>
      </c>
      <c r="D265" s="14" t="s">
        <v>55</v>
      </c>
      <c r="E265" s="14" t="s">
        <v>55</v>
      </c>
      <c r="F265" s="14" t="s">
        <v>55</v>
      </c>
      <c r="G265" s="14" t="s">
        <v>62</v>
      </c>
      <c r="H265" s="1">
        <v>42229</v>
      </c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D265" s="14">
        <f>SUMIFS(CountData!$H:$H, CountData!$A:$A, $B265,CountData!$B:$B, $C265, CountData!$C:$C, $D265, CountData!$D:$D, $E265, CountData!$E:$E, $F265, CountData!$F:$F, $G265, CountData!$G:$G, $H265)</f>
        <v>16</v>
      </c>
      <c r="DE265" s="14">
        <f>SUMIFS(CountData!$I:$I, CountData!$A:$A, $B265, CountData!$B:$B, $C265, CountData!$C:$C, $D265, CountData!$D:$D, $E265, CountData!$E:$E, $F265, CountData!$F:$F, $G265, CountData!$G:$G, $H265)</f>
        <v>19</v>
      </c>
      <c r="DF265" s="27">
        <f t="shared" ca="1" si="4"/>
        <v>0</v>
      </c>
      <c r="DG265" s="14">
        <v>1</v>
      </c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</row>
    <row r="266" spans="1:131" x14ac:dyDescent="0.25">
      <c r="A266" s="14" t="s">
        <v>56</v>
      </c>
      <c r="B266" s="14" t="s">
        <v>55</v>
      </c>
      <c r="C266" s="14" t="s">
        <v>32</v>
      </c>
      <c r="D266" s="14" t="s">
        <v>55</v>
      </c>
      <c r="E266" s="14" t="s">
        <v>55</v>
      </c>
      <c r="F266" s="14" t="s">
        <v>55</v>
      </c>
      <c r="G266" s="14" t="s">
        <v>62</v>
      </c>
      <c r="H266" s="1">
        <v>42237</v>
      </c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D266" s="14">
        <f>SUMIFS(CountData!$H:$H, CountData!$A:$A, $B266,CountData!$B:$B, $C266, CountData!$C:$C, $D266, CountData!$D:$D, $E266, CountData!$E:$E, $F266, CountData!$F:$F, $G266, CountData!$G:$G, $H266)</f>
        <v>15</v>
      </c>
      <c r="DE266" s="14">
        <f>SUMIFS(CountData!$I:$I, CountData!$A:$A, $B266, CountData!$B:$B, $C266, CountData!$C:$C, $D266, CountData!$D:$D, $E266, CountData!$E:$E, $F266, CountData!$F:$F, $G266, CountData!$G:$G, $H266)</f>
        <v>18</v>
      </c>
      <c r="DF266" s="27">
        <f t="shared" ca="1" si="4"/>
        <v>0</v>
      </c>
      <c r="DG266" s="14">
        <v>1</v>
      </c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</row>
    <row r="267" spans="1:131" x14ac:dyDescent="0.25">
      <c r="A267" s="14" t="s">
        <v>56</v>
      </c>
      <c r="B267" s="14" t="s">
        <v>55</v>
      </c>
      <c r="C267" s="14" t="s">
        <v>32</v>
      </c>
      <c r="D267" s="14" t="s">
        <v>55</v>
      </c>
      <c r="E267" s="14" t="s">
        <v>55</v>
      </c>
      <c r="F267" s="14" t="s">
        <v>55</v>
      </c>
      <c r="G267" s="14" t="s">
        <v>62</v>
      </c>
      <c r="H267" s="1">
        <v>42241</v>
      </c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D267" s="14">
        <f>SUMIFS(CountData!$H:$H, CountData!$A:$A, $B267,CountData!$B:$B, $C267, CountData!$C:$C, $D267, CountData!$D:$D, $E267, CountData!$E:$E, $F267, CountData!$F:$F, $G267, CountData!$G:$G, $H267)</f>
        <v>16</v>
      </c>
      <c r="DE267" s="14">
        <f>SUMIFS(CountData!$I:$I, CountData!$A:$A, $B267, CountData!$B:$B, $C267, CountData!$C:$C, $D267, CountData!$D:$D, $E267, CountData!$E:$E, $F267, CountData!$F:$F, $G267, CountData!$G:$G, $H267)</f>
        <v>19</v>
      </c>
      <c r="DF267" s="27">
        <f t="shared" ca="1" si="4"/>
        <v>0</v>
      </c>
      <c r="DG267" s="14">
        <v>1</v>
      </c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</row>
    <row r="268" spans="1:131" x14ac:dyDescent="0.25">
      <c r="A268" s="14" t="s">
        <v>56</v>
      </c>
      <c r="B268" s="14" t="s">
        <v>55</v>
      </c>
      <c r="C268" s="14" t="s">
        <v>32</v>
      </c>
      <c r="D268" s="14" t="s">
        <v>55</v>
      </c>
      <c r="E268" s="14" t="s">
        <v>55</v>
      </c>
      <c r="F268" s="14" t="s">
        <v>55</v>
      </c>
      <c r="G268" s="14" t="s">
        <v>62</v>
      </c>
      <c r="H268" s="1">
        <v>42242</v>
      </c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D268" s="14">
        <f>SUMIFS(CountData!$H:$H, CountData!$A:$A, $B268,CountData!$B:$B, $C268, CountData!$C:$C, $D268, CountData!$D:$D, $E268, CountData!$E:$E, $F268, CountData!$F:$F, $G268, CountData!$G:$G, $H268)</f>
        <v>16</v>
      </c>
      <c r="DE268" s="14">
        <f>SUMIFS(CountData!$I:$I, CountData!$A:$A, $B268, CountData!$B:$B, $C268, CountData!$C:$C, $D268, CountData!$D:$D, $E268, CountData!$E:$E, $F268, CountData!$F:$F, $G268, CountData!$G:$G, $H268)</f>
        <v>19</v>
      </c>
      <c r="DF268" s="27">
        <f t="shared" ca="1" si="4"/>
        <v>0</v>
      </c>
      <c r="DG268" s="14">
        <v>1</v>
      </c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</row>
    <row r="269" spans="1:131" x14ac:dyDescent="0.25">
      <c r="A269" s="14" t="s">
        <v>56</v>
      </c>
      <c r="B269" s="14" t="s">
        <v>55</v>
      </c>
      <c r="C269" s="14" t="s">
        <v>32</v>
      </c>
      <c r="D269" s="14" t="s">
        <v>55</v>
      </c>
      <c r="E269" s="14" t="s">
        <v>55</v>
      </c>
      <c r="F269" s="14" t="s">
        <v>55</v>
      </c>
      <c r="G269" s="14" t="s">
        <v>62</v>
      </c>
      <c r="H269" s="1">
        <v>42243</v>
      </c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D269" s="14">
        <f>SUMIFS(CountData!$H:$H, CountData!$A:$A, $B269,CountData!$B:$B, $C269, CountData!$C:$C, $D269, CountData!$D:$D, $E269, CountData!$E:$E, $F269, CountData!$F:$F, $G269, CountData!$G:$G, $H269)</f>
        <v>16</v>
      </c>
      <c r="DE269" s="14">
        <f>SUMIFS(CountData!$I:$I, CountData!$A:$A, $B269, CountData!$B:$B, $C269, CountData!$C:$C, $D269, CountData!$D:$D, $E269, CountData!$E:$E, $F269, CountData!$F:$F, $G269, CountData!$G:$G, $H269)</f>
        <v>19</v>
      </c>
      <c r="DF269" s="27">
        <f t="shared" ca="1" si="4"/>
        <v>0</v>
      </c>
      <c r="DG269" s="14">
        <v>1</v>
      </c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</row>
    <row r="270" spans="1:131" x14ac:dyDescent="0.25">
      <c r="A270" s="14" t="s">
        <v>56</v>
      </c>
      <c r="B270" s="14" t="s">
        <v>55</v>
      </c>
      <c r="C270" s="14" t="s">
        <v>32</v>
      </c>
      <c r="D270" s="14" t="s">
        <v>55</v>
      </c>
      <c r="E270" s="14" t="s">
        <v>55</v>
      </c>
      <c r="F270" s="14" t="s">
        <v>55</v>
      </c>
      <c r="G270" s="14" t="s">
        <v>62</v>
      </c>
      <c r="H270" s="1">
        <v>42244</v>
      </c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D270" s="14">
        <f>SUMIFS(CountData!$H:$H, CountData!$A:$A, $B270,CountData!$B:$B, $C270, CountData!$C:$C, $D270, CountData!$D:$D, $E270, CountData!$E:$E, $F270, CountData!$F:$F, $G270, CountData!$G:$G, $H270)</f>
        <v>16</v>
      </c>
      <c r="DE270" s="14">
        <f>SUMIFS(CountData!$I:$I, CountData!$A:$A, $B270, CountData!$B:$B, $C270, CountData!$C:$C, $D270, CountData!$D:$D, $E270, CountData!$E:$E, $F270, CountData!$F:$F, $G270, CountData!$G:$G, $H270)</f>
        <v>19</v>
      </c>
      <c r="DF270" s="27">
        <f t="shared" ca="1" si="4"/>
        <v>0</v>
      </c>
      <c r="DG270" s="14">
        <v>1</v>
      </c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</row>
    <row r="271" spans="1:131" x14ac:dyDescent="0.25">
      <c r="A271" s="14" t="s">
        <v>56</v>
      </c>
      <c r="B271" s="14" t="s">
        <v>55</v>
      </c>
      <c r="C271" s="14" t="s">
        <v>32</v>
      </c>
      <c r="D271" s="14" t="s">
        <v>55</v>
      </c>
      <c r="E271" s="14" t="s">
        <v>55</v>
      </c>
      <c r="F271" s="14" t="s">
        <v>55</v>
      </c>
      <c r="G271" s="14" t="s">
        <v>62</v>
      </c>
      <c r="H271" s="1">
        <v>42256</v>
      </c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D271" s="14">
        <f>SUMIFS(CountData!$H:$H, CountData!$A:$A, $B271,CountData!$B:$B, $C271, CountData!$C:$C, $D271, CountData!$D:$D, $E271, CountData!$E:$E, $F271, CountData!$F:$F, $G271, CountData!$G:$G, $H271)</f>
        <v>16</v>
      </c>
      <c r="DE271" s="14">
        <f>SUMIFS(CountData!$I:$I, CountData!$A:$A, $B271, CountData!$B:$B, $C271, CountData!$C:$C, $D271, CountData!$D:$D, $E271, CountData!$E:$E, $F271, CountData!$F:$F, $G271, CountData!$G:$G, $H271)</f>
        <v>19</v>
      </c>
      <c r="DF271" s="27">
        <f t="shared" ca="1" si="4"/>
        <v>0</v>
      </c>
      <c r="DG271" s="14">
        <v>1</v>
      </c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</row>
    <row r="272" spans="1:131" x14ac:dyDescent="0.25">
      <c r="A272" s="14" t="s">
        <v>56</v>
      </c>
      <c r="B272" s="14" t="s">
        <v>55</v>
      </c>
      <c r="C272" s="14" t="s">
        <v>32</v>
      </c>
      <c r="D272" s="14" t="s">
        <v>55</v>
      </c>
      <c r="E272" s="14" t="s">
        <v>55</v>
      </c>
      <c r="F272" s="14" t="s">
        <v>55</v>
      </c>
      <c r="G272" s="14" t="s">
        <v>62</v>
      </c>
      <c r="H272" s="1">
        <v>42257</v>
      </c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D272" s="14">
        <f>SUMIFS(CountData!$H:$H, CountData!$A:$A, $B272,CountData!$B:$B, $C272, CountData!$C:$C, $D272, CountData!$D:$D, $E272, CountData!$E:$E, $F272, CountData!$F:$F, $G272, CountData!$G:$G, $H272)</f>
        <v>16</v>
      </c>
      <c r="DE272" s="14">
        <f>SUMIFS(CountData!$I:$I, CountData!$A:$A, $B272, CountData!$B:$B, $C272, CountData!$C:$C, $D272, CountData!$D:$D, $E272, CountData!$E:$E, $F272, CountData!$F:$F, $G272, CountData!$G:$G, $H272)</f>
        <v>19</v>
      </c>
      <c r="DF272" s="27">
        <f t="shared" ca="1" si="4"/>
        <v>0</v>
      </c>
      <c r="DG272" s="14">
        <v>1</v>
      </c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</row>
    <row r="273" spans="1:131" x14ac:dyDescent="0.25">
      <c r="A273" s="14" t="s">
        <v>56</v>
      </c>
      <c r="B273" s="14" t="s">
        <v>55</v>
      </c>
      <c r="C273" s="14" t="s">
        <v>32</v>
      </c>
      <c r="D273" s="14" t="s">
        <v>55</v>
      </c>
      <c r="E273" s="14" t="s">
        <v>55</v>
      </c>
      <c r="F273" s="14" t="s">
        <v>55</v>
      </c>
      <c r="G273" s="14" t="s">
        <v>62</v>
      </c>
      <c r="H273" s="1">
        <v>42258</v>
      </c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D273" s="14">
        <f>SUMIFS(CountData!$H:$H, CountData!$A:$A, $B273,CountData!$B:$B, $C273, CountData!$C:$C, $D273, CountData!$D:$D, $E273, CountData!$E:$E, $F273, CountData!$F:$F, $G273, CountData!$G:$G, $H273)</f>
        <v>16</v>
      </c>
      <c r="DE273" s="14">
        <f>SUMIFS(CountData!$I:$I, CountData!$A:$A, $B273, CountData!$B:$B, $C273, CountData!$C:$C, $D273, CountData!$D:$D, $E273, CountData!$E:$E, $F273, CountData!$F:$F, $G273, CountData!$G:$G, $H273)</f>
        <v>19</v>
      </c>
      <c r="DF273" s="27">
        <f t="shared" ca="1" si="4"/>
        <v>0</v>
      </c>
      <c r="DG273" s="14">
        <v>1</v>
      </c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</row>
    <row r="274" spans="1:131" x14ac:dyDescent="0.25">
      <c r="A274" s="14" t="s">
        <v>56</v>
      </c>
      <c r="B274" s="14" t="s">
        <v>55</v>
      </c>
      <c r="C274" s="14" t="s">
        <v>32</v>
      </c>
      <c r="D274" s="14" t="s">
        <v>55</v>
      </c>
      <c r="E274" s="14" t="s">
        <v>55</v>
      </c>
      <c r="F274" s="14" t="s">
        <v>55</v>
      </c>
      <c r="G274" s="14" t="s">
        <v>62</v>
      </c>
      <c r="H274" s="1">
        <v>42270</v>
      </c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D274" s="14">
        <f>SUMIFS(CountData!$H:$H, CountData!$A:$A, $B274,CountData!$B:$B, $C274, CountData!$C:$C, $D274, CountData!$D:$D, $E274, CountData!$E:$E, $F274, CountData!$F:$F, $G274, CountData!$G:$G, $H274)</f>
        <v>16</v>
      </c>
      <c r="DE274" s="14">
        <f>SUMIFS(CountData!$I:$I, CountData!$A:$A, $B274, CountData!$B:$B, $C274, CountData!$C:$C, $D274, CountData!$D:$D, $E274, CountData!$E:$E, $F274, CountData!$F:$F, $G274, CountData!$G:$G, $H274)</f>
        <v>19</v>
      </c>
      <c r="DF274" s="27">
        <f t="shared" ca="1" si="4"/>
        <v>0</v>
      </c>
      <c r="DG274" s="14">
        <v>1</v>
      </c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</row>
    <row r="275" spans="1:131" x14ac:dyDescent="0.25">
      <c r="A275" s="14" t="s">
        <v>56</v>
      </c>
      <c r="B275" s="14" t="s">
        <v>55</v>
      </c>
      <c r="C275" s="14" t="s">
        <v>32</v>
      </c>
      <c r="D275" s="14" t="s">
        <v>55</v>
      </c>
      <c r="E275" s="14" t="s">
        <v>55</v>
      </c>
      <c r="F275" s="14" t="s">
        <v>55</v>
      </c>
      <c r="G275" s="14" t="s">
        <v>62</v>
      </c>
      <c r="H275" s="1">
        <v>42271</v>
      </c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D275" s="14">
        <f>SUMIFS(CountData!$H:$H, CountData!$A:$A, $B275,CountData!$B:$B, $C275, CountData!$C:$C, $D275, CountData!$D:$D, $E275, CountData!$E:$E, $F275, CountData!$F:$F, $G275, CountData!$G:$G, $H275)</f>
        <v>16</v>
      </c>
      <c r="DE275" s="14">
        <f>SUMIFS(CountData!$I:$I, CountData!$A:$A, $B275, CountData!$B:$B, $C275, CountData!$C:$C, $D275, CountData!$D:$D, $E275, CountData!$E:$E, $F275, CountData!$F:$F, $G275, CountData!$G:$G, $H275)</f>
        <v>19</v>
      </c>
      <c r="DF275" s="27">
        <f t="shared" ca="1" si="4"/>
        <v>0</v>
      </c>
      <c r="DG275" s="14">
        <v>1</v>
      </c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</row>
    <row r="276" spans="1:131" x14ac:dyDescent="0.25">
      <c r="A276" s="14" t="s">
        <v>56</v>
      </c>
      <c r="B276" s="14" t="s">
        <v>55</v>
      </c>
      <c r="C276" s="14" t="s">
        <v>32</v>
      </c>
      <c r="D276" s="14" t="s">
        <v>55</v>
      </c>
      <c r="E276" s="14" t="s">
        <v>55</v>
      </c>
      <c r="F276" s="14" t="s">
        <v>55</v>
      </c>
      <c r="G276" s="14" t="s">
        <v>62</v>
      </c>
      <c r="H276" s="1">
        <v>42272</v>
      </c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D276" s="14">
        <f>SUMIFS(CountData!$H:$H, CountData!$A:$A, $B276,CountData!$B:$B, $C276, CountData!$C:$C, $D276, CountData!$D:$D, $E276, CountData!$E:$E, $F276, CountData!$F:$F, $G276, CountData!$G:$G, $H276)</f>
        <v>16</v>
      </c>
      <c r="DE276" s="14">
        <f>SUMIFS(CountData!$I:$I, CountData!$A:$A, $B276, CountData!$B:$B, $C276, CountData!$C:$C, $D276, CountData!$D:$D, $E276, CountData!$E:$E, $F276, CountData!$F:$F, $G276, CountData!$G:$G, $H276)</f>
        <v>19</v>
      </c>
      <c r="DF276" s="27">
        <f t="shared" ca="1" si="4"/>
        <v>0</v>
      </c>
      <c r="DG276" s="14">
        <v>1</v>
      </c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</row>
    <row r="277" spans="1:131" x14ac:dyDescent="0.25">
      <c r="A277" s="14" t="s">
        <v>56</v>
      </c>
      <c r="B277" s="14" t="s">
        <v>55</v>
      </c>
      <c r="C277" s="14" t="s">
        <v>32</v>
      </c>
      <c r="D277" s="14" t="s">
        <v>55</v>
      </c>
      <c r="E277" s="14" t="s">
        <v>55</v>
      </c>
      <c r="F277" s="14" t="s">
        <v>55</v>
      </c>
      <c r="G277" s="14" t="s">
        <v>62</v>
      </c>
      <c r="H277" s="1">
        <v>42276</v>
      </c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D277" s="14">
        <f>SUMIFS(CountData!$H:$H, CountData!$A:$A, $B277,CountData!$B:$B, $C277, CountData!$C:$C, $D277, CountData!$D:$D, $E277, CountData!$E:$E, $F277, CountData!$F:$F, $G277, CountData!$G:$G, $H277)</f>
        <v>16</v>
      </c>
      <c r="DE277" s="14">
        <f>SUMIFS(CountData!$I:$I, CountData!$A:$A, $B277, CountData!$B:$B, $C277, CountData!$C:$C, $D277, CountData!$D:$D, $E277, CountData!$E:$E, $F277, CountData!$F:$F, $G277, CountData!$G:$G, $H277)</f>
        <v>19</v>
      </c>
      <c r="DF277" s="27">
        <f t="shared" ca="1" si="4"/>
        <v>0</v>
      </c>
      <c r="DG277" s="14">
        <v>1</v>
      </c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</row>
    <row r="278" spans="1:131" x14ac:dyDescent="0.25">
      <c r="A278" s="14" t="s">
        <v>56</v>
      </c>
      <c r="B278" s="14" t="s">
        <v>55</v>
      </c>
      <c r="C278" s="14" t="s">
        <v>32</v>
      </c>
      <c r="D278" s="14" t="s">
        <v>55</v>
      </c>
      <c r="E278" s="14" t="s">
        <v>55</v>
      </c>
      <c r="F278" s="14" t="s">
        <v>55</v>
      </c>
      <c r="G278" s="14" t="s">
        <v>62</v>
      </c>
      <c r="H278" s="1">
        <v>42277</v>
      </c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D278" s="14">
        <f>SUMIFS(CountData!$H:$H, CountData!$A:$A, $B278,CountData!$B:$B, $C278, CountData!$C:$C, $D278, CountData!$D:$D, $E278, CountData!$E:$E, $F278, CountData!$F:$F, $G278, CountData!$G:$G, $H278)</f>
        <v>16</v>
      </c>
      <c r="DE278" s="14">
        <f>SUMIFS(CountData!$I:$I, CountData!$A:$A, $B278, CountData!$B:$B, $C278, CountData!$C:$C, $D278, CountData!$D:$D, $E278, CountData!$E:$E, $F278, CountData!$F:$F, $G278, CountData!$G:$G, $H278)</f>
        <v>19</v>
      </c>
      <c r="DF278" s="27">
        <f t="shared" ca="1" si="4"/>
        <v>0</v>
      </c>
      <c r="DG278" s="14">
        <v>1</v>
      </c>
      <c r="DH278" s="2"/>
      <c r="DI278" s="2"/>
      <c r="DJ278" s="2"/>
      <c r="DK278" s="2"/>
      <c r="DL278" s="2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</row>
    <row r="279" spans="1:131" x14ac:dyDescent="0.25">
      <c r="A279" s="14" t="s">
        <v>56</v>
      </c>
      <c r="B279" s="14" t="s">
        <v>55</v>
      </c>
      <c r="C279" s="14" t="s">
        <v>32</v>
      </c>
      <c r="D279" s="14" t="s">
        <v>55</v>
      </c>
      <c r="E279" s="14" t="s">
        <v>55</v>
      </c>
      <c r="F279" s="14" t="s">
        <v>55</v>
      </c>
      <c r="G279" s="14" t="s">
        <v>62</v>
      </c>
      <c r="H279" s="1">
        <v>42285</v>
      </c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D279" s="14">
        <f>SUMIFS(CountData!$H:$H, CountData!$A:$A, $B279,CountData!$B:$B, $C279, CountData!$C:$C, $D279, CountData!$D:$D, $E279, CountData!$E:$E, $F279, CountData!$F:$F, $G279, CountData!$G:$G, $H279)</f>
        <v>16</v>
      </c>
      <c r="DE279" s="14">
        <f>SUMIFS(CountData!$I:$I, CountData!$A:$A, $B279, CountData!$B:$B, $C279, CountData!$C:$C, $D279, CountData!$D:$D, $E279, CountData!$E:$E, $F279, CountData!$F:$F, $G279, CountData!$G:$G, $H279)</f>
        <v>19</v>
      </c>
      <c r="DF279" s="27">
        <f t="shared" ca="1" si="4"/>
        <v>0</v>
      </c>
      <c r="DG279" s="14">
        <v>1</v>
      </c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</row>
    <row r="280" spans="1:131" x14ac:dyDescent="0.25">
      <c r="A280" s="14" t="s">
        <v>56</v>
      </c>
      <c r="B280" s="14" t="s">
        <v>55</v>
      </c>
      <c r="C280" s="14" t="s">
        <v>32</v>
      </c>
      <c r="D280" s="14" t="s">
        <v>55</v>
      </c>
      <c r="E280" s="14" t="s">
        <v>55</v>
      </c>
      <c r="F280" s="14" t="s">
        <v>55</v>
      </c>
      <c r="G280" s="14" t="s">
        <v>62</v>
      </c>
      <c r="H280" s="1">
        <v>42286</v>
      </c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D280" s="14">
        <f>SUMIFS(CountData!$H:$H, CountData!$A:$A, $B280,CountData!$B:$B, $C280, CountData!$C:$C, $D280, CountData!$D:$D, $E280, CountData!$E:$E, $F280, CountData!$F:$F, $G280, CountData!$G:$G, $H280)</f>
        <v>16</v>
      </c>
      <c r="DE280" s="14">
        <f>SUMIFS(CountData!$I:$I, CountData!$A:$A, $B280, CountData!$B:$B, $C280, CountData!$C:$C, $D280, CountData!$D:$D, $E280, CountData!$E:$E, $F280, CountData!$F:$F, $G280, CountData!$G:$G, $H280)</f>
        <v>19</v>
      </c>
      <c r="DF280" s="27">
        <f t="shared" ca="1" si="4"/>
        <v>0</v>
      </c>
      <c r="DG280" s="14">
        <v>1</v>
      </c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</row>
    <row r="281" spans="1:131" x14ac:dyDescent="0.25">
      <c r="A281" s="14" t="s">
        <v>56</v>
      </c>
      <c r="B281" s="14" t="s">
        <v>55</v>
      </c>
      <c r="C281" s="14" t="s">
        <v>32</v>
      </c>
      <c r="D281" s="14" t="s">
        <v>55</v>
      </c>
      <c r="E281" s="14" t="s">
        <v>55</v>
      </c>
      <c r="F281" s="14" t="s">
        <v>55</v>
      </c>
      <c r="G281" s="14" t="s">
        <v>62</v>
      </c>
      <c r="H281" s="1">
        <v>42289</v>
      </c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D281" s="14">
        <f>SUMIFS(CountData!$H:$H, CountData!$A:$A, $B281,CountData!$B:$B, $C281, CountData!$C:$C, $D281, CountData!$D:$D, $E281, CountData!$E:$E, $F281, CountData!$F:$F, $G281, CountData!$G:$G, $H281)</f>
        <v>16</v>
      </c>
      <c r="DE281" s="14">
        <f>SUMIFS(CountData!$I:$I, CountData!$A:$A, $B281, CountData!$B:$B, $C281, CountData!$C:$C, $D281, CountData!$D:$D, $E281, CountData!$E:$E, $F281, CountData!$F:$F, $G281, CountData!$G:$G, $H281)</f>
        <v>19</v>
      </c>
      <c r="DF281" s="27">
        <f t="shared" ca="1" si="4"/>
        <v>0</v>
      </c>
      <c r="DG281" s="14">
        <v>1</v>
      </c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</row>
    <row r="282" spans="1:131" x14ac:dyDescent="0.25">
      <c r="A282" s="14" t="s">
        <v>56</v>
      </c>
      <c r="B282" s="14" t="s">
        <v>55</v>
      </c>
      <c r="C282" s="14" t="s">
        <v>32</v>
      </c>
      <c r="D282" s="14" t="s">
        <v>55</v>
      </c>
      <c r="E282" s="14" t="s">
        <v>55</v>
      </c>
      <c r="F282" s="14" t="s">
        <v>55</v>
      </c>
      <c r="G282" s="14" t="s">
        <v>62</v>
      </c>
      <c r="H282" s="1">
        <v>42290</v>
      </c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D282" s="14">
        <f>SUMIFS(CountData!$H:$H, CountData!$A:$A, $B282,CountData!$B:$B, $C282, CountData!$C:$C, $D282, CountData!$D:$D, $E282, CountData!$E:$E, $F282, CountData!$F:$F, $G282, CountData!$G:$G, $H282)</f>
        <v>16</v>
      </c>
      <c r="DE282" s="14">
        <f>SUMIFS(CountData!$I:$I, CountData!$A:$A, $B282, CountData!$B:$B, $C282, CountData!$C:$C, $D282, CountData!$D:$D, $E282, CountData!$E:$E, $F282, CountData!$F:$F, $G282, CountData!$G:$G, $H282)</f>
        <v>19</v>
      </c>
      <c r="DF282" s="27">
        <f t="shared" ca="1" si="4"/>
        <v>0</v>
      </c>
      <c r="DG282" s="14">
        <v>1</v>
      </c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</row>
    <row r="283" spans="1:131" x14ac:dyDescent="0.25">
      <c r="A283" s="14" t="s">
        <v>56</v>
      </c>
      <c r="B283" s="14" t="s">
        <v>55</v>
      </c>
      <c r="C283" s="14" t="s">
        <v>32</v>
      </c>
      <c r="D283" s="14" t="s">
        <v>55</v>
      </c>
      <c r="E283" s="14" t="s">
        <v>55</v>
      </c>
      <c r="F283" s="14" t="s">
        <v>55</v>
      </c>
      <c r="G283" s="14" t="s">
        <v>62</v>
      </c>
      <c r="H283" s="1">
        <v>42291</v>
      </c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D283" s="14">
        <f>SUMIFS(CountData!$H:$H, CountData!$A:$A, $B283,CountData!$B:$B, $C283, CountData!$C:$C, $D283, CountData!$D:$D, $E283, CountData!$E:$E, $F283, CountData!$F:$F, $G283, CountData!$G:$G, $H283)</f>
        <v>16</v>
      </c>
      <c r="DE283" s="14">
        <f>SUMIFS(CountData!$I:$I, CountData!$A:$A, $B283, CountData!$B:$B, $C283, CountData!$C:$C, $D283, CountData!$D:$D, $E283, CountData!$E:$E, $F283, CountData!$F:$F, $G283, CountData!$G:$G, $H283)</f>
        <v>19</v>
      </c>
      <c r="DF283" s="27">
        <f t="shared" ca="1" si="4"/>
        <v>0</v>
      </c>
      <c r="DG283" s="14">
        <v>1</v>
      </c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</row>
    <row r="284" spans="1:131" x14ac:dyDescent="0.25">
      <c r="A284" s="14" t="s">
        <v>56</v>
      </c>
      <c r="B284" s="14" t="s">
        <v>55</v>
      </c>
      <c r="C284" s="14" t="s">
        <v>32</v>
      </c>
      <c r="D284" s="14" t="s">
        <v>55</v>
      </c>
      <c r="E284" s="14" t="s">
        <v>55</v>
      </c>
      <c r="F284" s="14" t="s">
        <v>55</v>
      </c>
      <c r="G284" s="14" t="s">
        <v>62</v>
      </c>
      <c r="H284" s="1">
        <v>42298</v>
      </c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D284" s="14">
        <f>SUMIFS(CountData!$H:$H, CountData!$A:$A, $B284,CountData!$B:$B, $C284, CountData!$C:$C, $D284, CountData!$D:$D, $E284, CountData!$E:$E, $F284, CountData!$F:$F, $G284, CountData!$G:$G, $H284)</f>
        <v>16</v>
      </c>
      <c r="DE284" s="14">
        <f>SUMIFS(CountData!$I:$I, CountData!$A:$A, $B284, CountData!$B:$B, $C284, CountData!$C:$C, $D284, CountData!$D:$D, $E284, CountData!$E:$E, $F284, CountData!$F:$F, $G284, CountData!$G:$G, $H284)</f>
        <v>19</v>
      </c>
      <c r="DF284" s="27">
        <f t="shared" ca="1" si="4"/>
        <v>0</v>
      </c>
      <c r="DG284" s="14">
        <v>1</v>
      </c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</row>
    <row r="285" spans="1:131" x14ac:dyDescent="0.25">
      <c r="A285" s="14" t="s">
        <v>56</v>
      </c>
      <c r="B285" s="14" t="s">
        <v>55</v>
      </c>
      <c r="C285" s="14" t="s">
        <v>32</v>
      </c>
      <c r="D285" s="14" t="s">
        <v>55</v>
      </c>
      <c r="E285" s="14" t="s">
        <v>55</v>
      </c>
      <c r="F285" s="14" t="s">
        <v>55</v>
      </c>
      <c r="G285" s="14" t="s">
        <v>62</v>
      </c>
      <c r="H285" s="1">
        <v>42299</v>
      </c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D285" s="14">
        <f>SUMIFS(CountData!$H:$H, CountData!$A:$A, $B285,CountData!$B:$B, $C285, CountData!$C:$C, $D285, CountData!$D:$D, $E285, CountData!$E:$E, $F285, CountData!$F:$F, $G285, CountData!$G:$G, $H285)</f>
        <v>16</v>
      </c>
      <c r="DE285" s="14">
        <f>SUMIFS(CountData!$I:$I, CountData!$A:$A, $B285, CountData!$B:$B, $C285, CountData!$C:$C, $D285, CountData!$D:$D, $E285, CountData!$E:$E, $F285, CountData!$F:$F, $G285, CountData!$G:$G, $H285)</f>
        <v>19</v>
      </c>
      <c r="DF285" s="27">
        <f t="shared" ca="1" si="4"/>
        <v>0</v>
      </c>
      <c r="DG285" s="14">
        <v>1</v>
      </c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</row>
    <row r="286" spans="1:131" x14ac:dyDescent="0.25">
      <c r="A286" s="14" t="s">
        <v>56</v>
      </c>
      <c r="B286" s="14" t="s">
        <v>55</v>
      </c>
      <c r="C286" s="14" t="s">
        <v>32</v>
      </c>
      <c r="D286" s="14" t="s">
        <v>55</v>
      </c>
      <c r="E286" s="14" t="s">
        <v>55</v>
      </c>
      <c r="F286" s="14" t="s">
        <v>55</v>
      </c>
      <c r="G286" s="14" t="s">
        <v>62</v>
      </c>
      <c r="H286" s="1">
        <v>42300</v>
      </c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D286" s="14">
        <f>SUMIFS(CountData!$H:$H, CountData!$A:$A, $B286,CountData!$B:$B, $C286, CountData!$C:$C, $D286, CountData!$D:$D, $E286, CountData!$E:$E, $F286, CountData!$F:$F, $G286, CountData!$G:$G, $H286)</f>
        <v>16</v>
      </c>
      <c r="DE286" s="14">
        <f>SUMIFS(CountData!$I:$I, CountData!$A:$A, $B286, CountData!$B:$B, $C286, CountData!$C:$C, $D286, CountData!$D:$D, $E286, CountData!$E:$E, $F286, CountData!$F:$F, $G286, CountData!$G:$G, $H286)</f>
        <v>19</v>
      </c>
      <c r="DF286" s="27">
        <f t="shared" ca="1" si="4"/>
        <v>0</v>
      </c>
      <c r="DG286" s="14">
        <v>1</v>
      </c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</row>
    <row r="287" spans="1:131" x14ac:dyDescent="0.25">
      <c r="A287" s="14" t="s">
        <v>56</v>
      </c>
      <c r="B287" s="14" t="s">
        <v>55</v>
      </c>
      <c r="C287" s="14" t="s">
        <v>32</v>
      </c>
      <c r="D287" s="14" t="s">
        <v>55</v>
      </c>
      <c r="E287" s="14" t="s">
        <v>55</v>
      </c>
      <c r="F287" s="14" t="s">
        <v>55</v>
      </c>
      <c r="G287" s="14" t="s">
        <v>62</v>
      </c>
      <c r="H287" s="1">
        <v>42304</v>
      </c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D287" s="14">
        <f>SUMIFS(CountData!$H:$H, CountData!$A:$A, $B287,CountData!$B:$B, $C287, CountData!$C:$C, $D287, CountData!$D:$D, $E287, CountData!$E:$E, $F287, CountData!$F:$F, $G287, CountData!$G:$G, $H287)</f>
        <v>16</v>
      </c>
      <c r="DE287" s="14">
        <f>SUMIFS(CountData!$I:$I, CountData!$A:$A, $B287, CountData!$B:$B, $C287, CountData!$C:$C, $D287, CountData!$D:$D, $E287, CountData!$E:$E, $F287, CountData!$F:$F, $G287, CountData!$G:$G, $H287)</f>
        <v>19</v>
      </c>
      <c r="DF287" s="27">
        <f t="shared" ca="1" si="4"/>
        <v>0</v>
      </c>
      <c r="DG287" s="14">
        <v>1</v>
      </c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</row>
    <row r="288" spans="1:131" x14ac:dyDescent="0.25">
      <c r="A288" s="14" t="s">
        <v>56</v>
      </c>
      <c r="B288" s="14" t="s">
        <v>55</v>
      </c>
      <c r="C288" s="14" t="s">
        <v>32</v>
      </c>
      <c r="D288" s="14" t="s">
        <v>55</v>
      </c>
      <c r="E288" s="14" t="s">
        <v>55</v>
      </c>
      <c r="F288" s="14" t="s">
        <v>55</v>
      </c>
      <c r="G288" s="14" t="s">
        <v>62</v>
      </c>
      <c r="H288" s="1">
        <v>42305</v>
      </c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D288" s="14">
        <f>SUMIFS(CountData!$H:$H, CountData!$A:$A, $B288,CountData!$B:$B, $C288, CountData!$C:$C, $D288, CountData!$D:$D, $E288, CountData!$E:$E, $F288, CountData!$F:$F, $G288, CountData!$G:$G, $H288)</f>
        <v>16</v>
      </c>
      <c r="DE288" s="14">
        <f>SUMIFS(CountData!$I:$I, CountData!$A:$A, $B288, CountData!$B:$B, $C288, CountData!$C:$C, $D288, CountData!$D:$D, $E288, CountData!$E:$E, $F288, CountData!$F:$F, $G288, CountData!$G:$G, $H288)</f>
        <v>19</v>
      </c>
      <c r="DF288" s="27">
        <f t="shared" ca="1" si="4"/>
        <v>0</v>
      </c>
      <c r="DG288" s="14">
        <v>1</v>
      </c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</row>
    <row r="289" spans="1:131" x14ac:dyDescent="0.25">
      <c r="A289" s="14" t="s">
        <v>56</v>
      </c>
      <c r="B289" s="14" t="s">
        <v>55</v>
      </c>
      <c r="C289" s="14" t="s">
        <v>32</v>
      </c>
      <c r="D289" s="14" t="s">
        <v>55</v>
      </c>
      <c r="E289" s="14" t="s">
        <v>55</v>
      </c>
      <c r="F289" s="14" t="s">
        <v>55</v>
      </c>
      <c r="G289" s="14" t="s">
        <v>62</v>
      </c>
      <c r="H289" s="1">
        <v>42307</v>
      </c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D289" s="14">
        <f>SUMIFS(CountData!$H:$H, CountData!$A:$A, $B289,CountData!$B:$B, $C289, CountData!$C:$C, $D289, CountData!$D:$D, $E289, CountData!$E:$E, $F289, CountData!$F:$F, $G289, CountData!$G:$G, $H289)</f>
        <v>16</v>
      </c>
      <c r="DE289" s="14">
        <f>SUMIFS(CountData!$I:$I, CountData!$A:$A, $B289, CountData!$B:$B, $C289, CountData!$C:$C, $D289, CountData!$D:$D, $E289, CountData!$E:$E, $F289, CountData!$F:$F, $G289, CountData!$G:$G, $H289)</f>
        <v>19</v>
      </c>
      <c r="DF289" s="27">
        <f t="shared" ca="1" si="4"/>
        <v>0</v>
      </c>
      <c r="DG289" s="14">
        <v>1</v>
      </c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</row>
    <row r="290" spans="1:131" x14ac:dyDescent="0.25">
      <c r="A290" s="14" t="s">
        <v>56</v>
      </c>
      <c r="B290" s="14" t="s">
        <v>55</v>
      </c>
      <c r="C290" s="14" t="s">
        <v>32</v>
      </c>
      <c r="D290" s="14" t="s">
        <v>55</v>
      </c>
      <c r="E290" s="14" t="s">
        <v>55</v>
      </c>
      <c r="F290" s="14" t="s">
        <v>55</v>
      </c>
      <c r="G290" s="14" t="s">
        <v>103</v>
      </c>
      <c r="H290" s="1">
        <v>42125</v>
      </c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D290" s="14">
        <f>SUMIFS(CountData!$H:$H, CountData!$A:$A, $B290,CountData!$B:$B, $C290, CountData!$C:$C, $D290, CountData!$D:$D, $E290, CountData!$E:$E, $F290, CountData!$F:$F, $G290, CountData!$G:$G, $H290)</f>
        <v>16</v>
      </c>
      <c r="DE290" s="14">
        <f>SUMIFS(CountData!$I:$I, CountData!$A:$A, $B290, CountData!$B:$B, $C290, CountData!$C:$C, $D290, CountData!$D:$D, $E290, CountData!$E:$E, $F290, CountData!$F:$F, $G290, CountData!$G:$G, $H290)</f>
        <v>19</v>
      </c>
      <c r="DF290" s="27">
        <f t="shared" ca="1" si="4"/>
        <v>0</v>
      </c>
      <c r="DG290" s="14">
        <v>1</v>
      </c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</row>
    <row r="291" spans="1:131" x14ac:dyDescent="0.25">
      <c r="A291" s="14" t="s">
        <v>56</v>
      </c>
      <c r="B291" s="14" t="s">
        <v>55</v>
      </c>
      <c r="C291" s="14" t="s">
        <v>32</v>
      </c>
      <c r="D291" s="14" t="s">
        <v>55</v>
      </c>
      <c r="E291" s="14" t="s">
        <v>55</v>
      </c>
      <c r="F291" s="14" t="s">
        <v>55</v>
      </c>
      <c r="G291" s="14" t="s">
        <v>103</v>
      </c>
      <c r="H291" s="1">
        <v>42164</v>
      </c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D291" s="14">
        <f>SUMIFS(CountData!$H:$H, CountData!$A:$A, $B291,CountData!$B:$B, $C291, CountData!$C:$C, $D291, CountData!$D:$D, $E291, CountData!$E:$E, $F291, CountData!$F:$F, $G291, CountData!$G:$G, $H291)</f>
        <v>16</v>
      </c>
      <c r="DE291" s="14">
        <f>SUMIFS(CountData!$I:$I, CountData!$A:$A, $B291, CountData!$B:$B, $C291, CountData!$C:$C, $D291, CountData!$D:$D, $E291, CountData!$E:$E, $F291, CountData!$F:$F, $G291, CountData!$G:$G, $H291)</f>
        <v>19</v>
      </c>
      <c r="DF291" s="27">
        <f t="shared" ca="1" si="4"/>
        <v>0</v>
      </c>
      <c r="DG291" s="14">
        <v>1</v>
      </c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</row>
    <row r="292" spans="1:131" x14ac:dyDescent="0.25">
      <c r="A292" s="14" t="s">
        <v>56</v>
      </c>
      <c r="B292" s="14" t="s">
        <v>55</v>
      </c>
      <c r="C292" s="14" t="s">
        <v>32</v>
      </c>
      <c r="D292" s="14" t="s">
        <v>55</v>
      </c>
      <c r="E292" s="14" t="s">
        <v>55</v>
      </c>
      <c r="F292" s="14" t="s">
        <v>55</v>
      </c>
      <c r="G292" s="14" t="s">
        <v>103</v>
      </c>
      <c r="H292" s="1">
        <v>42179</v>
      </c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D292" s="14">
        <f>SUMIFS(CountData!$H:$H, CountData!$A:$A, $B292,CountData!$B:$B, $C292, CountData!$C:$C, $D292, CountData!$D:$D, $E292, CountData!$E:$E, $F292, CountData!$F:$F, $G292, CountData!$G:$G, $H292)</f>
        <v>16</v>
      </c>
      <c r="DE292" s="14">
        <f>SUMIFS(CountData!$I:$I, CountData!$A:$A, $B292, CountData!$B:$B, $C292, CountData!$C:$C, $D292, CountData!$D:$D, $E292, CountData!$E:$E, $F292, CountData!$F:$F, $G292, CountData!$G:$G, $H292)</f>
        <v>19</v>
      </c>
      <c r="DF292" s="27">
        <f t="shared" ca="1" si="4"/>
        <v>0</v>
      </c>
      <c r="DG292" s="14">
        <v>1</v>
      </c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</row>
    <row r="293" spans="1:131" x14ac:dyDescent="0.25">
      <c r="A293" s="14" t="s">
        <v>56</v>
      </c>
      <c r="B293" s="14" t="s">
        <v>55</v>
      </c>
      <c r="C293" s="14" t="s">
        <v>32</v>
      </c>
      <c r="D293" s="14" t="s">
        <v>55</v>
      </c>
      <c r="E293" s="14" t="s">
        <v>55</v>
      </c>
      <c r="F293" s="14" t="s">
        <v>55</v>
      </c>
      <c r="G293" s="14" t="s">
        <v>103</v>
      </c>
      <c r="H293" s="1">
        <v>42180</v>
      </c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D293" s="14">
        <f>SUMIFS(CountData!$H:$H, CountData!$A:$A, $B293,CountData!$B:$B, $C293, CountData!$C:$C, $D293, CountData!$D:$D, $E293, CountData!$E:$E, $F293, CountData!$F:$F, $G293, CountData!$G:$G, $H293)</f>
        <v>16</v>
      </c>
      <c r="DE293" s="14">
        <f>SUMIFS(CountData!$I:$I, CountData!$A:$A, $B293, CountData!$B:$B, $C293, CountData!$C:$C, $D293, CountData!$D:$D, $E293, CountData!$E:$E, $F293, CountData!$F:$F, $G293, CountData!$G:$G, $H293)</f>
        <v>19</v>
      </c>
      <c r="DF293" s="27">
        <f t="shared" ca="1" si="4"/>
        <v>0</v>
      </c>
      <c r="DG293" s="14">
        <v>1</v>
      </c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</row>
    <row r="294" spans="1:131" x14ac:dyDescent="0.25">
      <c r="A294" s="14" t="s">
        <v>56</v>
      </c>
      <c r="B294" s="14" t="s">
        <v>55</v>
      </c>
      <c r="C294" s="14" t="s">
        <v>32</v>
      </c>
      <c r="D294" s="14" t="s">
        <v>55</v>
      </c>
      <c r="E294" s="14" t="s">
        <v>55</v>
      </c>
      <c r="F294" s="14" t="s">
        <v>55</v>
      </c>
      <c r="G294" s="14" t="s">
        <v>103</v>
      </c>
      <c r="H294" s="1">
        <v>42181</v>
      </c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D294" s="14">
        <f>SUMIFS(CountData!$H:$H, CountData!$A:$A, $B294,CountData!$B:$B, $C294, CountData!$C:$C, $D294, CountData!$D:$D, $E294, CountData!$E:$E, $F294, CountData!$F:$F, $G294, CountData!$G:$G, $H294)</f>
        <v>16</v>
      </c>
      <c r="DE294" s="14">
        <f>SUMIFS(CountData!$I:$I, CountData!$A:$A, $B294, CountData!$B:$B, $C294, CountData!$C:$C, $D294, CountData!$D:$D, $E294, CountData!$E:$E, $F294, CountData!$F:$F, $G294, CountData!$G:$G, $H294)</f>
        <v>19</v>
      </c>
      <c r="DF294" s="27">
        <f t="shared" ca="1" si="4"/>
        <v>0</v>
      </c>
      <c r="DG294" s="14">
        <v>1</v>
      </c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</row>
    <row r="295" spans="1:131" x14ac:dyDescent="0.25">
      <c r="A295" s="14" t="s">
        <v>56</v>
      </c>
      <c r="B295" s="14" t="s">
        <v>55</v>
      </c>
      <c r="C295" s="14" t="s">
        <v>32</v>
      </c>
      <c r="D295" s="14" t="s">
        <v>55</v>
      </c>
      <c r="E295" s="14" t="s">
        <v>55</v>
      </c>
      <c r="F295" s="14" t="s">
        <v>55</v>
      </c>
      <c r="G295" s="14" t="s">
        <v>103</v>
      </c>
      <c r="H295" s="1">
        <v>42184</v>
      </c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D295" s="14">
        <f>SUMIFS(CountData!$H:$H, CountData!$A:$A, $B295,CountData!$B:$B, $C295, CountData!$C:$C, $D295, CountData!$D:$D, $E295, CountData!$E:$E, $F295, CountData!$F:$F, $G295, CountData!$G:$G, $H295)</f>
        <v>16</v>
      </c>
      <c r="DE295" s="14">
        <f>SUMIFS(CountData!$I:$I, CountData!$A:$A, $B295, CountData!$B:$B, $C295, CountData!$C:$C, $D295, CountData!$D:$D, $E295, CountData!$E:$E, $F295, CountData!$F:$F, $G295, CountData!$G:$G, $H295)</f>
        <v>19</v>
      </c>
      <c r="DF295" s="27">
        <f t="shared" ca="1" si="4"/>
        <v>0</v>
      </c>
      <c r="DG295" s="14">
        <v>1</v>
      </c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</row>
    <row r="296" spans="1:131" x14ac:dyDescent="0.25">
      <c r="A296" s="14" t="s">
        <v>56</v>
      </c>
      <c r="B296" s="14" t="s">
        <v>55</v>
      </c>
      <c r="C296" s="14" t="s">
        <v>32</v>
      </c>
      <c r="D296" s="14" t="s">
        <v>55</v>
      </c>
      <c r="E296" s="14" t="s">
        <v>55</v>
      </c>
      <c r="F296" s="14" t="s">
        <v>55</v>
      </c>
      <c r="G296" s="14" t="s">
        <v>103</v>
      </c>
      <c r="H296" s="1">
        <v>42185</v>
      </c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D296" s="14">
        <f>SUMIFS(CountData!$H:$H, CountData!$A:$A, $B296,CountData!$B:$B, $C296, CountData!$C:$C, $D296, CountData!$D:$D, $E296, CountData!$E:$E, $F296, CountData!$F:$F, $G296, CountData!$G:$G, $H296)</f>
        <v>16</v>
      </c>
      <c r="DE296" s="14">
        <f>SUMIFS(CountData!$I:$I, CountData!$A:$A, $B296, CountData!$B:$B, $C296, CountData!$C:$C, $D296, CountData!$D:$D, $E296, CountData!$E:$E, $F296, CountData!$F:$F, $G296, CountData!$G:$G, $H296)</f>
        <v>19</v>
      </c>
      <c r="DF296" s="27">
        <f t="shared" ca="1" si="4"/>
        <v>0</v>
      </c>
      <c r="DG296" s="14">
        <v>1</v>
      </c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</row>
    <row r="297" spans="1:131" x14ac:dyDescent="0.25">
      <c r="A297" s="14" t="s">
        <v>56</v>
      </c>
      <c r="B297" s="14" t="s">
        <v>55</v>
      </c>
      <c r="C297" s="14" t="s">
        <v>32</v>
      </c>
      <c r="D297" s="14" t="s">
        <v>55</v>
      </c>
      <c r="E297" s="14" t="s">
        <v>55</v>
      </c>
      <c r="F297" s="14" t="s">
        <v>55</v>
      </c>
      <c r="G297" s="14" t="s">
        <v>103</v>
      </c>
      <c r="H297" s="1">
        <v>42186</v>
      </c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D297" s="14">
        <f>SUMIFS(CountData!$H:$H, CountData!$A:$A, $B297,CountData!$B:$B, $C297, CountData!$C:$C, $D297, CountData!$D:$D, $E297, CountData!$E:$E, $F297, CountData!$F:$F, $G297, CountData!$G:$G, $H297)</f>
        <v>16</v>
      </c>
      <c r="DE297" s="14">
        <f>SUMIFS(CountData!$I:$I, CountData!$A:$A, $B297, CountData!$B:$B, $C297, CountData!$C:$C, $D297, CountData!$D:$D, $E297, CountData!$E:$E, $F297, CountData!$F:$F, $G297, CountData!$G:$G, $H297)</f>
        <v>19</v>
      </c>
      <c r="DF297" s="27">
        <f t="shared" ca="1" si="4"/>
        <v>0</v>
      </c>
      <c r="DG297" s="14">
        <v>1</v>
      </c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</row>
    <row r="298" spans="1:131" x14ac:dyDescent="0.25">
      <c r="A298" s="14" t="s">
        <v>56</v>
      </c>
      <c r="B298" s="14" t="s">
        <v>55</v>
      </c>
      <c r="C298" s="14" t="s">
        <v>32</v>
      </c>
      <c r="D298" s="14" t="s">
        <v>55</v>
      </c>
      <c r="E298" s="14" t="s">
        <v>55</v>
      </c>
      <c r="F298" s="14" t="s">
        <v>55</v>
      </c>
      <c r="G298" s="14" t="s">
        <v>103</v>
      </c>
      <c r="H298" s="1">
        <v>42214</v>
      </c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D298" s="14">
        <f>SUMIFS(CountData!$H:$H, CountData!$A:$A, $B298,CountData!$B:$B, $C298, CountData!$C:$C, $D298, CountData!$D:$D, $E298, CountData!$E:$E, $F298, CountData!$F:$F, $G298, CountData!$G:$G, $H298)</f>
        <v>16</v>
      </c>
      <c r="DE298" s="14">
        <f>SUMIFS(CountData!$I:$I, CountData!$A:$A, $B298, CountData!$B:$B, $C298, CountData!$C:$C, $D298, CountData!$D:$D, $E298, CountData!$E:$E, $F298, CountData!$F:$F, $G298, CountData!$G:$G, $H298)</f>
        <v>19</v>
      </c>
      <c r="DF298" s="27">
        <f t="shared" ca="1" si="4"/>
        <v>0</v>
      </c>
      <c r="DG298" s="14">
        <v>1</v>
      </c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</row>
    <row r="299" spans="1:131" x14ac:dyDescent="0.25">
      <c r="A299" s="14" t="s">
        <v>56</v>
      </c>
      <c r="B299" s="14" t="s">
        <v>55</v>
      </c>
      <c r="C299" s="14" t="s">
        <v>34</v>
      </c>
      <c r="D299" s="14" t="s">
        <v>55</v>
      </c>
      <c r="E299" s="14" t="s">
        <v>55</v>
      </c>
      <c r="F299" s="14" t="s">
        <v>55</v>
      </c>
      <c r="G299" s="14" t="s">
        <v>62</v>
      </c>
      <c r="H299" s="1">
        <v>42125</v>
      </c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D299" s="14">
        <f>SUMIFS(CountData!$H:$H, CountData!$A:$A, $B299,CountData!$B:$B, $C299, CountData!$C:$C, $D299, CountData!$D:$D, $E299, CountData!$E:$E, $F299, CountData!$F:$F, $G299, CountData!$G:$G, $H299)</f>
        <v>16</v>
      </c>
      <c r="DE299" s="14">
        <f>SUMIFS(CountData!$I:$I, CountData!$A:$A, $B299, CountData!$B:$B, $C299, CountData!$C:$C, $D299, CountData!$D:$D, $E299, CountData!$E:$E, $F299, CountData!$F:$F, $G299, CountData!$G:$G, $H299)</f>
        <v>19</v>
      </c>
      <c r="DF299" s="27">
        <f t="shared" ca="1" si="4"/>
        <v>0</v>
      </c>
      <c r="DG299" s="14">
        <v>1</v>
      </c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</row>
    <row r="300" spans="1:131" x14ac:dyDescent="0.25">
      <c r="A300" s="14" t="s">
        <v>56</v>
      </c>
      <c r="B300" s="14" t="s">
        <v>55</v>
      </c>
      <c r="C300" s="14" t="s">
        <v>34</v>
      </c>
      <c r="D300" s="14" t="s">
        <v>55</v>
      </c>
      <c r="E300" s="14" t="s">
        <v>55</v>
      </c>
      <c r="F300" s="14" t="s">
        <v>55</v>
      </c>
      <c r="G300" s="14" t="s">
        <v>62</v>
      </c>
      <c r="H300" s="1">
        <v>42164</v>
      </c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D300" s="14">
        <f>SUMIFS(CountData!$H:$H, CountData!$A:$A, $B300,CountData!$B:$B, $C300, CountData!$C:$C, $D300, CountData!$D:$D, $E300, CountData!$E:$E, $F300, CountData!$F:$F, $G300, CountData!$G:$G, $H300)</f>
        <v>16</v>
      </c>
      <c r="DE300" s="14">
        <f>SUMIFS(CountData!$I:$I, CountData!$A:$A, $B300, CountData!$B:$B, $C300, CountData!$C:$C, $D300, CountData!$D:$D, $E300, CountData!$E:$E, $F300, CountData!$F:$F, $G300, CountData!$G:$G, $H300)</f>
        <v>19</v>
      </c>
      <c r="DF300" s="27">
        <f t="shared" ca="1" si="4"/>
        <v>0</v>
      </c>
      <c r="DG300" s="14">
        <v>1</v>
      </c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</row>
    <row r="301" spans="1:131" x14ac:dyDescent="0.25">
      <c r="A301" s="14" t="s">
        <v>56</v>
      </c>
      <c r="B301" s="14" t="s">
        <v>55</v>
      </c>
      <c r="C301" s="14" t="s">
        <v>34</v>
      </c>
      <c r="D301" s="14" t="s">
        <v>55</v>
      </c>
      <c r="E301" s="14" t="s">
        <v>55</v>
      </c>
      <c r="F301" s="14" t="s">
        <v>55</v>
      </c>
      <c r="G301" s="14" t="s">
        <v>62</v>
      </c>
      <c r="H301" s="1">
        <v>42171</v>
      </c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D301" s="14">
        <f>SUMIFS(CountData!$H:$H, CountData!$A:$A, $B301,CountData!$B:$B, $C301, CountData!$C:$C, $D301, CountData!$D:$D, $E301, CountData!$E:$E, $F301, CountData!$F:$F, $G301, CountData!$G:$G, $H301)</f>
        <v>16</v>
      </c>
      <c r="DE301" s="14">
        <f>SUMIFS(CountData!$I:$I, CountData!$A:$A, $B301, CountData!$B:$B, $C301, CountData!$C:$C, $D301, CountData!$D:$D, $E301, CountData!$E:$E, $F301, CountData!$F:$F, $G301, CountData!$G:$G, $H301)</f>
        <v>19</v>
      </c>
      <c r="DF301" s="27">
        <f t="shared" ca="1" si="4"/>
        <v>0</v>
      </c>
      <c r="DG301" s="14">
        <v>1</v>
      </c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</row>
    <row r="302" spans="1:131" x14ac:dyDescent="0.25">
      <c r="A302" s="14" t="s">
        <v>56</v>
      </c>
      <c r="B302" s="14" t="s">
        <v>55</v>
      </c>
      <c r="C302" s="14" t="s">
        <v>34</v>
      </c>
      <c r="D302" s="14" t="s">
        <v>55</v>
      </c>
      <c r="E302" s="14" t="s">
        <v>55</v>
      </c>
      <c r="F302" s="14" t="s">
        <v>55</v>
      </c>
      <c r="G302" s="14" t="s">
        <v>62</v>
      </c>
      <c r="H302" s="1">
        <v>42172</v>
      </c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D302" s="14">
        <f>SUMIFS(CountData!$H:$H, CountData!$A:$A, $B302,CountData!$B:$B, $C302, CountData!$C:$C, $D302, CountData!$D:$D, $E302, CountData!$E:$E, $F302, CountData!$F:$F, $G302, CountData!$G:$G, $H302)</f>
        <v>16</v>
      </c>
      <c r="DE302" s="14">
        <f>SUMIFS(CountData!$I:$I, CountData!$A:$A, $B302, CountData!$B:$B, $C302, CountData!$C:$C, $D302, CountData!$D:$D, $E302, CountData!$E:$E, $F302, CountData!$F:$F, $G302, CountData!$G:$G, $H302)</f>
        <v>19</v>
      </c>
      <c r="DF302" s="27">
        <f t="shared" ca="1" si="4"/>
        <v>0</v>
      </c>
      <c r="DG302" s="14">
        <v>1</v>
      </c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</row>
    <row r="303" spans="1:131" x14ac:dyDescent="0.25">
      <c r="A303" s="14" t="s">
        <v>56</v>
      </c>
      <c r="B303" s="14" t="s">
        <v>55</v>
      </c>
      <c r="C303" s="14" t="s">
        <v>34</v>
      </c>
      <c r="D303" s="14" t="s">
        <v>55</v>
      </c>
      <c r="E303" s="14" t="s">
        <v>55</v>
      </c>
      <c r="F303" s="14" t="s">
        <v>55</v>
      </c>
      <c r="G303" s="14" t="s">
        <v>62</v>
      </c>
      <c r="H303" s="1">
        <v>42177</v>
      </c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D303" s="14">
        <f>SUMIFS(CountData!$H:$H, CountData!$A:$A, $B303,CountData!$B:$B, $C303, CountData!$C:$C, $D303, CountData!$D:$D, $E303, CountData!$E:$E, $F303, CountData!$F:$F, $G303, CountData!$G:$G, $H303)</f>
        <v>16</v>
      </c>
      <c r="DE303" s="14">
        <f>SUMIFS(CountData!$I:$I, CountData!$A:$A, $B303, CountData!$B:$B, $C303, CountData!$C:$C, $D303, CountData!$D:$D, $E303, CountData!$E:$E, $F303, CountData!$F:$F, $G303, CountData!$G:$G, $H303)</f>
        <v>19</v>
      </c>
      <c r="DF303" s="27">
        <f t="shared" ca="1" si="4"/>
        <v>0</v>
      </c>
      <c r="DG303" s="14">
        <v>1</v>
      </c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</row>
    <row r="304" spans="1:131" x14ac:dyDescent="0.25">
      <c r="A304" s="14" t="s">
        <v>56</v>
      </c>
      <c r="B304" s="14" t="s">
        <v>55</v>
      </c>
      <c r="C304" s="14" t="s">
        <v>34</v>
      </c>
      <c r="D304" s="14" t="s">
        <v>55</v>
      </c>
      <c r="E304" s="14" t="s">
        <v>55</v>
      </c>
      <c r="F304" s="14" t="s">
        <v>55</v>
      </c>
      <c r="G304" s="14" t="s">
        <v>62</v>
      </c>
      <c r="H304" s="1">
        <v>42179</v>
      </c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D304" s="14">
        <f>SUMIFS(CountData!$H:$H, CountData!$A:$A, $B304,CountData!$B:$B, $C304, CountData!$C:$C, $D304, CountData!$D:$D, $E304, CountData!$E:$E, $F304, CountData!$F:$F, $G304, CountData!$G:$G, $H304)</f>
        <v>16</v>
      </c>
      <c r="DE304" s="14">
        <f>SUMIFS(CountData!$I:$I, CountData!$A:$A, $B304, CountData!$B:$B, $C304, CountData!$C:$C, $D304, CountData!$D:$D, $E304, CountData!$E:$E, $F304, CountData!$F:$F, $G304, CountData!$G:$G, $H304)</f>
        <v>19</v>
      </c>
      <c r="DF304" s="27">
        <f t="shared" ca="1" si="4"/>
        <v>0</v>
      </c>
      <c r="DG304" s="14">
        <v>1</v>
      </c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</row>
    <row r="305" spans="1:131" x14ac:dyDescent="0.25">
      <c r="A305" s="14" t="s">
        <v>56</v>
      </c>
      <c r="B305" s="14" t="s">
        <v>55</v>
      </c>
      <c r="C305" s="14" t="s">
        <v>34</v>
      </c>
      <c r="D305" s="14" t="s">
        <v>55</v>
      </c>
      <c r="E305" s="14" t="s">
        <v>55</v>
      </c>
      <c r="F305" s="14" t="s">
        <v>55</v>
      </c>
      <c r="G305" s="14" t="s">
        <v>62</v>
      </c>
      <c r="H305" s="1">
        <v>42180</v>
      </c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D305" s="14">
        <f>SUMIFS(CountData!$H:$H, CountData!$A:$A, $B305,CountData!$B:$B, $C305, CountData!$C:$C, $D305, CountData!$D:$D, $E305, CountData!$E:$E, $F305, CountData!$F:$F, $G305, CountData!$G:$G, $H305)</f>
        <v>16</v>
      </c>
      <c r="DE305" s="14">
        <f>SUMIFS(CountData!$I:$I, CountData!$A:$A, $B305, CountData!$B:$B, $C305, CountData!$C:$C, $D305, CountData!$D:$D, $E305, CountData!$E:$E, $F305, CountData!$F:$F, $G305, CountData!$G:$G, $H305)</f>
        <v>19</v>
      </c>
      <c r="DF305" s="27">
        <f t="shared" ca="1" si="4"/>
        <v>0</v>
      </c>
      <c r="DG305" s="14">
        <v>1</v>
      </c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</row>
    <row r="306" spans="1:131" x14ac:dyDescent="0.25">
      <c r="A306" s="14" t="s">
        <v>56</v>
      </c>
      <c r="B306" s="14" t="s">
        <v>55</v>
      </c>
      <c r="C306" s="14" t="s">
        <v>34</v>
      </c>
      <c r="D306" s="14" t="s">
        <v>55</v>
      </c>
      <c r="E306" s="14" t="s">
        <v>55</v>
      </c>
      <c r="F306" s="14" t="s">
        <v>55</v>
      </c>
      <c r="G306" s="14" t="s">
        <v>62</v>
      </c>
      <c r="H306" s="1">
        <v>42181</v>
      </c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D306" s="14">
        <f>SUMIFS(CountData!$H:$H, CountData!$A:$A, $B306,CountData!$B:$B, $C306, CountData!$C:$C, $D306, CountData!$D:$D, $E306, CountData!$E:$E, $F306, CountData!$F:$F, $G306, CountData!$G:$G, $H306)</f>
        <v>16</v>
      </c>
      <c r="DE306" s="14">
        <f>SUMIFS(CountData!$I:$I, CountData!$A:$A, $B306, CountData!$B:$B, $C306, CountData!$C:$C, $D306, CountData!$D:$D, $E306, CountData!$E:$E, $F306, CountData!$F:$F, $G306, CountData!$G:$G, $H306)</f>
        <v>19</v>
      </c>
      <c r="DF306" s="27">
        <f t="shared" ca="1" si="4"/>
        <v>0</v>
      </c>
      <c r="DG306" s="14">
        <v>1</v>
      </c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</row>
    <row r="307" spans="1:131" x14ac:dyDescent="0.25">
      <c r="A307" s="14" t="s">
        <v>56</v>
      </c>
      <c r="B307" s="14" t="s">
        <v>55</v>
      </c>
      <c r="C307" s="14" t="s">
        <v>34</v>
      </c>
      <c r="D307" s="14" t="s">
        <v>55</v>
      </c>
      <c r="E307" s="14" t="s">
        <v>55</v>
      </c>
      <c r="F307" s="14" t="s">
        <v>55</v>
      </c>
      <c r="G307" s="14" t="s">
        <v>62</v>
      </c>
      <c r="H307" s="1">
        <v>42185</v>
      </c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D307" s="14">
        <f>SUMIFS(CountData!$H:$H, CountData!$A:$A, $B307,CountData!$B:$B, $C307, CountData!$C:$C, $D307, CountData!$D:$D, $E307, CountData!$E:$E, $F307, CountData!$F:$F, $G307, CountData!$G:$G, $H307)</f>
        <v>16</v>
      </c>
      <c r="DE307" s="14">
        <f>SUMIFS(CountData!$I:$I, CountData!$A:$A, $B307, CountData!$B:$B, $C307, CountData!$C:$C, $D307, CountData!$D:$D, $E307, CountData!$E:$E, $F307, CountData!$F:$F, $G307, CountData!$G:$G, $H307)</f>
        <v>19</v>
      </c>
      <c r="DF307" s="27">
        <f t="shared" ca="1" si="4"/>
        <v>0</v>
      </c>
      <c r="DG307" s="14">
        <v>1</v>
      </c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</row>
    <row r="308" spans="1:131" x14ac:dyDescent="0.25">
      <c r="A308" s="14" t="s">
        <v>56</v>
      </c>
      <c r="B308" s="14" t="s">
        <v>55</v>
      </c>
      <c r="C308" s="14" t="s">
        <v>34</v>
      </c>
      <c r="D308" s="14" t="s">
        <v>55</v>
      </c>
      <c r="E308" s="14" t="s">
        <v>55</v>
      </c>
      <c r="F308" s="14" t="s">
        <v>55</v>
      </c>
      <c r="G308" s="14" t="s">
        <v>62</v>
      </c>
      <c r="H308" s="1">
        <v>42186</v>
      </c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D308" s="14">
        <f>SUMIFS(CountData!$H:$H, CountData!$A:$A, $B308,CountData!$B:$B, $C308, CountData!$C:$C, $D308, CountData!$D:$D, $E308, CountData!$E:$E, $F308, CountData!$F:$F, $G308, CountData!$G:$G, $H308)</f>
        <v>16</v>
      </c>
      <c r="DE308" s="14">
        <f>SUMIFS(CountData!$I:$I, CountData!$A:$A, $B308, CountData!$B:$B, $C308, CountData!$C:$C, $D308, CountData!$D:$D, $E308, CountData!$E:$E, $F308, CountData!$F:$F, $G308, CountData!$G:$G, $H308)</f>
        <v>19</v>
      </c>
      <c r="DF308" s="27">
        <f t="shared" ca="1" si="4"/>
        <v>0</v>
      </c>
      <c r="DG308" s="14">
        <v>1</v>
      </c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</row>
    <row r="309" spans="1:131" x14ac:dyDescent="0.25">
      <c r="A309" s="14" t="s">
        <v>56</v>
      </c>
      <c r="B309" s="14" t="s">
        <v>55</v>
      </c>
      <c r="C309" s="14" t="s">
        <v>34</v>
      </c>
      <c r="D309" s="14" t="s">
        <v>55</v>
      </c>
      <c r="E309" s="14" t="s">
        <v>55</v>
      </c>
      <c r="F309" s="14" t="s">
        <v>55</v>
      </c>
      <c r="G309" s="14" t="s">
        <v>62</v>
      </c>
      <c r="H309" s="1">
        <v>42201</v>
      </c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D309" s="14">
        <f>SUMIFS(CountData!$H:$H, CountData!$A:$A, $B309,CountData!$B:$B, $C309, CountData!$C:$C, $D309, CountData!$D:$D, $E309, CountData!$E:$E, $F309, CountData!$F:$F, $G309, CountData!$G:$G, $H309)</f>
        <v>16</v>
      </c>
      <c r="DE309" s="14">
        <f>SUMIFS(CountData!$I:$I, CountData!$A:$A, $B309, CountData!$B:$B, $C309, CountData!$C:$C, $D309, CountData!$D:$D, $E309, CountData!$E:$E, $F309, CountData!$F:$F, $G309, CountData!$G:$G, $H309)</f>
        <v>19</v>
      </c>
      <c r="DF309" s="27">
        <f t="shared" ca="1" si="4"/>
        <v>0</v>
      </c>
      <c r="DG309" s="14">
        <v>1</v>
      </c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</row>
    <row r="310" spans="1:131" x14ac:dyDescent="0.25">
      <c r="A310" s="14" t="s">
        <v>56</v>
      </c>
      <c r="B310" s="14" t="s">
        <v>55</v>
      </c>
      <c r="C310" s="14" t="s">
        <v>34</v>
      </c>
      <c r="D310" s="14" t="s">
        <v>55</v>
      </c>
      <c r="E310" s="14" t="s">
        <v>55</v>
      </c>
      <c r="F310" s="14" t="s">
        <v>55</v>
      </c>
      <c r="G310" s="14" t="s">
        <v>62</v>
      </c>
      <c r="H310" s="1">
        <v>42213</v>
      </c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D310" s="14">
        <f>SUMIFS(CountData!$H:$H, CountData!$A:$A, $B310,CountData!$B:$B, $C310, CountData!$C:$C, $D310, CountData!$D:$D, $E310, CountData!$E:$E, $F310, CountData!$F:$F, $G310, CountData!$G:$G, $H310)</f>
        <v>16</v>
      </c>
      <c r="DE310" s="14">
        <f>SUMIFS(CountData!$I:$I, CountData!$A:$A, $B310, CountData!$B:$B, $C310, CountData!$C:$C, $D310, CountData!$D:$D, $E310, CountData!$E:$E, $F310, CountData!$F:$F, $G310, CountData!$G:$G, $H310)</f>
        <v>19</v>
      </c>
      <c r="DF310" s="27">
        <f t="shared" ca="1" si="4"/>
        <v>0</v>
      </c>
      <c r="DG310" s="14">
        <v>1</v>
      </c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</row>
    <row r="311" spans="1:131" x14ac:dyDescent="0.25">
      <c r="A311" s="14" t="s">
        <v>56</v>
      </c>
      <c r="B311" s="14" t="s">
        <v>55</v>
      </c>
      <c r="C311" s="14" t="s">
        <v>34</v>
      </c>
      <c r="D311" s="14" t="s">
        <v>55</v>
      </c>
      <c r="E311" s="14" t="s">
        <v>55</v>
      </c>
      <c r="F311" s="14" t="s">
        <v>55</v>
      </c>
      <c r="G311" s="14" t="s">
        <v>62</v>
      </c>
      <c r="H311" s="1">
        <v>42215</v>
      </c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D311" s="14">
        <f>SUMIFS(CountData!$H:$H, CountData!$A:$A, $B311,CountData!$B:$B, $C311, CountData!$C:$C, $D311, CountData!$D:$D, $E311, CountData!$E:$E, $F311, CountData!$F:$F, $G311, CountData!$G:$G, $H311)</f>
        <v>16</v>
      </c>
      <c r="DE311" s="14">
        <f>SUMIFS(CountData!$I:$I, CountData!$A:$A, $B311, CountData!$B:$B, $C311, CountData!$C:$C, $D311, CountData!$D:$D, $E311, CountData!$E:$E, $F311, CountData!$F:$F, $G311, CountData!$G:$G, $H311)</f>
        <v>19</v>
      </c>
      <c r="DF311" s="27">
        <f t="shared" ca="1" si="4"/>
        <v>0</v>
      </c>
      <c r="DG311" s="14">
        <v>1</v>
      </c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</row>
    <row r="312" spans="1:131" x14ac:dyDescent="0.25">
      <c r="A312" s="14" t="s">
        <v>56</v>
      </c>
      <c r="B312" s="14" t="s">
        <v>55</v>
      </c>
      <c r="C312" s="14" t="s">
        <v>34</v>
      </c>
      <c r="D312" s="14" t="s">
        <v>55</v>
      </c>
      <c r="E312" s="14" t="s">
        <v>55</v>
      </c>
      <c r="F312" s="14" t="s">
        <v>55</v>
      </c>
      <c r="G312" s="14" t="s">
        <v>62</v>
      </c>
      <c r="H312" s="1">
        <v>42216</v>
      </c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D312" s="14">
        <f>SUMIFS(CountData!$H:$H, CountData!$A:$A, $B312,CountData!$B:$B, $C312, CountData!$C:$C, $D312, CountData!$D:$D, $E312, CountData!$E:$E, $F312, CountData!$F:$F, $G312, CountData!$G:$G, $H312)</f>
        <v>16</v>
      </c>
      <c r="DE312" s="14">
        <f>SUMIFS(CountData!$I:$I, CountData!$A:$A, $B312, CountData!$B:$B, $C312, CountData!$C:$C, $D312, CountData!$D:$D, $E312, CountData!$E:$E, $F312, CountData!$F:$F, $G312, CountData!$G:$G, $H312)</f>
        <v>19</v>
      </c>
      <c r="DF312" s="27">
        <f t="shared" ca="1" si="4"/>
        <v>0</v>
      </c>
      <c r="DG312" s="14">
        <v>1</v>
      </c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</row>
    <row r="313" spans="1:131" x14ac:dyDescent="0.25">
      <c r="A313" s="14" t="s">
        <v>56</v>
      </c>
      <c r="B313" s="14" t="s">
        <v>55</v>
      </c>
      <c r="C313" s="14" t="s">
        <v>34</v>
      </c>
      <c r="D313" s="14" t="s">
        <v>55</v>
      </c>
      <c r="E313" s="14" t="s">
        <v>55</v>
      </c>
      <c r="F313" s="14" t="s">
        <v>55</v>
      </c>
      <c r="G313" s="14" t="s">
        <v>62</v>
      </c>
      <c r="H313" s="1">
        <v>42222</v>
      </c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D313" s="14">
        <f>SUMIFS(CountData!$H:$H, CountData!$A:$A, $B313,CountData!$B:$B, $C313, CountData!$C:$C, $D313, CountData!$D:$D, $E313, CountData!$E:$E, $F313, CountData!$F:$F, $G313, CountData!$G:$G, $H313)</f>
        <v>16</v>
      </c>
      <c r="DE313" s="14">
        <f>SUMIFS(CountData!$I:$I, CountData!$A:$A, $B313, CountData!$B:$B, $C313, CountData!$C:$C, $D313, CountData!$D:$D, $E313, CountData!$E:$E, $F313, CountData!$F:$F, $G313, CountData!$G:$G, $H313)</f>
        <v>19</v>
      </c>
      <c r="DF313" s="27">
        <f t="shared" ca="1" si="4"/>
        <v>0</v>
      </c>
      <c r="DG313" s="14">
        <v>1</v>
      </c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</row>
    <row r="314" spans="1:131" x14ac:dyDescent="0.25">
      <c r="A314" s="14" t="s">
        <v>56</v>
      </c>
      <c r="B314" s="14" t="s">
        <v>55</v>
      </c>
      <c r="C314" s="14" t="s">
        <v>34</v>
      </c>
      <c r="D314" s="14" t="s">
        <v>55</v>
      </c>
      <c r="E314" s="14" t="s">
        <v>55</v>
      </c>
      <c r="F314" s="14" t="s">
        <v>55</v>
      </c>
      <c r="G314" s="14" t="s">
        <v>62</v>
      </c>
      <c r="H314" s="1">
        <v>42227</v>
      </c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D314" s="14">
        <f>SUMIFS(CountData!$H:$H, CountData!$A:$A, $B314,CountData!$B:$B, $C314, CountData!$C:$C, $D314, CountData!$D:$D, $E314, CountData!$E:$E, $F314, CountData!$F:$F, $G314, CountData!$G:$G, $H314)</f>
        <v>16</v>
      </c>
      <c r="DE314" s="14">
        <f>SUMIFS(CountData!$I:$I, CountData!$A:$A, $B314, CountData!$B:$B, $C314, CountData!$C:$C, $D314, CountData!$D:$D, $E314, CountData!$E:$E, $F314, CountData!$F:$F, $G314, CountData!$G:$G, $H314)</f>
        <v>19</v>
      </c>
      <c r="DF314" s="27">
        <f t="shared" ca="1" si="4"/>
        <v>0</v>
      </c>
      <c r="DG314" s="14">
        <v>1</v>
      </c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</row>
    <row r="315" spans="1:131" x14ac:dyDescent="0.25">
      <c r="A315" s="14" t="s">
        <v>56</v>
      </c>
      <c r="B315" s="14" t="s">
        <v>55</v>
      </c>
      <c r="C315" s="14" t="s">
        <v>34</v>
      </c>
      <c r="D315" s="14" t="s">
        <v>55</v>
      </c>
      <c r="E315" s="14" t="s">
        <v>55</v>
      </c>
      <c r="F315" s="14" t="s">
        <v>55</v>
      </c>
      <c r="G315" s="14" t="s">
        <v>62</v>
      </c>
      <c r="H315" s="1">
        <v>42228</v>
      </c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D315" s="14">
        <f>SUMIFS(CountData!$H:$H, CountData!$A:$A, $B315,CountData!$B:$B, $C315, CountData!$C:$C, $D315, CountData!$D:$D, $E315, CountData!$E:$E, $F315, CountData!$F:$F, $G315, CountData!$G:$G, $H315)</f>
        <v>15</v>
      </c>
      <c r="DE315" s="14">
        <f>SUMIFS(CountData!$I:$I, CountData!$A:$A, $B315, CountData!$B:$B, $C315, CountData!$C:$C, $D315, CountData!$D:$D, $E315, CountData!$E:$E, $F315, CountData!$F:$F, $G315, CountData!$G:$G, $H315)</f>
        <v>18</v>
      </c>
      <c r="DF315" s="27">
        <f t="shared" ca="1" si="4"/>
        <v>0</v>
      </c>
      <c r="DG315" s="14">
        <v>1</v>
      </c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</row>
    <row r="316" spans="1:131" x14ac:dyDescent="0.25">
      <c r="A316" s="14" t="s">
        <v>56</v>
      </c>
      <c r="B316" s="14" t="s">
        <v>55</v>
      </c>
      <c r="C316" s="14" t="s">
        <v>34</v>
      </c>
      <c r="D316" s="14" t="s">
        <v>55</v>
      </c>
      <c r="E316" s="14" t="s">
        <v>55</v>
      </c>
      <c r="F316" s="14" t="s">
        <v>55</v>
      </c>
      <c r="G316" s="14" t="s">
        <v>62</v>
      </c>
      <c r="H316" s="1">
        <v>42229</v>
      </c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D316" s="14">
        <f>SUMIFS(CountData!$H:$H, CountData!$A:$A, $B316,CountData!$B:$B, $C316, CountData!$C:$C, $D316, CountData!$D:$D, $E316, CountData!$E:$E, $F316, CountData!$F:$F, $G316, CountData!$G:$G, $H316)</f>
        <v>16</v>
      </c>
      <c r="DE316" s="14">
        <f>SUMIFS(CountData!$I:$I, CountData!$A:$A, $B316, CountData!$B:$B, $C316, CountData!$C:$C, $D316, CountData!$D:$D, $E316, CountData!$E:$E, $F316, CountData!$F:$F, $G316, CountData!$G:$G, $H316)</f>
        <v>19</v>
      </c>
      <c r="DF316" s="27">
        <f t="shared" ca="1" si="4"/>
        <v>0</v>
      </c>
      <c r="DG316" s="14">
        <v>1</v>
      </c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</row>
    <row r="317" spans="1:131" x14ac:dyDescent="0.25">
      <c r="A317" s="14" t="s">
        <v>56</v>
      </c>
      <c r="B317" s="14" t="s">
        <v>55</v>
      </c>
      <c r="C317" s="14" t="s">
        <v>34</v>
      </c>
      <c r="D317" s="14" t="s">
        <v>55</v>
      </c>
      <c r="E317" s="14" t="s">
        <v>55</v>
      </c>
      <c r="F317" s="14" t="s">
        <v>55</v>
      </c>
      <c r="G317" s="14" t="s">
        <v>62</v>
      </c>
      <c r="H317" s="1">
        <v>42237</v>
      </c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D317" s="14">
        <f>SUMIFS(CountData!$H:$H, CountData!$A:$A, $B317,CountData!$B:$B, $C317, CountData!$C:$C, $D317, CountData!$D:$D, $E317, CountData!$E:$E, $F317, CountData!$F:$F, $G317, CountData!$G:$G, $H317)</f>
        <v>15</v>
      </c>
      <c r="DE317" s="14">
        <f>SUMIFS(CountData!$I:$I, CountData!$A:$A, $B317, CountData!$B:$B, $C317, CountData!$C:$C, $D317, CountData!$D:$D, $E317, CountData!$E:$E, $F317, CountData!$F:$F, $G317, CountData!$G:$G, $H317)</f>
        <v>18</v>
      </c>
      <c r="DF317" s="27">
        <f t="shared" ca="1" si="4"/>
        <v>0</v>
      </c>
      <c r="DG317" s="14">
        <v>1</v>
      </c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</row>
    <row r="318" spans="1:131" x14ac:dyDescent="0.25">
      <c r="A318" s="14" t="s">
        <v>56</v>
      </c>
      <c r="B318" s="14" t="s">
        <v>55</v>
      </c>
      <c r="C318" s="14" t="s">
        <v>34</v>
      </c>
      <c r="D318" s="14" t="s">
        <v>55</v>
      </c>
      <c r="E318" s="14" t="s">
        <v>55</v>
      </c>
      <c r="F318" s="14" t="s">
        <v>55</v>
      </c>
      <c r="G318" s="14" t="s">
        <v>62</v>
      </c>
      <c r="H318" s="1">
        <v>42241</v>
      </c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D318" s="14">
        <f>SUMIFS(CountData!$H:$H, CountData!$A:$A, $B318,CountData!$B:$B, $C318, CountData!$C:$C, $D318, CountData!$D:$D, $E318, CountData!$E:$E, $F318, CountData!$F:$F, $G318, CountData!$G:$G, $H318)</f>
        <v>16</v>
      </c>
      <c r="DE318" s="14">
        <f>SUMIFS(CountData!$I:$I, CountData!$A:$A, $B318, CountData!$B:$B, $C318, CountData!$C:$C, $D318, CountData!$D:$D, $E318, CountData!$E:$E, $F318, CountData!$F:$F, $G318, CountData!$G:$G, $H318)</f>
        <v>19</v>
      </c>
      <c r="DF318" s="27">
        <f t="shared" ca="1" si="4"/>
        <v>0</v>
      </c>
      <c r="DG318" s="14">
        <v>1</v>
      </c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</row>
    <row r="319" spans="1:131" x14ac:dyDescent="0.25">
      <c r="A319" s="14" t="s">
        <v>56</v>
      </c>
      <c r="B319" s="14" t="s">
        <v>55</v>
      </c>
      <c r="C319" s="14" t="s">
        <v>34</v>
      </c>
      <c r="D319" s="14" t="s">
        <v>55</v>
      </c>
      <c r="E319" s="14" t="s">
        <v>55</v>
      </c>
      <c r="F319" s="14" t="s">
        <v>55</v>
      </c>
      <c r="G319" s="14" t="s">
        <v>62</v>
      </c>
      <c r="H319" s="1">
        <v>42242</v>
      </c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D319" s="14">
        <f>SUMIFS(CountData!$H:$H, CountData!$A:$A, $B319,CountData!$B:$B, $C319, CountData!$C:$C, $D319, CountData!$D:$D, $E319, CountData!$E:$E, $F319, CountData!$F:$F, $G319, CountData!$G:$G, $H319)</f>
        <v>16</v>
      </c>
      <c r="DE319" s="14">
        <f>SUMIFS(CountData!$I:$I, CountData!$A:$A, $B319, CountData!$B:$B, $C319, CountData!$C:$C, $D319, CountData!$D:$D, $E319, CountData!$E:$E, $F319, CountData!$F:$F, $G319, CountData!$G:$G, $H319)</f>
        <v>19</v>
      </c>
      <c r="DF319" s="27">
        <f t="shared" ca="1" si="4"/>
        <v>0</v>
      </c>
      <c r="DG319" s="14">
        <v>1</v>
      </c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</row>
    <row r="320" spans="1:131" x14ac:dyDescent="0.25">
      <c r="A320" s="14" t="s">
        <v>56</v>
      </c>
      <c r="B320" s="14" t="s">
        <v>55</v>
      </c>
      <c r="C320" s="14" t="s">
        <v>34</v>
      </c>
      <c r="D320" s="14" t="s">
        <v>55</v>
      </c>
      <c r="E320" s="14" t="s">
        <v>55</v>
      </c>
      <c r="F320" s="14" t="s">
        <v>55</v>
      </c>
      <c r="G320" s="14" t="s">
        <v>62</v>
      </c>
      <c r="H320" s="1">
        <v>42243</v>
      </c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D320" s="14">
        <f>SUMIFS(CountData!$H:$H, CountData!$A:$A, $B320,CountData!$B:$B, $C320, CountData!$C:$C, $D320, CountData!$D:$D, $E320, CountData!$E:$E, $F320, CountData!$F:$F, $G320, CountData!$G:$G, $H320)</f>
        <v>16</v>
      </c>
      <c r="DE320" s="14">
        <f>SUMIFS(CountData!$I:$I, CountData!$A:$A, $B320, CountData!$B:$B, $C320, CountData!$C:$C, $D320, CountData!$D:$D, $E320, CountData!$E:$E, $F320, CountData!$F:$F, $G320, CountData!$G:$G, $H320)</f>
        <v>19</v>
      </c>
      <c r="DF320" s="27">
        <f t="shared" ca="1" si="4"/>
        <v>0</v>
      </c>
      <c r="DG320" s="14">
        <v>1</v>
      </c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</row>
    <row r="321" spans="1:131" x14ac:dyDescent="0.25">
      <c r="A321" s="14" t="s">
        <v>56</v>
      </c>
      <c r="B321" s="14" t="s">
        <v>55</v>
      </c>
      <c r="C321" s="14" t="s">
        <v>34</v>
      </c>
      <c r="D321" s="14" t="s">
        <v>55</v>
      </c>
      <c r="E321" s="14" t="s">
        <v>55</v>
      </c>
      <c r="F321" s="14" t="s">
        <v>55</v>
      </c>
      <c r="G321" s="14" t="s">
        <v>62</v>
      </c>
      <c r="H321" s="1">
        <v>42244</v>
      </c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D321" s="14">
        <f>SUMIFS(CountData!$H:$H, CountData!$A:$A, $B321,CountData!$B:$B, $C321, CountData!$C:$C, $D321, CountData!$D:$D, $E321, CountData!$E:$E, $F321, CountData!$F:$F, $G321, CountData!$G:$G, $H321)</f>
        <v>16</v>
      </c>
      <c r="DE321" s="14">
        <f>SUMIFS(CountData!$I:$I, CountData!$A:$A, $B321, CountData!$B:$B, $C321, CountData!$C:$C, $D321, CountData!$D:$D, $E321, CountData!$E:$E, $F321, CountData!$F:$F, $G321, CountData!$G:$G, $H321)</f>
        <v>19</v>
      </c>
      <c r="DF321" s="27">
        <f t="shared" ca="1" si="4"/>
        <v>0</v>
      </c>
      <c r="DG321" s="14">
        <v>1</v>
      </c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</row>
    <row r="322" spans="1:131" x14ac:dyDescent="0.25">
      <c r="A322" s="14" t="s">
        <v>56</v>
      </c>
      <c r="B322" s="14" t="s">
        <v>55</v>
      </c>
      <c r="C322" s="14" t="s">
        <v>34</v>
      </c>
      <c r="D322" s="14" t="s">
        <v>55</v>
      </c>
      <c r="E322" s="14" t="s">
        <v>55</v>
      </c>
      <c r="F322" s="14" t="s">
        <v>55</v>
      </c>
      <c r="G322" s="14" t="s">
        <v>62</v>
      </c>
      <c r="H322" s="1">
        <v>42256</v>
      </c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D322" s="14">
        <f>SUMIFS(CountData!$H:$H, CountData!$A:$A, $B322,CountData!$B:$B, $C322, CountData!$C:$C, $D322, CountData!$D:$D, $E322, CountData!$E:$E, $F322, CountData!$F:$F, $G322, CountData!$G:$G, $H322)</f>
        <v>16</v>
      </c>
      <c r="DE322" s="14">
        <f>SUMIFS(CountData!$I:$I, CountData!$A:$A, $B322, CountData!$B:$B, $C322, CountData!$C:$C, $D322, CountData!$D:$D, $E322, CountData!$E:$E, $F322, CountData!$F:$F, $G322, CountData!$G:$G, $H322)</f>
        <v>19</v>
      </c>
      <c r="DF322" s="27">
        <f t="shared" ca="1" si="4"/>
        <v>0</v>
      </c>
      <c r="DG322" s="14">
        <v>1</v>
      </c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</row>
    <row r="323" spans="1:131" x14ac:dyDescent="0.25">
      <c r="A323" s="14" t="s">
        <v>56</v>
      </c>
      <c r="B323" s="14" t="s">
        <v>55</v>
      </c>
      <c r="C323" s="14" t="s">
        <v>34</v>
      </c>
      <c r="D323" s="14" t="s">
        <v>55</v>
      </c>
      <c r="E323" s="14" t="s">
        <v>55</v>
      </c>
      <c r="F323" s="14" t="s">
        <v>55</v>
      </c>
      <c r="G323" s="14" t="s">
        <v>62</v>
      </c>
      <c r="H323" s="1">
        <v>42257</v>
      </c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D323" s="14">
        <f>SUMIFS(CountData!$H:$H, CountData!$A:$A, $B323,CountData!$B:$B, $C323, CountData!$C:$C, $D323, CountData!$D:$D, $E323, CountData!$E:$E, $F323, CountData!$F:$F, $G323, CountData!$G:$G, $H323)</f>
        <v>16</v>
      </c>
      <c r="DE323" s="14">
        <f>SUMIFS(CountData!$I:$I, CountData!$A:$A, $B323, CountData!$B:$B, $C323, CountData!$C:$C, $D323, CountData!$D:$D, $E323, CountData!$E:$E, $F323, CountData!$F:$F, $G323, CountData!$G:$G, $H323)</f>
        <v>19</v>
      </c>
      <c r="DF323" s="27">
        <f t="shared" ref="DF323:DF386" ca="1" si="5">(SUM(OFFSET($AG323, 0, $DD323-1, 1, $DE323-$DD323+1))-SUM(OFFSET($I323, 0, $DD323-1, 1, $DE323-$DD323+1)))/($DE323-$DD323+1)</f>
        <v>0</v>
      </c>
      <c r="DG323" s="14">
        <v>1</v>
      </c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</row>
    <row r="324" spans="1:131" x14ac:dyDescent="0.25">
      <c r="A324" s="14" t="s">
        <v>56</v>
      </c>
      <c r="B324" s="14" t="s">
        <v>55</v>
      </c>
      <c r="C324" s="14" t="s">
        <v>34</v>
      </c>
      <c r="D324" s="14" t="s">
        <v>55</v>
      </c>
      <c r="E324" s="14" t="s">
        <v>55</v>
      </c>
      <c r="F324" s="14" t="s">
        <v>55</v>
      </c>
      <c r="G324" s="14" t="s">
        <v>62</v>
      </c>
      <c r="H324" s="1">
        <v>42258</v>
      </c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D324" s="14">
        <f>SUMIFS(CountData!$H:$H, CountData!$A:$A, $B324,CountData!$B:$B, $C324, CountData!$C:$C, $D324, CountData!$D:$D, $E324, CountData!$E:$E, $F324, CountData!$F:$F, $G324, CountData!$G:$G, $H324)</f>
        <v>16</v>
      </c>
      <c r="DE324" s="14">
        <f>SUMIFS(CountData!$I:$I, CountData!$A:$A, $B324, CountData!$B:$B, $C324, CountData!$C:$C, $D324, CountData!$D:$D, $E324, CountData!$E:$E, $F324, CountData!$F:$F, $G324, CountData!$G:$G, $H324)</f>
        <v>19</v>
      </c>
      <c r="DF324" s="27">
        <f t="shared" ca="1" si="5"/>
        <v>0</v>
      </c>
      <c r="DG324" s="14">
        <v>1</v>
      </c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</row>
    <row r="325" spans="1:131" x14ac:dyDescent="0.25">
      <c r="A325" s="14" t="s">
        <v>56</v>
      </c>
      <c r="B325" s="14" t="s">
        <v>55</v>
      </c>
      <c r="C325" s="14" t="s">
        <v>34</v>
      </c>
      <c r="D325" s="14" t="s">
        <v>55</v>
      </c>
      <c r="E325" s="14" t="s">
        <v>55</v>
      </c>
      <c r="F325" s="14" t="s">
        <v>55</v>
      </c>
      <c r="G325" s="14" t="s">
        <v>62</v>
      </c>
      <c r="H325" s="1">
        <v>42270</v>
      </c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D325" s="14">
        <f>SUMIFS(CountData!$H:$H, CountData!$A:$A, $B325,CountData!$B:$B, $C325, CountData!$C:$C, $D325, CountData!$D:$D, $E325, CountData!$E:$E, $F325, CountData!$F:$F, $G325, CountData!$G:$G, $H325)</f>
        <v>16</v>
      </c>
      <c r="DE325" s="14">
        <f>SUMIFS(CountData!$I:$I, CountData!$A:$A, $B325, CountData!$B:$B, $C325, CountData!$C:$C, $D325, CountData!$D:$D, $E325, CountData!$E:$E, $F325, CountData!$F:$F, $G325, CountData!$G:$G, $H325)</f>
        <v>19</v>
      </c>
      <c r="DF325" s="27">
        <f t="shared" ca="1" si="5"/>
        <v>0</v>
      </c>
      <c r="DG325" s="14">
        <v>1</v>
      </c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</row>
    <row r="326" spans="1:131" x14ac:dyDescent="0.25">
      <c r="A326" s="14" t="s">
        <v>56</v>
      </c>
      <c r="B326" s="14" t="s">
        <v>55</v>
      </c>
      <c r="C326" s="14" t="s">
        <v>34</v>
      </c>
      <c r="D326" s="14" t="s">
        <v>55</v>
      </c>
      <c r="E326" s="14" t="s">
        <v>55</v>
      </c>
      <c r="F326" s="14" t="s">
        <v>55</v>
      </c>
      <c r="G326" s="14" t="s">
        <v>62</v>
      </c>
      <c r="H326" s="1">
        <v>42271</v>
      </c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D326" s="14">
        <f>SUMIFS(CountData!$H:$H, CountData!$A:$A, $B326,CountData!$B:$B, $C326, CountData!$C:$C, $D326, CountData!$D:$D, $E326, CountData!$E:$E, $F326, CountData!$F:$F, $G326, CountData!$G:$G, $H326)</f>
        <v>16</v>
      </c>
      <c r="DE326" s="14">
        <f>SUMIFS(CountData!$I:$I, CountData!$A:$A, $B326, CountData!$B:$B, $C326, CountData!$C:$C, $D326, CountData!$D:$D, $E326, CountData!$E:$E, $F326, CountData!$F:$F, $G326, CountData!$G:$G, $H326)</f>
        <v>19</v>
      </c>
      <c r="DF326" s="27">
        <f t="shared" ca="1" si="5"/>
        <v>0</v>
      </c>
      <c r="DG326" s="14">
        <v>1</v>
      </c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</row>
    <row r="327" spans="1:131" x14ac:dyDescent="0.25">
      <c r="A327" s="14" t="s">
        <v>56</v>
      </c>
      <c r="B327" s="14" t="s">
        <v>55</v>
      </c>
      <c r="C327" s="14" t="s">
        <v>34</v>
      </c>
      <c r="D327" s="14" t="s">
        <v>55</v>
      </c>
      <c r="E327" s="14" t="s">
        <v>55</v>
      </c>
      <c r="F327" s="14" t="s">
        <v>55</v>
      </c>
      <c r="G327" s="14" t="s">
        <v>62</v>
      </c>
      <c r="H327" s="1">
        <v>42272</v>
      </c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D327" s="14">
        <f>SUMIFS(CountData!$H:$H, CountData!$A:$A, $B327,CountData!$B:$B, $C327, CountData!$C:$C, $D327, CountData!$D:$D, $E327, CountData!$E:$E, $F327, CountData!$F:$F, $G327, CountData!$G:$G, $H327)</f>
        <v>16</v>
      </c>
      <c r="DE327" s="14">
        <f>SUMIFS(CountData!$I:$I, CountData!$A:$A, $B327, CountData!$B:$B, $C327, CountData!$C:$C, $D327, CountData!$D:$D, $E327, CountData!$E:$E, $F327, CountData!$F:$F, $G327, CountData!$G:$G, $H327)</f>
        <v>19</v>
      </c>
      <c r="DF327" s="27">
        <f t="shared" ca="1" si="5"/>
        <v>0</v>
      </c>
      <c r="DG327" s="14">
        <v>1</v>
      </c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</row>
    <row r="328" spans="1:131" x14ac:dyDescent="0.25">
      <c r="A328" s="14" t="s">
        <v>56</v>
      </c>
      <c r="B328" s="14" t="s">
        <v>55</v>
      </c>
      <c r="C328" s="14" t="s">
        <v>34</v>
      </c>
      <c r="D328" s="14" t="s">
        <v>55</v>
      </c>
      <c r="E328" s="14" t="s">
        <v>55</v>
      </c>
      <c r="F328" s="14" t="s">
        <v>55</v>
      </c>
      <c r="G328" s="14" t="s">
        <v>62</v>
      </c>
      <c r="H328" s="1">
        <v>42276</v>
      </c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D328" s="14">
        <f>SUMIFS(CountData!$H:$H, CountData!$A:$A, $B328,CountData!$B:$B, $C328, CountData!$C:$C, $D328, CountData!$D:$D, $E328, CountData!$E:$E, $F328, CountData!$F:$F, $G328, CountData!$G:$G, $H328)</f>
        <v>16</v>
      </c>
      <c r="DE328" s="14">
        <f>SUMIFS(CountData!$I:$I, CountData!$A:$A, $B328, CountData!$B:$B, $C328, CountData!$C:$C, $D328, CountData!$D:$D, $E328, CountData!$E:$E, $F328, CountData!$F:$F, $G328, CountData!$G:$G, $H328)</f>
        <v>19</v>
      </c>
      <c r="DF328" s="27">
        <f t="shared" ca="1" si="5"/>
        <v>0</v>
      </c>
      <c r="DG328" s="14">
        <v>1</v>
      </c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</row>
    <row r="329" spans="1:131" x14ac:dyDescent="0.25">
      <c r="A329" s="14" t="s">
        <v>56</v>
      </c>
      <c r="B329" s="14" t="s">
        <v>55</v>
      </c>
      <c r="C329" s="14" t="s">
        <v>34</v>
      </c>
      <c r="D329" s="14" t="s">
        <v>55</v>
      </c>
      <c r="E329" s="14" t="s">
        <v>55</v>
      </c>
      <c r="F329" s="14" t="s">
        <v>55</v>
      </c>
      <c r="G329" s="14" t="s">
        <v>62</v>
      </c>
      <c r="H329" s="1">
        <v>42277</v>
      </c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D329" s="14">
        <f>SUMIFS(CountData!$H:$H, CountData!$A:$A, $B329,CountData!$B:$B, $C329, CountData!$C:$C, $D329, CountData!$D:$D, $E329, CountData!$E:$E, $F329, CountData!$F:$F, $G329, CountData!$G:$G, $H329)</f>
        <v>16</v>
      </c>
      <c r="DE329" s="14">
        <f>SUMIFS(CountData!$I:$I, CountData!$A:$A, $B329, CountData!$B:$B, $C329, CountData!$C:$C, $D329, CountData!$D:$D, $E329, CountData!$E:$E, $F329, CountData!$F:$F, $G329, CountData!$G:$G, $H329)</f>
        <v>19</v>
      </c>
      <c r="DF329" s="27">
        <f t="shared" ca="1" si="5"/>
        <v>0</v>
      </c>
      <c r="DG329" s="14">
        <v>1</v>
      </c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</row>
    <row r="330" spans="1:131" x14ac:dyDescent="0.25">
      <c r="A330" s="14" t="s">
        <v>56</v>
      </c>
      <c r="B330" s="14" t="s">
        <v>55</v>
      </c>
      <c r="C330" s="14" t="s">
        <v>34</v>
      </c>
      <c r="D330" s="14" t="s">
        <v>55</v>
      </c>
      <c r="E330" s="14" t="s">
        <v>55</v>
      </c>
      <c r="F330" s="14" t="s">
        <v>55</v>
      </c>
      <c r="G330" s="14" t="s">
        <v>62</v>
      </c>
      <c r="H330" s="1">
        <v>42285</v>
      </c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D330" s="14">
        <f>SUMIFS(CountData!$H:$H, CountData!$A:$A, $B330,CountData!$B:$B, $C330, CountData!$C:$C, $D330, CountData!$D:$D, $E330, CountData!$E:$E, $F330, CountData!$F:$F, $G330, CountData!$G:$G, $H330)</f>
        <v>16</v>
      </c>
      <c r="DE330" s="14">
        <f>SUMIFS(CountData!$I:$I, CountData!$A:$A, $B330, CountData!$B:$B, $C330, CountData!$C:$C, $D330, CountData!$D:$D, $E330, CountData!$E:$E, $F330, CountData!$F:$F, $G330, CountData!$G:$G, $H330)</f>
        <v>19</v>
      </c>
      <c r="DF330" s="27">
        <f t="shared" ca="1" si="5"/>
        <v>0</v>
      </c>
      <c r="DG330" s="14">
        <v>1</v>
      </c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</row>
    <row r="331" spans="1:131" x14ac:dyDescent="0.25">
      <c r="A331" s="14" t="s">
        <v>56</v>
      </c>
      <c r="B331" s="14" t="s">
        <v>55</v>
      </c>
      <c r="C331" s="14" t="s">
        <v>34</v>
      </c>
      <c r="D331" s="14" t="s">
        <v>55</v>
      </c>
      <c r="E331" s="14" t="s">
        <v>55</v>
      </c>
      <c r="F331" s="14" t="s">
        <v>55</v>
      </c>
      <c r="G331" s="14" t="s">
        <v>62</v>
      </c>
      <c r="H331" s="1">
        <v>42286</v>
      </c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D331" s="14">
        <f>SUMIFS(CountData!$H:$H, CountData!$A:$A, $B331,CountData!$B:$B, $C331, CountData!$C:$C, $D331, CountData!$D:$D, $E331, CountData!$E:$E, $F331, CountData!$F:$F, $G331, CountData!$G:$G, $H331)</f>
        <v>16</v>
      </c>
      <c r="DE331" s="14">
        <f>SUMIFS(CountData!$I:$I, CountData!$A:$A, $B331, CountData!$B:$B, $C331, CountData!$C:$C, $D331, CountData!$D:$D, $E331, CountData!$E:$E, $F331, CountData!$F:$F, $G331, CountData!$G:$G, $H331)</f>
        <v>19</v>
      </c>
      <c r="DF331" s="27">
        <f t="shared" ca="1" si="5"/>
        <v>0</v>
      </c>
      <c r="DG331" s="14">
        <v>1</v>
      </c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</row>
    <row r="332" spans="1:131" x14ac:dyDescent="0.25">
      <c r="A332" s="14" t="s">
        <v>56</v>
      </c>
      <c r="B332" s="14" t="s">
        <v>55</v>
      </c>
      <c r="C332" s="14" t="s">
        <v>34</v>
      </c>
      <c r="D332" s="14" t="s">
        <v>55</v>
      </c>
      <c r="E332" s="14" t="s">
        <v>55</v>
      </c>
      <c r="F332" s="14" t="s">
        <v>55</v>
      </c>
      <c r="G332" s="14" t="s">
        <v>62</v>
      </c>
      <c r="H332" s="1">
        <v>42289</v>
      </c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D332" s="14">
        <f>SUMIFS(CountData!$H:$H, CountData!$A:$A, $B332,CountData!$B:$B, $C332, CountData!$C:$C, $D332, CountData!$D:$D, $E332, CountData!$E:$E, $F332, CountData!$F:$F, $G332, CountData!$G:$G, $H332)</f>
        <v>16</v>
      </c>
      <c r="DE332" s="14">
        <f>SUMIFS(CountData!$I:$I, CountData!$A:$A, $B332, CountData!$B:$B, $C332, CountData!$C:$C, $D332, CountData!$D:$D, $E332, CountData!$E:$E, $F332, CountData!$F:$F, $G332, CountData!$G:$G, $H332)</f>
        <v>19</v>
      </c>
      <c r="DF332" s="27">
        <f t="shared" ca="1" si="5"/>
        <v>0</v>
      </c>
      <c r="DG332" s="14">
        <v>1</v>
      </c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</row>
    <row r="333" spans="1:131" x14ac:dyDescent="0.25">
      <c r="A333" s="14" t="s">
        <v>56</v>
      </c>
      <c r="B333" s="14" t="s">
        <v>55</v>
      </c>
      <c r="C333" s="14" t="s">
        <v>34</v>
      </c>
      <c r="D333" s="14" t="s">
        <v>55</v>
      </c>
      <c r="E333" s="14" t="s">
        <v>55</v>
      </c>
      <c r="F333" s="14" t="s">
        <v>55</v>
      </c>
      <c r="G333" s="14" t="s">
        <v>62</v>
      </c>
      <c r="H333" s="1">
        <v>42290</v>
      </c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D333" s="14">
        <f>SUMIFS(CountData!$H:$H, CountData!$A:$A, $B333,CountData!$B:$B, $C333, CountData!$C:$C, $D333, CountData!$D:$D, $E333, CountData!$E:$E, $F333, CountData!$F:$F, $G333, CountData!$G:$G, $H333)</f>
        <v>16</v>
      </c>
      <c r="DE333" s="14">
        <f>SUMIFS(CountData!$I:$I, CountData!$A:$A, $B333, CountData!$B:$B, $C333, CountData!$C:$C, $D333, CountData!$D:$D, $E333, CountData!$E:$E, $F333, CountData!$F:$F, $G333, CountData!$G:$G, $H333)</f>
        <v>19</v>
      </c>
      <c r="DF333" s="27">
        <f t="shared" ca="1" si="5"/>
        <v>0</v>
      </c>
      <c r="DG333" s="14">
        <v>1</v>
      </c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</row>
    <row r="334" spans="1:131" x14ac:dyDescent="0.25">
      <c r="A334" s="14" t="s">
        <v>56</v>
      </c>
      <c r="B334" s="14" t="s">
        <v>55</v>
      </c>
      <c r="C334" s="14" t="s">
        <v>34</v>
      </c>
      <c r="D334" s="14" t="s">
        <v>55</v>
      </c>
      <c r="E334" s="14" t="s">
        <v>55</v>
      </c>
      <c r="F334" s="14" t="s">
        <v>55</v>
      </c>
      <c r="G334" s="14" t="s">
        <v>62</v>
      </c>
      <c r="H334" s="1">
        <v>42291</v>
      </c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D334" s="14">
        <f>SUMIFS(CountData!$H:$H, CountData!$A:$A, $B334,CountData!$B:$B, $C334, CountData!$C:$C, $D334, CountData!$D:$D, $E334, CountData!$E:$E, $F334, CountData!$F:$F, $G334, CountData!$G:$G, $H334)</f>
        <v>16</v>
      </c>
      <c r="DE334" s="14">
        <f>SUMIFS(CountData!$I:$I, CountData!$A:$A, $B334, CountData!$B:$B, $C334, CountData!$C:$C, $D334, CountData!$D:$D, $E334, CountData!$E:$E, $F334, CountData!$F:$F, $G334, CountData!$G:$G, $H334)</f>
        <v>19</v>
      </c>
      <c r="DF334" s="27">
        <f t="shared" ca="1" si="5"/>
        <v>0</v>
      </c>
      <c r="DG334" s="14">
        <v>1</v>
      </c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  <c r="EA334" s="14"/>
    </row>
    <row r="335" spans="1:131" x14ac:dyDescent="0.25">
      <c r="A335" s="14" t="s">
        <v>56</v>
      </c>
      <c r="B335" s="14" t="s">
        <v>55</v>
      </c>
      <c r="C335" s="14" t="s">
        <v>34</v>
      </c>
      <c r="D335" s="14" t="s">
        <v>55</v>
      </c>
      <c r="E335" s="14" t="s">
        <v>55</v>
      </c>
      <c r="F335" s="14" t="s">
        <v>55</v>
      </c>
      <c r="G335" s="14" t="s">
        <v>62</v>
      </c>
      <c r="H335" s="1">
        <v>42298</v>
      </c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D335" s="14">
        <f>SUMIFS(CountData!$H:$H, CountData!$A:$A, $B335,CountData!$B:$B, $C335, CountData!$C:$C, $D335, CountData!$D:$D, $E335, CountData!$E:$E, $F335, CountData!$F:$F, $G335, CountData!$G:$G, $H335)</f>
        <v>16</v>
      </c>
      <c r="DE335" s="14">
        <f>SUMIFS(CountData!$I:$I, CountData!$A:$A, $B335, CountData!$B:$B, $C335, CountData!$C:$C, $D335, CountData!$D:$D, $E335, CountData!$E:$E, $F335, CountData!$F:$F, $G335, CountData!$G:$G, $H335)</f>
        <v>19</v>
      </c>
      <c r="DF335" s="27">
        <f t="shared" ca="1" si="5"/>
        <v>0</v>
      </c>
      <c r="DG335" s="14">
        <v>1</v>
      </c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</row>
    <row r="336" spans="1:131" x14ac:dyDescent="0.25">
      <c r="A336" s="14" t="s">
        <v>56</v>
      </c>
      <c r="B336" s="14" t="s">
        <v>55</v>
      </c>
      <c r="C336" s="14" t="s">
        <v>34</v>
      </c>
      <c r="D336" s="14" t="s">
        <v>55</v>
      </c>
      <c r="E336" s="14" t="s">
        <v>55</v>
      </c>
      <c r="F336" s="14" t="s">
        <v>55</v>
      </c>
      <c r="G336" s="14" t="s">
        <v>62</v>
      </c>
      <c r="H336" s="1">
        <v>42299</v>
      </c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D336" s="14">
        <f>SUMIFS(CountData!$H:$H, CountData!$A:$A, $B336,CountData!$B:$B, $C336, CountData!$C:$C, $D336, CountData!$D:$D, $E336, CountData!$E:$E, $F336, CountData!$F:$F, $G336, CountData!$G:$G, $H336)</f>
        <v>16</v>
      </c>
      <c r="DE336" s="14">
        <f>SUMIFS(CountData!$I:$I, CountData!$A:$A, $B336, CountData!$B:$B, $C336, CountData!$C:$C, $D336, CountData!$D:$D, $E336, CountData!$E:$E, $F336, CountData!$F:$F, $G336, CountData!$G:$G, $H336)</f>
        <v>19</v>
      </c>
      <c r="DF336" s="27">
        <f t="shared" ca="1" si="5"/>
        <v>0</v>
      </c>
      <c r="DG336" s="14">
        <v>1</v>
      </c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  <c r="EA336" s="14"/>
    </row>
    <row r="337" spans="1:131" x14ac:dyDescent="0.25">
      <c r="A337" s="14" t="s">
        <v>56</v>
      </c>
      <c r="B337" s="14" t="s">
        <v>55</v>
      </c>
      <c r="C337" s="14" t="s">
        <v>34</v>
      </c>
      <c r="D337" s="14" t="s">
        <v>55</v>
      </c>
      <c r="E337" s="14" t="s">
        <v>55</v>
      </c>
      <c r="F337" s="14" t="s">
        <v>55</v>
      </c>
      <c r="G337" s="14" t="s">
        <v>62</v>
      </c>
      <c r="H337" s="1">
        <v>42300</v>
      </c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D337" s="14">
        <f>SUMIFS(CountData!$H:$H, CountData!$A:$A, $B337,CountData!$B:$B, $C337, CountData!$C:$C, $D337, CountData!$D:$D, $E337, CountData!$E:$E, $F337, CountData!$F:$F, $G337, CountData!$G:$G, $H337)</f>
        <v>16</v>
      </c>
      <c r="DE337" s="14">
        <f>SUMIFS(CountData!$I:$I, CountData!$A:$A, $B337, CountData!$B:$B, $C337, CountData!$C:$C, $D337, CountData!$D:$D, $E337, CountData!$E:$E, $F337, CountData!$F:$F, $G337, CountData!$G:$G, $H337)</f>
        <v>19</v>
      </c>
      <c r="DF337" s="27">
        <f t="shared" ca="1" si="5"/>
        <v>0</v>
      </c>
      <c r="DG337" s="14">
        <v>1</v>
      </c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  <c r="EA337" s="14"/>
    </row>
    <row r="338" spans="1:131" x14ac:dyDescent="0.25">
      <c r="A338" s="14" t="s">
        <v>56</v>
      </c>
      <c r="B338" s="14" t="s">
        <v>55</v>
      </c>
      <c r="C338" s="14" t="s">
        <v>34</v>
      </c>
      <c r="D338" s="14" t="s">
        <v>55</v>
      </c>
      <c r="E338" s="14" t="s">
        <v>55</v>
      </c>
      <c r="F338" s="14" t="s">
        <v>55</v>
      </c>
      <c r="G338" s="14" t="s">
        <v>62</v>
      </c>
      <c r="H338" s="1">
        <v>42304</v>
      </c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D338" s="14">
        <f>SUMIFS(CountData!$H:$H, CountData!$A:$A, $B338,CountData!$B:$B, $C338, CountData!$C:$C, $D338, CountData!$D:$D, $E338, CountData!$E:$E, $F338, CountData!$F:$F, $G338, CountData!$G:$G, $H338)</f>
        <v>16</v>
      </c>
      <c r="DE338" s="14">
        <f>SUMIFS(CountData!$I:$I, CountData!$A:$A, $B338, CountData!$B:$B, $C338, CountData!$C:$C, $D338, CountData!$D:$D, $E338, CountData!$E:$E, $F338, CountData!$F:$F, $G338, CountData!$G:$G, $H338)</f>
        <v>19</v>
      </c>
      <c r="DF338" s="27">
        <f t="shared" ca="1" si="5"/>
        <v>0</v>
      </c>
      <c r="DG338" s="14">
        <v>1</v>
      </c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  <c r="EA338" s="14"/>
    </row>
    <row r="339" spans="1:131" x14ac:dyDescent="0.25">
      <c r="A339" s="14" t="s">
        <v>56</v>
      </c>
      <c r="B339" s="14" t="s">
        <v>55</v>
      </c>
      <c r="C339" s="14" t="s">
        <v>34</v>
      </c>
      <c r="D339" s="14" t="s">
        <v>55</v>
      </c>
      <c r="E339" s="14" t="s">
        <v>55</v>
      </c>
      <c r="F339" s="14" t="s">
        <v>55</v>
      </c>
      <c r="G339" s="14" t="s">
        <v>62</v>
      </c>
      <c r="H339" s="1">
        <v>42305</v>
      </c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D339" s="14">
        <f>SUMIFS(CountData!$H:$H, CountData!$A:$A, $B339,CountData!$B:$B, $C339, CountData!$C:$C, $D339, CountData!$D:$D, $E339, CountData!$E:$E, $F339, CountData!$F:$F, $G339, CountData!$G:$G, $H339)</f>
        <v>16</v>
      </c>
      <c r="DE339" s="14">
        <f>SUMIFS(CountData!$I:$I, CountData!$A:$A, $B339, CountData!$B:$B, $C339, CountData!$C:$C, $D339, CountData!$D:$D, $E339, CountData!$E:$E, $F339, CountData!$F:$F, $G339, CountData!$G:$G, $H339)</f>
        <v>19</v>
      </c>
      <c r="DF339" s="27">
        <f t="shared" ca="1" si="5"/>
        <v>0</v>
      </c>
      <c r="DG339" s="14">
        <v>1</v>
      </c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</row>
    <row r="340" spans="1:131" x14ac:dyDescent="0.25">
      <c r="A340" s="14" t="s">
        <v>56</v>
      </c>
      <c r="B340" s="14" t="s">
        <v>55</v>
      </c>
      <c r="C340" s="14" t="s">
        <v>34</v>
      </c>
      <c r="D340" s="14" t="s">
        <v>55</v>
      </c>
      <c r="E340" s="14" t="s">
        <v>55</v>
      </c>
      <c r="F340" s="14" t="s">
        <v>55</v>
      </c>
      <c r="G340" s="14" t="s">
        <v>62</v>
      </c>
      <c r="H340" s="1">
        <v>42307</v>
      </c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D340" s="14">
        <f>SUMIFS(CountData!$H:$H, CountData!$A:$A, $B340,CountData!$B:$B, $C340, CountData!$C:$C, $D340, CountData!$D:$D, $E340, CountData!$E:$E, $F340, CountData!$F:$F, $G340, CountData!$G:$G, $H340)</f>
        <v>16</v>
      </c>
      <c r="DE340" s="14">
        <f>SUMIFS(CountData!$I:$I, CountData!$A:$A, $B340, CountData!$B:$B, $C340, CountData!$C:$C, $D340, CountData!$D:$D, $E340, CountData!$E:$E, $F340, CountData!$F:$F, $G340, CountData!$G:$G, $H340)</f>
        <v>19</v>
      </c>
      <c r="DF340" s="27">
        <f t="shared" ca="1" si="5"/>
        <v>0</v>
      </c>
      <c r="DG340" s="14">
        <v>1</v>
      </c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  <c r="EA340" s="14"/>
    </row>
    <row r="341" spans="1:131" x14ac:dyDescent="0.25">
      <c r="A341" s="14" t="s">
        <v>56</v>
      </c>
      <c r="B341" s="14" t="s">
        <v>55</v>
      </c>
      <c r="C341" s="14" t="s">
        <v>31</v>
      </c>
      <c r="D341" s="14" t="s">
        <v>55</v>
      </c>
      <c r="E341" s="14" t="s">
        <v>55</v>
      </c>
      <c r="F341" s="14" t="s">
        <v>55</v>
      </c>
      <c r="G341" s="14" t="s">
        <v>62</v>
      </c>
      <c r="H341" s="1">
        <v>42125</v>
      </c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D341" s="14">
        <f>SUMIFS(CountData!$H:$H, CountData!$A:$A, $B341,CountData!$B:$B, $C341, CountData!$C:$C, $D341, CountData!$D:$D, $E341, CountData!$E:$E, $F341, CountData!$F:$F, $G341, CountData!$G:$G, $H341)</f>
        <v>16</v>
      </c>
      <c r="DE341" s="14">
        <f>SUMIFS(CountData!$I:$I, CountData!$A:$A, $B341, CountData!$B:$B, $C341, CountData!$C:$C, $D341, CountData!$D:$D, $E341, CountData!$E:$E, $F341, CountData!$F:$F, $G341, CountData!$G:$G, $H341)</f>
        <v>19</v>
      </c>
      <c r="DF341" s="27">
        <f t="shared" ca="1" si="5"/>
        <v>0</v>
      </c>
      <c r="DG341" s="14">
        <v>1</v>
      </c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  <c r="EA341" s="14"/>
    </row>
    <row r="342" spans="1:131" x14ac:dyDescent="0.25">
      <c r="A342" s="14" t="s">
        <v>56</v>
      </c>
      <c r="B342" s="14" t="s">
        <v>55</v>
      </c>
      <c r="C342" s="14" t="s">
        <v>31</v>
      </c>
      <c r="D342" s="14" t="s">
        <v>55</v>
      </c>
      <c r="E342" s="14" t="s">
        <v>55</v>
      </c>
      <c r="F342" s="14" t="s">
        <v>55</v>
      </c>
      <c r="G342" s="14" t="s">
        <v>62</v>
      </c>
      <c r="H342" s="1">
        <v>42164</v>
      </c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D342" s="14">
        <f>SUMIFS(CountData!$H:$H, CountData!$A:$A, $B342,CountData!$B:$B, $C342, CountData!$C:$C, $D342, CountData!$D:$D, $E342, CountData!$E:$E, $F342, CountData!$F:$F, $G342, CountData!$G:$G, $H342)</f>
        <v>16</v>
      </c>
      <c r="DE342" s="14">
        <f>SUMIFS(CountData!$I:$I, CountData!$A:$A, $B342, CountData!$B:$B, $C342, CountData!$C:$C, $D342, CountData!$D:$D, $E342, CountData!$E:$E, $F342, CountData!$F:$F, $G342, CountData!$G:$G, $H342)</f>
        <v>19</v>
      </c>
      <c r="DF342" s="27">
        <f t="shared" ca="1" si="5"/>
        <v>0</v>
      </c>
      <c r="DG342" s="14">
        <v>1</v>
      </c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  <c r="EA342" s="14"/>
    </row>
    <row r="343" spans="1:131" x14ac:dyDescent="0.25">
      <c r="A343" s="14" t="s">
        <v>56</v>
      </c>
      <c r="B343" s="14" t="s">
        <v>55</v>
      </c>
      <c r="C343" s="14" t="s">
        <v>31</v>
      </c>
      <c r="D343" s="14" t="s">
        <v>55</v>
      </c>
      <c r="E343" s="14" t="s">
        <v>55</v>
      </c>
      <c r="F343" s="14" t="s">
        <v>55</v>
      </c>
      <c r="G343" s="14" t="s">
        <v>62</v>
      </c>
      <c r="H343" s="1">
        <v>42171</v>
      </c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D343" s="14">
        <f>SUMIFS(CountData!$H:$H, CountData!$A:$A, $B343,CountData!$B:$B, $C343, CountData!$C:$C, $D343, CountData!$D:$D, $E343, CountData!$E:$E, $F343, CountData!$F:$F, $G343, CountData!$G:$G, $H343)</f>
        <v>16</v>
      </c>
      <c r="DE343" s="14">
        <f>SUMIFS(CountData!$I:$I, CountData!$A:$A, $B343, CountData!$B:$B, $C343, CountData!$C:$C, $D343, CountData!$D:$D, $E343, CountData!$E:$E, $F343, CountData!$F:$F, $G343, CountData!$G:$G, $H343)</f>
        <v>19</v>
      </c>
      <c r="DF343" s="27">
        <f t="shared" ca="1" si="5"/>
        <v>0</v>
      </c>
      <c r="DG343" s="14">
        <v>1</v>
      </c>
    </row>
    <row r="344" spans="1:131" x14ac:dyDescent="0.25">
      <c r="A344" s="14" t="s">
        <v>56</v>
      </c>
      <c r="B344" s="14" t="s">
        <v>55</v>
      </c>
      <c r="C344" s="14" t="s">
        <v>31</v>
      </c>
      <c r="D344" s="14" t="s">
        <v>55</v>
      </c>
      <c r="E344" s="14" t="s">
        <v>55</v>
      </c>
      <c r="F344" s="14" t="s">
        <v>55</v>
      </c>
      <c r="G344" s="14" t="s">
        <v>62</v>
      </c>
      <c r="H344" s="1">
        <v>42172</v>
      </c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D344" s="14">
        <f>SUMIFS(CountData!$H:$H, CountData!$A:$A, $B344,CountData!$B:$B, $C344, CountData!$C:$C, $D344, CountData!$D:$D, $E344, CountData!$E:$E, $F344, CountData!$F:$F, $G344, CountData!$G:$G, $H344)</f>
        <v>16</v>
      </c>
      <c r="DE344" s="14">
        <f>SUMIFS(CountData!$I:$I, CountData!$A:$A, $B344, CountData!$B:$B, $C344, CountData!$C:$C, $D344, CountData!$D:$D, $E344, CountData!$E:$E, $F344, CountData!$F:$F, $G344, CountData!$G:$G, $H344)</f>
        <v>19</v>
      </c>
      <c r="DF344" s="27">
        <f t="shared" ca="1" si="5"/>
        <v>0</v>
      </c>
      <c r="DG344" s="14">
        <v>1</v>
      </c>
    </row>
    <row r="345" spans="1:131" x14ac:dyDescent="0.25">
      <c r="A345" s="14" t="s">
        <v>56</v>
      </c>
      <c r="B345" s="14" t="s">
        <v>55</v>
      </c>
      <c r="C345" s="14" t="s">
        <v>31</v>
      </c>
      <c r="D345" s="14" t="s">
        <v>55</v>
      </c>
      <c r="E345" s="14" t="s">
        <v>55</v>
      </c>
      <c r="F345" s="14" t="s">
        <v>55</v>
      </c>
      <c r="G345" s="14" t="s">
        <v>62</v>
      </c>
      <c r="H345" s="1">
        <v>42177</v>
      </c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D345" s="14">
        <f>SUMIFS(CountData!$H:$H, CountData!$A:$A, $B345,CountData!$B:$B, $C345, CountData!$C:$C, $D345, CountData!$D:$D, $E345, CountData!$E:$E, $F345, CountData!$F:$F, $G345, CountData!$G:$G, $H345)</f>
        <v>16</v>
      </c>
      <c r="DE345" s="14">
        <f>SUMIFS(CountData!$I:$I, CountData!$A:$A, $B345, CountData!$B:$B, $C345, CountData!$C:$C, $D345, CountData!$D:$D, $E345, CountData!$E:$E, $F345, CountData!$F:$F, $G345, CountData!$G:$G, $H345)</f>
        <v>19</v>
      </c>
      <c r="DF345" s="27">
        <f t="shared" ca="1" si="5"/>
        <v>0</v>
      </c>
      <c r="DG345" s="14">
        <v>1</v>
      </c>
    </row>
    <row r="346" spans="1:131" x14ac:dyDescent="0.25">
      <c r="A346" s="14" t="s">
        <v>56</v>
      </c>
      <c r="B346" s="14" t="s">
        <v>55</v>
      </c>
      <c r="C346" s="14" t="s">
        <v>31</v>
      </c>
      <c r="D346" s="14" t="s">
        <v>55</v>
      </c>
      <c r="E346" s="14" t="s">
        <v>55</v>
      </c>
      <c r="F346" s="14" t="s">
        <v>55</v>
      </c>
      <c r="G346" s="14" t="s">
        <v>62</v>
      </c>
      <c r="H346" s="1">
        <v>42179</v>
      </c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D346" s="14">
        <f>SUMIFS(CountData!$H:$H, CountData!$A:$A, $B346,CountData!$B:$B, $C346, CountData!$C:$C, $D346, CountData!$D:$D, $E346, CountData!$E:$E, $F346, CountData!$F:$F, $G346, CountData!$G:$G, $H346)</f>
        <v>16</v>
      </c>
      <c r="DE346" s="14">
        <f>SUMIFS(CountData!$I:$I, CountData!$A:$A, $B346, CountData!$B:$B, $C346, CountData!$C:$C, $D346, CountData!$D:$D, $E346, CountData!$E:$E, $F346, CountData!$F:$F, $G346, CountData!$G:$G, $H346)</f>
        <v>19</v>
      </c>
      <c r="DF346" s="27">
        <f t="shared" ca="1" si="5"/>
        <v>0</v>
      </c>
      <c r="DG346" s="14">
        <v>1</v>
      </c>
    </row>
    <row r="347" spans="1:131" x14ac:dyDescent="0.25">
      <c r="A347" s="14" t="s">
        <v>56</v>
      </c>
      <c r="B347" s="14" t="s">
        <v>55</v>
      </c>
      <c r="C347" s="14" t="s">
        <v>31</v>
      </c>
      <c r="D347" s="14" t="s">
        <v>55</v>
      </c>
      <c r="E347" s="14" t="s">
        <v>55</v>
      </c>
      <c r="F347" s="14" t="s">
        <v>55</v>
      </c>
      <c r="G347" s="14" t="s">
        <v>62</v>
      </c>
      <c r="H347" s="1">
        <v>42180</v>
      </c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D347" s="14">
        <f>SUMIFS(CountData!$H:$H, CountData!$A:$A, $B347,CountData!$B:$B, $C347, CountData!$C:$C, $D347, CountData!$D:$D, $E347, CountData!$E:$E, $F347, CountData!$F:$F, $G347, CountData!$G:$G, $H347)</f>
        <v>16</v>
      </c>
      <c r="DE347" s="14">
        <f>SUMIFS(CountData!$I:$I, CountData!$A:$A, $B347, CountData!$B:$B, $C347, CountData!$C:$C, $D347, CountData!$D:$D, $E347, CountData!$E:$E, $F347, CountData!$F:$F, $G347, CountData!$G:$G, $H347)</f>
        <v>19</v>
      </c>
      <c r="DF347" s="27">
        <f t="shared" ca="1" si="5"/>
        <v>0</v>
      </c>
      <c r="DG347" s="14">
        <v>1</v>
      </c>
    </row>
    <row r="348" spans="1:131" x14ac:dyDescent="0.25">
      <c r="A348" s="14" t="s">
        <v>56</v>
      </c>
      <c r="B348" s="14" t="s">
        <v>55</v>
      </c>
      <c r="C348" s="14" t="s">
        <v>31</v>
      </c>
      <c r="D348" s="14" t="s">
        <v>55</v>
      </c>
      <c r="E348" s="14" t="s">
        <v>55</v>
      </c>
      <c r="F348" s="14" t="s">
        <v>55</v>
      </c>
      <c r="G348" s="14" t="s">
        <v>62</v>
      </c>
      <c r="H348" s="1">
        <v>42181</v>
      </c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D348" s="14">
        <f>SUMIFS(CountData!$H:$H, CountData!$A:$A, $B348,CountData!$B:$B, $C348, CountData!$C:$C, $D348, CountData!$D:$D, $E348, CountData!$E:$E, $F348, CountData!$F:$F, $G348, CountData!$G:$G, $H348)</f>
        <v>16</v>
      </c>
      <c r="DE348" s="14">
        <f>SUMIFS(CountData!$I:$I, CountData!$A:$A, $B348, CountData!$B:$B, $C348, CountData!$C:$C, $D348, CountData!$D:$D, $E348, CountData!$E:$E, $F348, CountData!$F:$F, $G348, CountData!$G:$G, $H348)</f>
        <v>19</v>
      </c>
      <c r="DF348" s="27">
        <f t="shared" ca="1" si="5"/>
        <v>0</v>
      </c>
      <c r="DG348" s="14">
        <v>1</v>
      </c>
    </row>
    <row r="349" spans="1:131" x14ac:dyDescent="0.25">
      <c r="A349" s="14" t="s">
        <v>56</v>
      </c>
      <c r="B349" s="14" t="s">
        <v>55</v>
      </c>
      <c r="C349" s="14" t="s">
        <v>31</v>
      </c>
      <c r="D349" s="14" t="s">
        <v>55</v>
      </c>
      <c r="E349" s="14" t="s">
        <v>55</v>
      </c>
      <c r="F349" s="14" t="s">
        <v>55</v>
      </c>
      <c r="G349" s="14" t="s">
        <v>62</v>
      </c>
      <c r="H349" s="1">
        <v>42185</v>
      </c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D349" s="14">
        <f>SUMIFS(CountData!$H:$H, CountData!$A:$A, $B349,CountData!$B:$B, $C349, CountData!$C:$C, $D349, CountData!$D:$D, $E349, CountData!$E:$E, $F349, CountData!$F:$F, $G349, CountData!$G:$G, $H349)</f>
        <v>16</v>
      </c>
      <c r="DE349" s="14">
        <f>SUMIFS(CountData!$I:$I, CountData!$A:$A, $B349, CountData!$B:$B, $C349, CountData!$C:$C, $D349, CountData!$D:$D, $E349, CountData!$E:$E, $F349, CountData!$F:$F, $G349, CountData!$G:$G, $H349)</f>
        <v>19</v>
      </c>
      <c r="DF349" s="27">
        <f t="shared" ca="1" si="5"/>
        <v>0</v>
      </c>
      <c r="DG349" s="14">
        <v>1</v>
      </c>
    </row>
    <row r="350" spans="1:131" x14ac:dyDescent="0.25">
      <c r="A350" s="14" t="s">
        <v>56</v>
      </c>
      <c r="B350" s="14" t="s">
        <v>55</v>
      </c>
      <c r="C350" s="14" t="s">
        <v>31</v>
      </c>
      <c r="D350" s="14" t="s">
        <v>55</v>
      </c>
      <c r="E350" s="14" t="s">
        <v>55</v>
      </c>
      <c r="F350" s="14" t="s">
        <v>55</v>
      </c>
      <c r="G350" s="14" t="s">
        <v>62</v>
      </c>
      <c r="H350" s="1">
        <v>42186</v>
      </c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D350" s="14">
        <f>SUMIFS(CountData!$H:$H, CountData!$A:$A, $B350,CountData!$B:$B, $C350, CountData!$C:$C, $D350, CountData!$D:$D, $E350, CountData!$E:$E, $F350, CountData!$F:$F, $G350, CountData!$G:$G, $H350)</f>
        <v>16</v>
      </c>
      <c r="DE350" s="14">
        <f>SUMIFS(CountData!$I:$I, CountData!$A:$A, $B350, CountData!$B:$B, $C350, CountData!$C:$C, $D350, CountData!$D:$D, $E350, CountData!$E:$E, $F350, CountData!$F:$F, $G350, CountData!$G:$G, $H350)</f>
        <v>19</v>
      </c>
      <c r="DF350" s="27">
        <f t="shared" ca="1" si="5"/>
        <v>0</v>
      </c>
      <c r="DG350" s="14">
        <v>1</v>
      </c>
    </row>
    <row r="351" spans="1:131" x14ac:dyDescent="0.25">
      <c r="A351" s="14" t="s">
        <v>56</v>
      </c>
      <c r="B351" s="14" t="s">
        <v>55</v>
      </c>
      <c r="C351" s="14" t="s">
        <v>31</v>
      </c>
      <c r="D351" s="14" t="s">
        <v>55</v>
      </c>
      <c r="E351" s="14" t="s">
        <v>55</v>
      </c>
      <c r="F351" s="14" t="s">
        <v>55</v>
      </c>
      <c r="G351" s="14" t="s">
        <v>62</v>
      </c>
      <c r="H351" s="1">
        <v>42201</v>
      </c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D351" s="14">
        <f>SUMIFS(CountData!$H:$H, CountData!$A:$A, $B351,CountData!$B:$B, $C351, CountData!$C:$C, $D351, CountData!$D:$D, $E351, CountData!$E:$E, $F351, CountData!$F:$F, $G351, CountData!$G:$G, $H351)</f>
        <v>16</v>
      </c>
      <c r="DE351" s="14">
        <f>SUMIFS(CountData!$I:$I, CountData!$A:$A, $B351, CountData!$B:$B, $C351, CountData!$C:$C, $D351, CountData!$D:$D, $E351, CountData!$E:$E, $F351, CountData!$F:$F, $G351, CountData!$G:$G, $H351)</f>
        <v>19</v>
      </c>
      <c r="DF351" s="27">
        <f t="shared" ca="1" si="5"/>
        <v>0</v>
      </c>
      <c r="DG351" s="14">
        <v>1</v>
      </c>
    </row>
    <row r="352" spans="1:131" x14ac:dyDescent="0.25">
      <c r="A352" s="14" t="s">
        <v>56</v>
      </c>
      <c r="B352" s="14" t="s">
        <v>55</v>
      </c>
      <c r="C352" s="14" t="s">
        <v>31</v>
      </c>
      <c r="D352" s="14" t="s">
        <v>55</v>
      </c>
      <c r="E352" s="14" t="s">
        <v>55</v>
      </c>
      <c r="F352" s="14" t="s">
        <v>55</v>
      </c>
      <c r="G352" s="14" t="s">
        <v>62</v>
      </c>
      <c r="H352" s="1">
        <v>42213</v>
      </c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D352" s="14">
        <f>SUMIFS(CountData!$H:$H, CountData!$A:$A, $B352,CountData!$B:$B, $C352, CountData!$C:$C, $D352, CountData!$D:$D, $E352, CountData!$E:$E, $F352, CountData!$F:$F, $G352, CountData!$G:$G, $H352)</f>
        <v>16</v>
      </c>
      <c r="DE352" s="14">
        <f>SUMIFS(CountData!$I:$I, CountData!$A:$A, $B352, CountData!$B:$B, $C352, CountData!$C:$C, $D352, CountData!$D:$D, $E352, CountData!$E:$E, $F352, CountData!$F:$F, $G352, CountData!$G:$G, $H352)</f>
        <v>19</v>
      </c>
      <c r="DF352" s="27">
        <f t="shared" ca="1" si="5"/>
        <v>0</v>
      </c>
      <c r="DG352" s="14">
        <v>1</v>
      </c>
    </row>
    <row r="353" spans="1:111" x14ac:dyDescent="0.25">
      <c r="A353" s="14" t="s">
        <v>56</v>
      </c>
      <c r="B353" s="14" t="s">
        <v>55</v>
      </c>
      <c r="C353" s="14" t="s">
        <v>31</v>
      </c>
      <c r="D353" s="14" t="s">
        <v>55</v>
      </c>
      <c r="E353" s="14" t="s">
        <v>55</v>
      </c>
      <c r="F353" s="14" t="s">
        <v>55</v>
      </c>
      <c r="G353" s="14" t="s">
        <v>62</v>
      </c>
      <c r="H353" s="1">
        <v>42215</v>
      </c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D353" s="14">
        <f>SUMIFS(CountData!$H:$H, CountData!$A:$A, $B353,CountData!$B:$B, $C353, CountData!$C:$C, $D353, CountData!$D:$D, $E353, CountData!$E:$E, $F353, CountData!$F:$F, $G353, CountData!$G:$G, $H353)</f>
        <v>16</v>
      </c>
      <c r="DE353" s="14">
        <f>SUMIFS(CountData!$I:$I, CountData!$A:$A, $B353, CountData!$B:$B, $C353, CountData!$C:$C, $D353, CountData!$D:$D, $E353, CountData!$E:$E, $F353, CountData!$F:$F, $G353, CountData!$G:$G, $H353)</f>
        <v>19</v>
      </c>
      <c r="DF353" s="27">
        <f t="shared" ca="1" si="5"/>
        <v>0</v>
      </c>
      <c r="DG353" s="14">
        <v>1</v>
      </c>
    </row>
    <row r="354" spans="1:111" x14ac:dyDescent="0.25">
      <c r="A354" s="14" t="s">
        <v>56</v>
      </c>
      <c r="B354" s="14" t="s">
        <v>55</v>
      </c>
      <c r="C354" s="14" t="s">
        <v>31</v>
      </c>
      <c r="D354" s="14" t="s">
        <v>55</v>
      </c>
      <c r="E354" s="14" t="s">
        <v>55</v>
      </c>
      <c r="F354" s="14" t="s">
        <v>55</v>
      </c>
      <c r="G354" s="14" t="s">
        <v>62</v>
      </c>
      <c r="H354" s="1">
        <v>42216</v>
      </c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D354" s="14">
        <f>SUMIFS(CountData!$H:$H, CountData!$A:$A, $B354,CountData!$B:$B, $C354, CountData!$C:$C, $D354, CountData!$D:$D, $E354, CountData!$E:$E, $F354, CountData!$F:$F, $G354, CountData!$G:$G, $H354)</f>
        <v>16</v>
      </c>
      <c r="DE354" s="14">
        <f>SUMIFS(CountData!$I:$I, CountData!$A:$A, $B354, CountData!$B:$B, $C354, CountData!$C:$C, $D354, CountData!$D:$D, $E354, CountData!$E:$E, $F354, CountData!$F:$F, $G354, CountData!$G:$G, $H354)</f>
        <v>19</v>
      </c>
      <c r="DF354" s="27">
        <f t="shared" ca="1" si="5"/>
        <v>0</v>
      </c>
      <c r="DG354" s="14">
        <v>1</v>
      </c>
    </row>
    <row r="355" spans="1:111" x14ac:dyDescent="0.25">
      <c r="A355" s="14" t="s">
        <v>56</v>
      </c>
      <c r="B355" s="14" t="s">
        <v>55</v>
      </c>
      <c r="C355" s="14" t="s">
        <v>31</v>
      </c>
      <c r="D355" s="14" t="s">
        <v>55</v>
      </c>
      <c r="E355" s="14" t="s">
        <v>55</v>
      </c>
      <c r="F355" s="14" t="s">
        <v>55</v>
      </c>
      <c r="G355" s="14" t="s">
        <v>62</v>
      </c>
      <c r="H355" s="1">
        <v>42222</v>
      </c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D355" s="14">
        <f>SUMIFS(CountData!$H:$H, CountData!$A:$A, $B355,CountData!$B:$B, $C355, CountData!$C:$C, $D355, CountData!$D:$D, $E355, CountData!$E:$E, $F355, CountData!$F:$F, $G355, CountData!$G:$G, $H355)</f>
        <v>16</v>
      </c>
      <c r="DE355" s="14">
        <f>SUMIFS(CountData!$I:$I, CountData!$A:$A, $B355, CountData!$B:$B, $C355, CountData!$C:$C, $D355, CountData!$D:$D, $E355, CountData!$E:$E, $F355, CountData!$F:$F, $G355, CountData!$G:$G, $H355)</f>
        <v>19</v>
      </c>
      <c r="DF355" s="27">
        <f t="shared" ca="1" si="5"/>
        <v>0</v>
      </c>
      <c r="DG355" s="14">
        <v>1</v>
      </c>
    </row>
    <row r="356" spans="1:111" x14ac:dyDescent="0.25">
      <c r="A356" s="14" t="s">
        <v>56</v>
      </c>
      <c r="B356" s="14" t="s">
        <v>55</v>
      </c>
      <c r="C356" s="14" t="s">
        <v>31</v>
      </c>
      <c r="D356" s="14" t="s">
        <v>55</v>
      </c>
      <c r="E356" s="14" t="s">
        <v>55</v>
      </c>
      <c r="F356" s="14" t="s">
        <v>55</v>
      </c>
      <c r="G356" s="14" t="s">
        <v>62</v>
      </c>
      <c r="H356" s="1">
        <v>42227</v>
      </c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D356" s="14">
        <f>SUMIFS(CountData!$H:$H, CountData!$A:$A, $B356,CountData!$B:$B, $C356, CountData!$C:$C, $D356, CountData!$D:$D, $E356, CountData!$E:$E, $F356, CountData!$F:$F, $G356, CountData!$G:$G, $H356)</f>
        <v>16</v>
      </c>
      <c r="DE356" s="14">
        <f>SUMIFS(CountData!$I:$I, CountData!$A:$A, $B356, CountData!$B:$B, $C356, CountData!$C:$C, $D356, CountData!$D:$D, $E356, CountData!$E:$E, $F356, CountData!$F:$F, $G356, CountData!$G:$G, $H356)</f>
        <v>19</v>
      </c>
      <c r="DF356" s="27">
        <f t="shared" ca="1" si="5"/>
        <v>0</v>
      </c>
      <c r="DG356" s="14">
        <v>1</v>
      </c>
    </row>
    <row r="357" spans="1:111" x14ac:dyDescent="0.25">
      <c r="A357" s="14" t="s">
        <v>56</v>
      </c>
      <c r="B357" s="14" t="s">
        <v>55</v>
      </c>
      <c r="C357" s="14" t="s">
        <v>31</v>
      </c>
      <c r="D357" s="14" t="s">
        <v>55</v>
      </c>
      <c r="E357" s="14" t="s">
        <v>55</v>
      </c>
      <c r="F357" s="14" t="s">
        <v>55</v>
      </c>
      <c r="G357" s="14" t="s">
        <v>62</v>
      </c>
      <c r="H357" s="1">
        <v>42228</v>
      </c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D357" s="14">
        <f>SUMIFS(CountData!$H:$H, CountData!$A:$A, $B357,CountData!$B:$B, $C357, CountData!$C:$C, $D357, CountData!$D:$D, $E357, CountData!$E:$E, $F357, CountData!$F:$F, $G357, CountData!$G:$G, $H357)</f>
        <v>15</v>
      </c>
      <c r="DE357" s="14">
        <f>SUMIFS(CountData!$I:$I, CountData!$A:$A, $B357, CountData!$B:$B, $C357, CountData!$C:$C, $D357, CountData!$D:$D, $E357, CountData!$E:$E, $F357, CountData!$F:$F, $G357, CountData!$G:$G, $H357)</f>
        <v>18</v>
      </c>
      <c r="DF357" s="27">
        <f t="shared" ca="1" si="5"/>
        <v>0</v>
      </c>
      <c r="DG357" s="14">
        <v>1</v>
      </c>
    </row>
    <row r="358" spans="1:111" x14ac:dyDescent="0.25">
      <c r="A358" s="14" t="s">
        <v>56</v>
      </c>
      <c r="B358" s="14" t="s">
        <v>55</v>
      </c>
      <c r="C358" s="14" t="s">
        <v>31</v>
      </c>
      <c r="D358" s="14" t="s">
        <v>55</v>
      </c>
      <c r="E358" s="14" t="s">
        <v>55</v>
      </c>
      <c r="F358" s="14" t="s">
        <v>55</v>
      </c>
      <c r="G358" s="14" t="s">
        <v>62</v>
      </c>
      <c r="H358" s="1">
        <v>42229</v>
      </c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D358" s="14">
        <f>SUMIFS(CountData!$H:$H, CountData!$A:$A, $B358,CountData!$B:$B, $C358, CountData!$C:$C, $D358, CountData!$D:$D, $E358, CountData!$E:$E, $F358, CountData!$F:$F, $G358, CountData!$G:$G, $H358)</f>
        <v>16</v>
      </c>
      <c r="DE358" s="14">
        <f>SUMIFS(CountData!$I:$I, CountData!$A:$A, $B358, CountData!$B:$B, $C358, CountData!$C:$C, $D358, CountData!$D:$D, $E358, CountData!$E:$E, $F358, CountData!$F:$F, $G358, CountData!$G:$G, $H358)</f>
        <v>19</v>
      </c>
      <c r="DF358" s="27">
        <f t="shared" ca="1" si="5"/>
        <v>0</v>
      </c>
      <c r="DG358" s="14">
        <v>1</v>
      </c>
    </row>
    <row r="359" spans="1:111" x14ac:dyDescent="0.25">
      <c r="A359" s="14" t="s">
        <v>56</v>
      </c>
      <c r="B359" s="14" t="s">
        <v>55</v>
      </c>
      <c r="C359" s="14" t="s">
        <v>31</v>
      </c>
      <c r="D359" s="14" t="s">
        <v>55</v>
      </c>
      <c r="E359" s="14" t="s">
        <v>55</v>
      </c>
      <c r="F359" s="14" t="s">
        <v>55</v>
      </c>
      <c r="G359" s="14" t="s">
        <v>62</v>
      </c>
      <c r="H359" s="1">
        <v>42237</v>
      </c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D359" s="14">
        <f>SUMIFS(CountData!$H:$H, CountData!$A:$A, $B359,CountData!$B:$B, $C359, CountData!$C:$C, $D359, CountData!$D:$D, $E359, CountData!$E:$E, $F359, CountData!$F:$F, $G359, CountData!$G:$G, $H359)</f>
        <v>15</v>
      </c>
      <c r="DE359" s="14">
        <f>SUMIFS(CountData!$I:$I, CountData!$A:$A, $B359, CountData!$B:$B, $C359, CountData!$C:$C, $D359, CountData!$D:$D, $E359, CountData!$E:$E, $F359, CountData!$F:$F, $G359, CountData!$G:$G, $H359)</f>
        <v>18</v>
      </c>
      <c r="DF359" s="27">
        <f t="shared" ca="1" si="5"/>
        <v>0</v>
      </c>
      <c r="DG359" s="14">
        <v>1</v>
      </c>
    </row>
    <row r="360" spans="1:111" x14ac:dyDescent="0.25">
      <c r="A360" s="14" t="s">
        <v>56</v>
      </c>
      <c r="B360" s="14" t="s">
        <v>55</v>
      </c>
      <c r="C360" s="14" t="s">
        <v>31</v>
      </c>
      <c r="D360" s="14" t="s">
        <v>55</v>
      </c>
      <c r="E360" s="14" t="s">
        <v>55</v>
      </c>
      <c r="F360" s="14" t="s">
        <v>55</v>
      </c>
      <c r="G360" s="14" t="s">
        <v>62</v>
      </c>
      <c r="H360" s="1">
        <v>42241</v>
      </c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D360" s="14">
        <f>SUMIFS(CountData!$H:$H, CountData!$A:$A, $B360,CountData!$B:$B, $C360, CountData!$C:$C, $D360, CountData!$D:$D, $E360, CountData!$E:$E, $F360, CountData!$F:$F, $G360, CountData!$G:$G, $H360)</f>
        <v>16</v>
      </c>
      <c r="DE360" s="14">
        <f>SUMIFS(CountData!$I:$I, CountData!$A:$A, $B360, CountData!$B:$B, $C360, CountData!$C:$C, $D360, CountData!$D:$D, $E360, CountData!$E:$E, $F360, CountData!$F:$F, $G360, CountData!$G:$G, $H360)</f>
        <v>19</v>
      </c>
      <c r="DF360" s="27">
        <f t="shared" ca="1" si="5"/>
        <v>0</v>
      </c>
      <c r="DG360" s="14">
        <v>1</v>
      </c>
    </row>
    <row r="361" spans="1:111" x14ac:dyDescent="0.25">
      <c r="A361" s="14" t="s">
        <v>56</v>
      </c>
      <c r="B361" s="14" t="s">
        <v>55</v>
      </c>
      <c r="C361" s="14" t="s">
        <v>31</v>
      </c>
      <c r="D361" s="14" t="s">
        <v>55</v>
      </c>
      <c r="E361" s="14" t="s">
        <v>55</v>
      </c>
      <c r="F361" s="14" t="s">
        <v>55</v>
      </c>
      <c r="G361" s="14" t="s">
        <v>62</v>
      </c>
      <c r="H361" s="1">
        <v>42242</v>
      </c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D361" s="14">
        <f>SUMIFS(CountData!$H:$H, CountData!$A:$A, $B361,CountData!$B:$B, $C361, CountData!$C:$C, $D361, CountData!$D:$D, $E361, CountData!$E:$E, $F361, CountData!$F:$F, $G361, CountData!$G:$G, $H361)</f>
        <v>16</v>
      </c>
      <c r="DE361" s="14">
        <f>SUMIFS(CountData!$I:$I, CountData!$A:$A, $B361, CountData!$B:$B, $C361, CountData!$C:$C, $D361, CountData!$D:$D, $E361, CountData!$E:$E, $F361, CountData!$F:$F, $G361, CountData!$G:$G, $H361)</f>
        <v>19</v>
      </c>
      <c r="DF361" s="27">
        <f t="shared" ca="1" si="5"/>
        <v>0</v>
      </c>
      <c r="DG361" s="14">
        <v>1</v>
      </c>
    </row>
    <row r="362" spans="1:111" x14ac:dyDescent="0.25">
      <c r="A362" s="14" t="s">
        <v>56</v>
      </c>
      <c r="B362" s="14" t="s">
        <v>55</v>
      </c>
      <c r="C362" s="14" t="s">
        <v>31</v>
      </c>
      <c r="D362" s="14" t="s">
        <v>55</v>
      </c>
      <c r="E362" s="14" t="s">
        <v>55</v>
      </c>
      <c r="F362" s="14" t="s">
        <v>55</v>
      </c>
      <c r="G362" s="14" t="s">
        <v>62</v>
      </c>
      <c r="H362" s="1">
        <v>42243</v>
      </c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D362" s="14">
        <f>SUMIFS(CountData!$H:$H, CountData!$A:$A, $B362,CountData!$B:$B, $C362, CountData!$C:$C, $D362, CountData!$D:$D, $E362, CountData!$E:$E, $F362, CountData!$F:$F, $G362, CountData!$G:$G, $H362)</f>
        <v>16</v>
      </c>
      <c r="DE362" s="14">
        <f>SUMIFS(CountData!$I:$I, CountData!$A:$A, $B362, CountData!$B:$B, $C362, CountData!$C:$C, $D362, CountData!$D:$D, $E362, CountData!$E:$E, $F362, CountData!$F:$F, $G362, CountData!$G:$G, $H362)</f>
        <v>19</v>
      </c>
      <c r="DF362" s="27">
        <f t="shared" ca="1" si="5"/>
        <v>0</v>
      </c>
      <c r="DG362" s="14">
        <v>1</v>
      </c>
    </row>
    <row r="363" spans="1:111" x14ac:dyDescent="0.25">
      <c r="A363" s="14" t="s">
        <v>56</v>
      </c>
      <c r="B363" s="14" t="s">
        <v>55</v>
      </c>
      <c r="C363" s="14" t="s">
        <v>31</v>
      </c>
      <c r="D363" s="14" t="s">
        <v>55</v>
      </c>
      <c r="E363" s="14" t="s">
        <v>55</v>
      </c>
      <c r="F363" s="14" t="s">
        <v>55</v>
      </c>
      <c r="G363" s="14" t="s">
        <v>62</v>
      </c>
      <c r="H363" s="1">
        <v>42244</v>
      </c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D363" s="14">
        <f>SUMIFS(CountData!$H:$H, CountData!$A:$A, $B363,CountData!$B:$B, $C363, CountData!$C:$C, $D363, CountData!$D:$D, $E363, CountData!$E:$E, $F363, CountData!$F:$F, $G363, CountData!$G:$G, $H363)</f>
        <v>16</v>
      </c>
      <c r="DE363" s="14">
        <f>SUMIFS(CountData!$I:$I, CountData!$A:$A, $B363, CountData!$B:$B, $C363, CountData!$C:$C, $D363, CountData!$D:$D, $E363, CountData!$E:$E, $F363, CountData!$F:$F, $G363, CountData!$G:$G, $H363)</f>
        <v>19</v>
      </c>
      <c r="DF363" s="27">
        <f t="shared" ca="1" si="5"/>
        <v>0</v>
      </c>
      <c r="DG363" s="14">
        <v>1</v>
      </c>
    </row>
    <row r="364" spans="1:111" x14ac:dyDescent="0.25">
      <c r="A364" s="14" t="s">
        <v>56</v>
      </c>
      <c r="B364" s="14" t="s">
        <v>55</v>
      </c>
      <c r="C364" s="14" t="s">
        <v>31</v>
      </c>
      <c r="D364" s="14" t="s">
        <v>55</v>
      </c>
      <c r="E364" s="14" t="s">
        <v>55</v>
      </c>
      <c r="F364" s="14" t="s">
        <v>55</v>
      </c>
      <c r="G364" s="14" t="s">
        <v>62</v>
      </c>
      <c r="H364" s="1">
        <v>42256</v>
      </c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D364" s="14">
        <f>SUMIFS(CountData!$H:$H, CountData!$A:$A, $B364,CountData!$B:$B, $C364, CountData!$C:$C, $D364, CountData!$D:$D, $E364, CountData!$E:$E, $F364, CountData!$F:$F, $G364, CountData!$G:$G, $H364)</f>
        <v>16</v>
      </c>
      <c r="DE364" s="14">
        <f>SUMIFS(CountData!$I:$I, CountData!$A:$A, $B364, CountData!$B:$B, $C364, CountData!$C:$C, $D364, CountData!$D:$D, $E364, CountData!$E:$E, $F364, CountData!$F:$F, $G364, CountData!$G:$G, $H364)</f>
        <v>19</v>
      </c>
      <c r="DF364" s="27">
        <f t="shared" ca="1" si="5"/>
        <v>0</v>
      </c>
      <c r="DG364" s="14">
        <v>1</v>
      </c>
    </row>
    <row r="365" spans="1:111" x14ac:dyDescent="0.25">
      <c r="A365" s="14" t="s">
        <v>56</v>
      </c>
      <c r="B365" s="14" t="s">
        <v>55</v>
      </c>
      <c r="C365" s="14" t="s">
        <v>31</v>
      </c>
      <c r="D365" s="14" t="s">
        <v>55</v>
      </c>
      <c r="E365" s="14" t="s">
        <v>55</v>
      </c>
      <c r="F365" s="14" t="s">
        <v>55</v>
      </c>
      <c r="G365" s="14" t="s">
        <v>62</v>
      </c>
      <c r="H365" s="1">
        <v>42257</v>
      </c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D365" s="14">
        <f>SUMIFS(CountData!$H:$H, CountData!$A:$A, $B365,CountData!$B:$B, $C365, CountData!$C:$C, $D365, CountData!$D:$D, $E365, CountData!$E:$E, $F365, CountData!$F:$F, $G365, CountData!$G:$G, $H365)</f>
        <v>16</v>
      </c>
      <c r="DE365" s="14">
        <f>SUMIFS(CountData!$I:$I, CountData!$A:$A, $B365, CountData!$B:$B, $C365, CountData!$C:$C, $D365, CountData!$D:$D, $E365, CountData!$E:$E, $F365, CountData!$F:$F, $G365, CountData!$G:$G, $H365)</f>
        <v>19</v>
      </c>
      <c r="DF365" s="27">
        <f t="shared" ca="1" si="5"/>
        <v>0</v>
      </c>
      <c r="DG365" s="14">
        <v>1</v>
      </c>
    </row>
    <row r="366" spans="1:111" x14ac:dyDescent="0.25">
      <c r="A366" s="14" t="s">
        <v>56</v>
      </c>
      <c r="B366" s="14" t="s">
        <v>55</v>
      </c>
      <c r="C366" s="14" t="s">
        <v>31</v>
      </c>
      <c r="D366" s="14" t="s">
        <v>55</v>
      </c>
      <c r="E366" s="14" t="s">
        <v>55</v>
      </c>
      <c r="F366" s="14" t="s">
        <v>55</v>
      </c>
      <c r="G366" s="14" t="s">
        <v>62</v>
      </c>
      <c r="H366" s="1">
        <v>42258</v>
      </c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D366" s="14">
        <f>SUMIFS(CountData!$H:$H, CountData!$A:$A, $B366,CountData!$B:$B, $C366, CountData!$C:$C, $D366, CountData!$D:$D, $E366, CountData!$E:$E, $F366, CountData!$F:$F, $G366, CountData!$G:$G, $H366)</f>
        <v>16</v>
      </c>
      <c r="DE366" s="14">
        <f>SUMIFS(CountData!$I:$I, CountData!$A:$A, $B366, CountData!$B:$B, $C366, CountData!$C:$C, $D366, CountData!$D:$D, $E366, CountData!$E:$E, $F366, CountData!$F:$F, $G366, CountData!$G:$G, $H366)</f>
        <v>19</v>
      </c>
      <c r="DF366" s="27">
        <f t="shared" ca="1" si="5"/>
        <v>0</v>
      </c>
      <c r="DG366" s="14">
        <v>1</v>
      </c>
    </row>
    <row r="367" spans="1:111" x14ac:dyDescent="0.25">
      <c r="A367" s="14" t="s">
        <v>56</v>
      </c>
      <c r="B367" s="14" t="s">
        <v>55</v>
      </c>
      <c r="C367" s="14" t="s">
        <v>31</v>
      </c>
      <c r="D367" s="14" t="s">
        <v>55</v>
      </c>
      <c r="E367" s="14" t="s">
        <v>55</v>
      </c>
      <c r="F367" s="14" t="s">
        <v>55</v>
      </c>
      <c r="G367" s="14" t="s">
        <v>62</v>
      </c>
      <c r="H367" s="1">
        <v>42270</v>
      </c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D367" s="14">
        <f>SUMIFS(CountData!$H:$H, CountData!$A:$A, $B367,CountData!$B:$B, $C367, CountData!$C:$C, $D367, CountData!$D:$D, $E367, CountData!$E:$E, $F367, CountData!$F:$F, $G367, CountData!$G:$G, $H367)</f>
        <v>16</v>
      </c>
      <c r="DE367" s="14">
        <f>SUMIFS(CountData!$I:$I, CountData!$A:$A, $B367, CountData!$B:$B, $C367, CountData!$C:$C, $D367, CountData!$D:$D, $E367, CountData!$E:$E, $F367, CountData!$F:$F, $G367, CountData!$G:$G, $H367)</f>
        <v>19</v>
      </c>
      <c r="DF367" s="27">
        <f t="shared" ca="1" si="5"/>
        <v>0</v>
      </c>
      <c r="DG367" s="14">
        <v>1</v>
      </c>
    </row>
    <row r="368" spans="1:111" x14ac:dyDescent="0.25">
      <c r="A368" s="14" t="s">
        <v>56</v>
      </c>
      <c r="B368" s="14" t="s">
        <v>55</v>
      </c>
      <c r="C368" s="14" t="s">
        <v>31</v>
      </c>
      <c r="D368" s="14" t="s">
        <v>55</v>
      </c>
      <c r="E368" s="14" t="s">
        <v>55</v>
      </c>
      <c r="F368" s="14" t="s">
        <v>55</v>
      </c>
      <c r="G368" s="14" t="s">
        <v>62</v>
      </c>
      <c r="H368" s="1">
        <v>42271</v>
      </c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D368" s="14">
        <f>SUMIFS(CountData!$H:$H, CountData!$A:$A, $B368,CountData!$B:$B, $C368, CountData!$C:$C, $D368, CountData!$D:$D, $E368, CountData!$E:$E, $F368, CountData!$F:$F, $G368, CountData!$G:$G, $H368)</f>
        <v>16</v>
      </c>
      <c r="DE368" s="14">
        <f>SUMIFS(CountData!$I:$I, CountData!$A:$A, $B368, CountData!$B:$B, $C368, CountData!$C:$C, $D368, CountData!$D:$D, $E368, CountData!$E:$E, $F368, CountData!$F:$F, $G368, CountData!$G:$G, $H368)</f>
        <v>19</v>
      </c>
      <c r="DF368" s="27">
        <f t="shared" ca="1" si="5"/>
        <v>0</v>
      </c>
      <c r="DG368" s="14">
        <v>1</v>
      </c>
    </row>
    <row r="369" spans="1:111" x14ac:dyDescent="0.25">
      <c r="A369" s="14" t="s">
        <v>56</v>
      </c>
      <c r="B369" s="14" t="s">
        <v>55</v>
      </c>
      <c r="C369" s="14" t="s">
        <v>31</v>
      </c>
      <c r="D369" s="14" t="s">
        <v>55</v>
      </c>
      <c r="E369" s="14" t="s">
        <v>55</v>
      </c>
      <c r="F369" s="14" t="s">
        <v>55</v>
      </c>
      <c r="G369" s="14" t="s">
        <v>62</v>
      </c>
      <c r="H369" s="1">
        <v>42272</v>
      </c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D369" s="14">
        <f>SUMIFS(CountData!$H:$H, CountData!$A:$A, $B369,CountData!$B:$B, $C369, CountData!$C:$C, $D369, CountData!$D:$D, $E369, CountData!$E:$E, $F369, CountData!$F:$F, $G369, CountData!$G:$G, $H369)</f>
        <v>16</v>
      </c>
      <c r="DE369" s="14">
        <f>SUMIFS(CountData!$I:$I, CountData!$A:$A, $B369, CountData!$B:$B, $C369, CountData!$C:$C, $D369, CountData!$D:$D, $E369, CountData!$E:$E, $F369, CountData!$F:$F, $G369, CountData!$G:$G, $H369)</f>
        <v>19</v>
      </c>
      <c r="DF369" s="27">
        <f t="shared" ca="1" si="5"/>
        <v>0</v>
      </c>
      <c r="DG369" s="14">
        <v>1</v>
      </c>
    </row>
    <row r="370" spans="1:111" x14ac:dyDescent="0.25">
      <c r="A370" s="14" t="s">
        <v>56</v>
      </c>
      <c r="B370" s="14" t="s">
        <v>55</v>
      </c>
      <c r="C370" s="14" t="s">
        <v>31</v>
      </c>
      <c r="D370" s="14" t="s">
        <v>55</v>
      </c>
      <c r="E370" s="14" t="s">
        <v>55</v>
      </c>
      <c r="F370" s="14" t="s">
        <v>55</v>
      </c>
      <c r="G370" s="14" t="s">
        <v>62</v>
      </c>
      <c r="H370" s="1">
        <v>42276</v>
      </c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D370" s="14">
        <f>SUMIFS(CountData!$H:$H, CountData!$A:$A, $B370,CountData!$B:$B, $C370, CountData!$C:$C, $D370, CountData!$D:$D, $E370, CountData!$E:$E, $F370, CountData!$F:$F, $G370, CountData!$G:$G, $H370)</f>
        <v>16</v>
      </c>
      <c r="DE370" s="14">
        <f>SUMIFS(CountData!$I:$I, CountData!$A:$A, $B370, CountData!$B:$B, $C370, CountData!$C:$C, $D370, CountData!$D:$D, $E370, CountData!$E:$E, $F370, CountData!$F:$F, $G370, CountData!$G:$G, $H370)</f>
        <v>19</v>
      </c>
      <c r="DF370" s="27">
        <f t="shared" ca="1" si="5"/>
        <v>0</v>
      </c>
      <c r="DG370" s="14">
        <v>1</v>
      </c>
    </row>
    <row r="371" spans="1:111" x14ac:dyDescent="0.25">
      <c r="A371" s="14" t="s">
        <v>56</v>
      </c>
      <c r="B371" s="14" t="s">
        <v>55</v>
      </c>
      <c r="C371" s="14" t="s">
        <v>31</v>
      </c>
      <c r="D371" s="14" t="s">
        <v>55</v>
      </c>
      <c r="E371" s="14" t="s">
        <v>55</v>
      </c>
      <c r="F371" s="14" t="s">
        <v>55</v>
      </c>
      <c r="G371" s="14" t="s">
        <v>62</v>
      </c>
      <c r="H371" s="1">
        <v>42277</v>
      </c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D371" s="14">
        <f>SUMIFS(CountData!$H:$H, CountData!$A:$A, $B371,CountData!$B:$B, $C371, CountData!$C:$C, $D371, CountData!$D:$D, $E371, CountData!$E:$E, $F371, CountData!$F:$F, $G371, CountData!$G:$G, $H371)</f>
        <v>16</v>
      </c>
      <c r="DE371" s="14">
        <f>SUMIFS(CountData!$I:$I, CountData!$A:$A, $B371, CountData!$B:$B, $C371, CountData!$C:$C, $D371, CountData!$D:$D, $E371, CountData!$E:$E, $F371, CountData!$F:$F, $G371, CountData!$G:$G, $H371)</f>
        <v>19</v>
      </c>
      <c r="DF371" s="27">
        <f t="shared" ca="1" si="5"/>
        <v>0</v>
      </c>
      <c r="DG371" s="14">
        <v>1</v>
      </c>
    </row>
    <row r="372" spans="1:111" x14ac:dyDescent="0.25">
      <c r="A372" s="14" t="s">
        <v>56</v>
      </c>
      <c r="B372" s="14" t="s">
        <v>55</v>
      </c>
      <c r="C372" s="14" t="s">
        <v>31</v>
      </c>
      <c r="D372" s="14" t="s">
        <v>55</v>
      </c>
      <c r="E372" s="14" t="s">
        <v>55</v>
      </c>
      <c r="F372" s="14" t="s">
        <v>55</v>
      </c>
      <c r="G372" s="14" t="s">
        <v>62</v>
      </c>
      <c r="H372" s="1">
        <v>42285</v>
      </c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D372" s="14">
        <f>SUMIFS(CountData!$H:$H, CountData!$A:$A, $B372,CountData!$B:$B, $C372, CountData!$C:$C, $D372, CountData!$D:$D, $E372, CountData!$E:$E, $F372, CountData!$F:$F, $G372, CountData!$G:$G, $H372)</f>
        <v>16</v>
      </c>
      <c r="DE372" s="14">
        <f>SUMIFS(CountData!$I:$I, CountData!$A:$A, $B372, CountData!$B:$B, $C372, CountData!$C:$C, $D372, CountData!$D:$D, $E372, CountData!$E:$E, $F372, CountData!$F:$F, $G372, CountData!$G:$G, $H372)</f>
        <v>19</v>
      </c>
      <c r="DF372" s="27">
        <f t="shared" ca="1" si="5"/>
        <v>0</v>
      </c>
      <c r="DG372" s="14">
        <v>1</v>
      </c>
    </row>
    <row r="373" spans="1:111" x14ac:dyDescent="0.25">
      <c r="A373" s="14" t="s">
        <v>56</v>
      </c>
      <c r="B373" s="14" t="s">
        <v>55</v>
      </c>
      <c r="C373" s="14" t="s">
        <v>31</v>
      </c>
      <c r="D373" s="14" t="s">
        <v>55</v>
      </c>
      <c r="E373" s="14" t="s">
        <v>55</v>
      </c>
      <c r="F373" s="14" t="s">
        <v>55</v>
      </c>
      <c r="G373" s="14" t="s">
        <v>62</v>
      </c>
      <c r="H373" s="1">
        <v>42286</v>
      </c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D373" s="14">
        <f>SUMIFS(CountData!$H:$H, CountData!$A:$A, $B373,CountData!$B:$B, $C373, CountData!$C:$C, $D373, CountData!$D:$D, $E373, CountData!$E:$E, $F373, CountData!$F:$F, $G373, CountData!$G:$G, $H373)</f>
        <v>16</v>
      </c>
      <c r="DE373" s="14">
        <f>SUMIFS(CountData!$I:$I, CountData!$A:$A, $B373, CountData!$B:$B, $C373, CountData!$C:$C, $D373, CountData!$D:$D, $E373, CountData!$E:$E, $F373, CountData!$F:$F, $G373, CountData!$G:$G, $H373)</f>
        <v>19</v>
      </c>
      <c r="DF373" s="27">
        <f t="shared" ca="1" si="5"/>
        <v>0</v>
      </c>
      <c r="DG373" s="14">
        <v>1</v>
      </c>
    </row>
    <row r="374" spans="1:111" x14ac:dyDescent="0.25">
      <c r="A374" s="14" t="s">
        <v>56</v>
      </c>
      <c r="B374" s="14" t="s">
        <v>55</v>
      </c>
      <c r="C374" s="14" t="s">
        <v>31</v>
      </c>
      <c r="D374" s="14" t="s">
        <v>55</v>
      </c>
      <c r="E374" s="14" t="s">
        <v>55</v>
      </c>
      <c r="F374" s="14" t="s">
        <v>55</v>
      </c>
      <c r="G374" s="14" t="s">
        <v>62</v>
      </c>
      <c r="H374" s="1">
        <v>42289</v>
      </c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D374" s="14">
        <f>SUMIFS(CountData!$H:$H, CountData!$A:$A, $B374,CountData!$B:$B, $C374, CountData!$C:$C, $D374, CountData!$D:$D, $E374, CountData!$E:$E, $F374, CountData!$F:$F, $G374, CountData!$G:$G, $H374)</f>
        <v>16</v>
      </c>
      <c r="DE374" s="14">
        <f>SUMIFS(CountData!$I:$I, CountData!$A:$A, $B374, CountData!$B:$B, $C374, CountData!$C:$C, $D374, CountData!$D:$D, $E374, CountData!$E:$E, $F374, CountData!$F:$F, $G374, CountData!$G:$G, $H374)</f>
        <v>19</v>
      </c>
      <c r="DF374" s="27">
        <f t="shared" ca="1" si="5"/>
        <v>0</v>
      </c>
      <c r="DG374" s="14">
        <v>1</v>
      </c>
    </row>
    <row r="375" spans="1:111" x14ac:dyDescent="0.25">
      <c r="A375" s="14" t="s">
        <v>56</v>
      </c>
      <c r="B375" s="14" t="s">
        <v>55</v>
      </c>
      <c r="C375" s="14" t="s">
        <v>31</v>
      </c>
      <c r="D375" s="14" t="s">
        <v>55</v>
      </c>
      <c r="E375" s="14" t="s">
        <v>55</v>
      </c>
      <c r="F375" s="14" t="s">
        <v>55</v>
      </c>
      <c r="G375" s="14" t="s">
        <v>62</v>
      </c>
      <c r="H375" s="1">
        <v>42290</v>
      </c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D375" s="14">
        <f>SUMIFS(CountData!$H:$H, CountData!$A:$A, $B375,CountData!$B:$B, $C375, CountData!$C:$C, $D375, CountData!$D:$D, $E375, CountData!$E:$E, $F375, CountData!$F:$F, $G375, CountData!$G:$G, $H375)</f>
        <v>16</v>
      </c>
      <c r="DE375" s="14">
        <f>SUMIFS(CountData!$I:$I, CountData!$A:$A, $B375, CountData!$B:$B, $C375, CountData!$C:$C, $D375, CountData!$D:$D, $E375, CountData!$E:$E, $F375, CountData!$F:$F, $G375, CountData!$G:$G, $H375)</f>
        <v>19</v>
      </c>
      <c r="DF375" s="27">
        <f t="shared" ca="1" si="5"/>
        <v>0</v>
      </c>
      <c r="DG375" s="14">
        <v>1</v>
      </c>
    </row>
    <row r="376" spans="1:111" x14ac:dyDescent="0.25">
      <c r="A376" s="14" t="s">
        <v>56</v>
      </c>
      <c r="B376" s="14" t="s">
        <v>55</v>
      </c>
      <c r="C376" s="14" t="s">
        <v>31</v>
      </c>
      <c r="D376" s="14" t="s">
        <v>55</v>
      </c>
      <c r="E376" s="14" t="s">
        <v>55</v>
      </c>
      <c r="F376" s="14" t="s">
        <v>55</v>
      </c>
      <c r="G376" s="14" t="s">
        <v>62</v>
      </c>
      <c r="H376" s="1">
        <v>42291</v>
      </c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D376" s="14">
        <f>SUMIFS(CountData!$H:$H, CountData!$A:$A, $B376,CountData!$B:$B, $C376, CountData!$C:$C, $D376, CountData!$D:$D, $E376, CountData!$E:$E, $F376, CountData!$F:$F, $G376, CountData!$G:$G, $H376)</f>
        <v>16</v>
      </c>
      <c r="DE376" s="14">
        <f>SUMIFS(CountData!$I:$I, CountData!$A:$A, $B376, CountData!$B:$B, $C376, CountData!$C:$C, $D376, CountData!$D:$D, $E376, CountData!$E:$E, $F376, CountData!$F:$F, $G376, CountData!$G:$G, $H376)</f>
        <v>19</v>
      </c>
      <c r="DF376" s="27">
        <f t="shared" ca="1" si="5"/>
        <v>0</v>
      </c>
      <c r="DG376" s="14">
        <v>1</v>
      </c>
    </row>
    <row r="377" spans="1:111" x14ac:dyDescent="0.25">
      <c r="A377" s="14" t="s">
        <v>56</v>
      </c>
      <c r="B377" s="14" t="s">
        <v>55</v>
      </c>
      <c r="C377" s="14" t="s">
        <v>31</v>
      </c>
      <c r="D377" s="14" t="s">
        <v>55</v>
      </c>
      <c r="E377" s="14" t="s">
        <v>55</v>
      </c>
      <c r="F377" s="14" t="s">
        <v>55</v>
      </c>
      <c r="G377" s="14" t="s">
        <v>62</v>
      </c>
      <c r="H377" s="1">
        <v>42298</v>
      </c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D377" s="14">
        <f>SUMIFS(CountData!$H:$H, CountData!$A:$A, $B377,CountData!$B:$B, $C377, CountData!$C:$C, $D377, CountData!$D:$D, $E377, CountData!$E:$E, $F377, CountData!$F:$F, $G377, CountData!$G:$G, $H377)</f>
        <v>16</v>
      </c>
      <c r="DE377" s="14">
        <f>SUMIFS(CountData!$I:$I, CountData!$A:$A, $B377, CountData!$B:$B, $C377, CountData!$C:$C, $D377, CountData!$D:$D, $E377, CountData!$E:$E, $F377, CountData!$F:$F, $G377, CountData!$G:$G, $H377)</f>
        <v>19</v>
      </c>
      <c r="DF377" s="27">
        <f t="shared" ca="1" si="5"/>
        <v>0</v>
      </c>
      <c r="DG377" s="14">
        <v>1</v>
      </c>
    </row>
    <row r="378" spans="1:111" x14ac:dyDescent="0.25">
      <c r="A378" s="14" t="s">
        <v>56</v>
      </c>
      <c r="B378" s="14" t="s">
        <v>55</v>
      </c>
      <c r="C378" s="14" t="s">
        <v>31</v>
      </c>
      <c r="D378" s="14" t="s">
        <v>55</v>
      </c>
      <c r="E378" s="14" t="s">
        <v>55</v>
      </c>
      <c r="F378" s="14" t="s">
        <v>55</v>
      </c>
      <c r="G378" s="14" t="s">
        <v>62</v>
      </c>
      <c r="H378" s="1">
        <v>42299</v>
      </c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D378" s="14">
        <f>SUMIFS(CountData!$H:$H, CountData!$A:$A, $B378,CountData!$B:$B, $C378, CountData!$C:$C, $D378, CountData!$D:$D, $E378, CountData!$E:$E, $F378, CountData!$F:$F, $G378, CountData!$G:$G, $H378)</f>
        <v>16</v>
      </c>
      <c r="DE378" s="14">
        <f>SUMIFS(CountData!$I:$I, CountData!$A:$A, $B378, CountData!$B:$B, $C378, CountData!$C:$C, $D378, CountData!$D:$D, $E378, CountData!$E:$E, $F378, CountData!$F:$F, $G378, CountData!$G:$G, $H378)</f>
        <v>19</v>
      </c>
      <c r="DF378" s="27">
        <f t="shared" ca="1" si="5"/>
        <v>0</v>
      </c>
      <c r="DG378" s="14">
        <v>1</v>
      </c>
    </row>
    <row r="379" spans="1:111" x14ac:dyDescent="0.25">
      <c r="A379" s="14" t="s">
        <v>56</v>
      </c>
      <c r="B379" s="14" t="s">
        <v>55</v>
      </c>
      <c r="C379" s="14" t="s">
        <v>31</v>
      </c>
      <c r="D379" s="14" t="s">
        <v>55</v>
      </c>
      <c r="E379" s="14" t="s">
        <v>55</v>
      </c>
      <c r="F379" s="14" t="s">
        <v>55</v>
      </c>
      <c r="G379" s="14" t="s">
        <v>62</v>
      </c>
      <c r="H379" s="1">
        <v>42300</v>
      </c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D379" s="14">
        <f>SUMIFS(CountData!$H:$H, CountData!$A:$A, $B379,CountData!$B:$B, $C379, CountData!$C:$C, $D379, CountData!$D:$D, $E379, CountData!$E:$E, $F379, CountData!$F:$F, $G379, CountData!$G:$G, $H379)</f>
        <v>16</v>
      </c>
      <c r="DE379" s="14">
        <f>SUMIFS(CountData!$I:$I, CountData!$A:$A, $B379, CountData!$B:$B, $C379, CountData!$C:$C, $D379, CountData!$D:$D, $E379, CountData!$E:$E, $F379, CountData!$F:$F, $G379, CountData!$G:$G, $H379)</f>
        <v>19</v>
      </c>
      <c r="DF379" s="27">
        <f t="shared" ca="1" si="5"/>
        <v>0</v>
      </c>
      <c r="DG379" s="14">
        <v>1</v>
      </c>
    </row>
    <row r="380" spans="1:111" x14ac:dyDescent="0.25">
      <c r="A380" s="14" t="s">
        <v>56</v>
      </c>
      <c r="B380" s="14" t="s">
        <v>55</v>
      </c>
      <c r="C380" s="14" t="s">
        <v>31</v>
      </c>
      <c r="D380" s="14" t="s">
        <v>55</v>
      </c>
      <c r="E380" s="14" t="s">
        <v>55</v>
      </c>
      <c r="F380" s="14" t="s">
        <v>55</v>
      </c>
      <c r="G380" s="14" t="s">
        <v>62</v>
      </c>
      <c r="H380" s="1">
        <v>42304</v>
      </c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D380" s="14">
        <f>SUMIFS(CountData!$H:$H, CountData!$A:$A, $B380,CountData!$B:$B, $C380, CountData!$C:$C, $D380, CountData!$D:$D, $E380, CountData!$E:$E, $F380, CountData!$F:$F, $G380, CountData!$G:$G, $H380)</f>
        <v>16</v>
      </c>
      <c r="DE380" s="14">
        <f>SUMIFS(CountData!$I:$I, CountData!$A:$A, $B380, CountData!$B:$B, $C380, CountData!$C:$C, $D380, CountData!$D:$D, $E380, CountData!$E:$E, $F380, CountData!$F:$F, $G380, CountData!$G:$G, $H380)</f>
        <v>19</v>
      </c>
      <c r="DF380" s="27">
        <f t="shared" ca="1" si="5"/>
        <v>0</v>
      </c>
      <c r="DG380" s="14">
        <v>1</v>
      </c>
    </row>
    <row r="381" spans="1:111" x14ac:dyDescent="0.25">
      <c r="A381" s="14" t="s">
        <v>56</v>
      </c>
      <c r="B381" s="14" t="s">
        <v>55</v>
      </c>
      <c r="C381" s="14" t="s">
        <v>31</v>
      </c>
      <c r="D381" s="14" t="s">
        <v>55</v>
      </c>
      <c r="E381" s="14" t="s">
        <v>55</v>
      </c>
      <c r="F381" s="14" t="s">
        <v>55</v>
      </c>
      <c r="G381" s="14" t="s">
        <v>62</v>
      </c>
      <c r="H381" s="1">
        <v>42305</v>
      </c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D381" s="14">
        <f>SUMIFS(CountData!$H:$H, CountData!$A:$A, $B381,CountData!$B:$B, $C381, CountData!$C:$C, $D381, CountData!$D:$D, $E381, CountData!$E:$E, $F381, CountData!$F:$F, $G381, CountData!$G:$G, $H381)</f>
        <v>16</v>
      </c>
      <c r="DE381" s="14">
        <f>SUMIFS(CountData!$I:$I, CountData!$A:$A, $B381, CountData!$B:$B, $C381, CountData!$C:$C, $D381, CountData!$D:$D, $E381, CountData!$E:$E, $F381, CountData!$F:$F, $G381, CountData!$G:$G, $H381)</f>
        <v>19</v>
      </c>
      <c r="DF381" s="27">
        <f t="shared" ca="1" si="5"/>
        <v>0</v>
      </c>
      <c r="DG381" s="14">
        <v>1</v>
      </c>
    </row>
    <row r="382" spans="1:111" x14ac:dyDescent="0.25">
      <c r="A382" s="14" t="s">
        <v>56</v>
      </c>
      <c r="B382" s="14" t="s">
        <v>55</v>
      </c>
      <c r="C382" s="14" t="s">
        <v>31</v>
      </c>
      <c r="D382" s="14" t="s">
        <v>55</v>
      </c>
      <c r="E382" s="14" t="s">
        <v>55</v>
      </c>
      <c r="F382" s="14" t="s">
        <v>55</v>
      </c>
      <c r="G382" s="14" t="s">
        <v>62</v>
      </c>
      <c r="H382" s="1">
        <v>42307</v>
      </c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D382" s="14">
        <f>SUMIFS(CountData!$H:$H, CountData!$A:$A, $B382,CountData!$B:$B, $C382, CountData!$C:$C, $D382, CountData!$D:$D, $E382, CountData!$E:$E, $F382, CountData!$F:$F, $G382, CountData!$G:$G, $H382)</f>
        <v>16</v>
      </c>
      <c r="DE382" s="14">
        <f>SUMIFS(CountData!$I:$I, CountData!$A:$A, $B382, CountData!$B:$B, $C382, CountData!$C:$C, $D382, CountData!$D:$D, $E382, CountData!$E:$E, $F382, CountData!$F:$F, $G382, CountData!$G:$G, $H382)</f>
        <v>19</v>
      </c>
      <c r="DF382" s="27">
        <f t="shared" ca="1" si="5"/>
        <v>0</v>
      </c>
      <c r="DG382" s="14">
        <v>1</v>
      </c>
    </row>
    <row r="383" spans="1:111" x14ac:dyDescent="0.25">
      <c r="A383" s="14" t="s">
        <v>56</v>
      </c>
      <c r="B383" s="14" t="s">
        <v>55</v>
      </c>
      <c r="C383" s="14" t="s">
        <v>31</v>
      </c>
      <c r="D383" s="14" t="s">
        <v>55</v>
      </c>
      <c r="E383" s="14" t="s">
        <v>55</v>
      </c>
      <c r="F383" s="14" t="s">
        <v>55</v>
      </c>
      <c r="G383" s="14" t="s">
        <v>103</v>
      </c>
      <c r="H383" s="1">
        <v>42164</v>
      </c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D383" s="14">
        <f>SUMIFS(CountData!$H:$H, CountData!$A:$A, $B383,CountData!$B:$B, $C383, CountData!$C:$C, $D383, CountData!$D:$D, $E383, CountData!$E:$E, $F383, CountData!$F:$F, $G383, CountData!$G:$G, $H383)</f>
        <v>16</v>
      </c>
      <c r="DE383" s="14">
        <f>SUMIFS(CountData!$I:$I, CountData!$A:$A, $B383, CountData!$B:$B, $C383, CountData!$C:$C, $D383, CountData!$D:$D, $E383, CountData!$E:$E, $F383, CountData!$F:$F, $G383, CountData!$G:$G, $H383)</f>
        <v>19</v>
      </c>
      <c r="DF383" s="27">
        <f t="shared" ca="1" si="5"/>
        <v>0</v>
      </c>
      <c r="DG383" s="14">
        <v>1</v>
      </c>
    </row>
    <row r="384" spans="1:111" x14ac:dyDescent="0.25">
      <c r="A384" s="14" t="s">
        <v>56</v>
      </c>
      <c r="B384" s="14" t="s">
        <v>55</v>
      </c>
      <c r="C384" s="14" t="s">
        <v>31</v>
      </c>
      <c r="D384" s="14" t="s">
        <v>55</v>
      </c>
      <c r="E384" s="14" t="s">
        <v>55</v>
      </c>
      <c r="F384" s="14" t="s">
        <v>55</v>
      </c>
      <c r="G384" s="14" t="s">
        <v>103</v>
      </c>
      <c r="H384" s="1">
        <v>42179</v>
      </c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D384" s="14">
        <f>SUMIFS(CountData!$H:$H, CountData!$A:$A, $B384,CountData!$B:$B, $C384, CountData!$C:$C, $D384, CountData!$D:$D, $E384, CountData!$E:$E, $F384, CountData!$F:$F, $G384, CountData!$G:$G, $H384)</f>
        <v>16</v>
      </c>
      <c r="DE384" s="14">
        <f>SUMIFS(CountData!$I:$I, CountData!$A:$A, $B384, CountData!$B:$B, $C384, CountData!$C:$C, $D384, CountData!$D:$D, $E384, CountData!$E:$E, $F384, CountData!$F:$F, $G384, CountData!$G:$G, $H384)</f>
        <v>19</v>
      </c>
      <c r="DF384" s="27">
        <f t="shared" ca="1" si="5"/>
        <v>0</v>
      </c>
      <c r="DG384" s="14">
        <v>1</v>
      </c>
    </row>
    <row r="385" spans="1:111" x14ac:dyDescent="0.25">
      <c r="A385" s="14" t="s">
        <v>56</v>
      </c>
      <c r="B385" s="14" t="s">
        <v>55</v>
      </c>
      <c r="C385" s="14" t="s">
        <v>31</v>
      </c>
      <c r="D385" s="14" t="s">
        <v>55</v>
      </c>
      <c r="E385" s="14" t="s">
        <v>55</v>
      </c>
      <c r="F385" s="14" t="s">
        <v>55</v>
      </c>
      <c r="G385" s="14" t="s">
        <v>103</v>
      </c>
      <c r="H385" s="1">
        <v>42180</v>
      </c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D385" s="14">
        <f>SUMIFS(CountData!$H:$H, CountData!$A:$A, $B385,CountData!$B:$B, $C385, CountData!$C:$C, $D385, CountData!$D:$D, $E385, CountData!$E:$E, $F385, CountData!$F:$F, $G385, CountData!$G:$G, $H385)</f>
        <v>16</v>
      </c>
      <c r="DE385" s="14">
        <f>SUMIFS(CountData!$I:$I, CountData!$A:$A, $B385, CountData!$B:$B, $C385, CountData!$C:$C, $D385, CountData!$D:$D, $E385, CountData!$E:$E, $F385, CountData!$F:$F, $G385, CountData!$G:$G, $H385)</f>
        <v>19</v>
      </c>
      <c r="DF385" s="27">
        <f t="shared" ca="1" si="5"/>
        <v>0</v>
      </c>
      <c r="DG385" s="14">
        <v>1</v>
      </c>
    </row>
    <row r="386" spans="1:111" x14ac:dyDescent="0.25">
      <c r="A386" s="14" t="s">
        <v>56</v>
      </c>
      <c r="B386" s="14" t="s">
        <v>55</v>
      </c>
      <c r="C386" s="14" t="s">
        <v>31</v>
      </c>
      <c r="D386" s="14" t="s">
        <v>55</v>
      </c>
      <c r="E386" s="14" t="s">
        <v>55</v>
      </c>
      <c r="F386" s="14" t="s">
        <v>55</v>
      </c>
      <c r="G386" s="14" t="s">
        <v>103</v>
      </c>
      <c r="H386" s="1">
        <v>42181</v>
      </c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D386" s="14">
        <f>SUMIFS(CountData!$H:$H, CountData!$A:$A, $B386,CountData!$B:$B, $C386, CountData!$C:$C, $D386, CountData!$D:$D, $E386, CountData!$E:$E, $F386, CountData!$F:$F, $G386, CountData!$G:$G, $H386)</f>
        <v>16</v>
      </c>
      <c r="DE386" s="14">
        <f>SUMIFS(CountData!$I:$I, CountData!$A:$A, $B386, CountData!$B:$B, $C386, CountData!$C:$C, $D386, CountData!$D:$D, $E386, CountData!$E:$E, $F386, CountData!$F:$F, $G386, CountData!$G:$G, $H386)</f>
        <v>19</v>
      </c>
      <c r="DF386" s="27">
        <f t="shared" ca="1" si="5"/>
        <v>0</v>
      </c>
      <c r="DG386" s="14">
        <v>1</v>
      </c>
    </row>
    <row r="387" spans="1:111" x14ac:dyDescent="0.25">
      <c r="A387" s="14" t="s">
        <v>56</v>
      </c>
      <c r="B387" s="14" t="s">
        <v>55</v>
      </c>
      <c r="C387" s="14" t="s">
        <v>31</v>
      </c>
      <c r="D387" s="14" t="s">
        <v>55</v>
      </c>
      <c r="E387" s="14" t="s">
        <v>55</v>
      </c>
      <c r="F387" s="14" t="s">
        <v>55</v>
      </c>
      <c r="G387" s="14" t="s">
        <v>103</v>
      </c>
      <c r="H387" s="1">
        <v>42184</v>
      </c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D387" s="14">
        <f>SUMIFS(CountData!$H:$H, CountData!$A:$A, $B387,CountData!$B:$B, $C387, CountData!$C:$C, $D387, CountData!$D:$D, $E387, CountData!$E:$E, $F387, CountData!$F:$F, $G387, CountData!$G:$G, $H387)</f>
        <v>16</v>
      </c>
      <c r="DE387" s="14">
        <f>SUMIFS(CountData!$I:$I, CountData!$A:$A, $B387, CountData!$B:$B, $C387, CountData!$C:$C, $D387, CountData!$D:$D, $E387, CountData!$E:$E, $F387, CountData!$F:$F, $G387, CountData!$G:$G, $H387)</f>
        <v>19</v>
      </c>
      <c r="DF387" s="27">
        <f t="shared" ref="DF387:DF450" ca="1" si="6">(SUM(OFFSET($AG387, 0, $DD387-1, 1, $DE387-$DD387+1))-SUM(OFFSET($I387, 0, $DD387-1, 1, $DE387-$DD387+1)))/($DE387-$DD387+1)</f>
        <v>0</v>
      </c>
      <c r="DG387" s="14">
        <v>1</v>
      </c>
    </row>
    <row r="388" spans="1:111" x14ac:dyDescent="0.25">
      <c r="A388" s="14" t="s">
        <v>56</v>
      </c>
      <c r="B388" s="14" t="s">
        <v>55</v>
      </c>
      <c r="C388" s="14" t="s">
        <v>31</v>
      </c>
      <c r="D388" s="14" t="s">
        <v>55</v>
      </c>
      <c r="E388" s="14" t="s">
        <v>55</v>
      </c>
      <c r="F388" s="14" t="s">
        <v>55</v>
      </c>
      <c r="G388" s="14" t="s">
        <v>103</v>
      </c>
      <c r="H388" s="1">
        <v>42185</v>
      </c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D388" s="14">
        <f>SUMIFS(CountData!$H:$H, CountData!$A:$A, $B388,CountData!$B:$B, $C388, CountData!$C:$C, $D388, CountData!$D:$D, $E388, CountData!$E:$E, $F388, CountData!$F:$F, $G388, CountData!$G:$G, $H388)</f>
        <v>16</v>
      </c>
      <c r="DE388" s="14">
        <f>SUMIFS(CountData!$I:$I, CountData!$A:$A, $B388, CountData!$B:$B, $C388, CountData!$C:$C, $D388, CountData!$D:$D, $E388, CountData!$E:$E, $F388, CountData!$F:$F, $G388, CountData!$G:$G, $H388)</f>
        <v>19</v>
      </c>
      <c r="DF388" s="27">
        <f t="shared" ca="1" si="6"/>
        <v>0</v>
      </c>
      <c r="DG388" s="14">
        <v>1</v>
      </c>
    </row>
    <row r="389" spans="1:111" x14ac:dyDescent="0.25">
      <c r="A389" s="14" t="s">
        <v>56</v>
      </c>
      <c r="B389" s="14" t="s">
        <v>55</v>
      </c>
      <c r="C389" s="14" t="s">
        <v>31</v>
      </c>
      <c r="D389" s="14" t="s">
        <v>55</v>
      </c>
      <c r="E389" s="14" t="s">
        <v>55</v>
      </c>
      <c r="F389" s="14" t="s">
        <v>55</v>
      </c>
      <c r="G389" s="14" t="s">
        <v>103</v>
      </c>
      <c r="H389" s="1">
        <v>42214</v>
      </c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D389" s="14">
        <f>SUMIFS(CountData!$H:$H, CountData!$A:$A, $B389,CountData!$B:$B, $C389, CountData!$C:$C, $D389, CountData!$D:$D, $E389, CountData!$E:$E, $F389, CountData!$F:$F, $G389, CountData!$G:$G, $H389)</f>
        <v>16</v>
      </c>
      <c r="DE389" s="14">
        <f>SUMIFS(CountData!$I:$I, CountData!$A:$A, $B389, CountData!$B:$B, $C389, CountData!$C:$C, $D389, CountData!$D:$D, $E389, CountData!$E:$E, $F389, CountData!$F:$F, $G389, CountData!$G:$G, $H389)</f>
        <v>19</v>
      </c>
      <c r="DF389" s="27">
        <f t="shared" ca="1" si="6"/>
        <v>0</v>
      </c>
      <c r="DG389" s="14">
        <v>1</v>
      </c>
    </row>
    <row r="390" spans="1:111" x14ac:dyDescent="0.25">
      <c r="A390" s="14" t="s">
        <v>56</v>
      </c>
      <c r="B390" s="14" t="s">
        <v>55</v>
      </c>
      <c r="C390" s="14" t="s">
        <v>31</v>
      </c>
      <c r="D390" s="14" t="s">
        <v>55</v>
      </c>
      <c r="E390" s="14" t="s">
        <v>55</v>
      </c>
      <c r="F390" s="14" t="s">
        <v>55</v>
      </c>
      <c r="G390" s="14" t="s">
        <v>103</v>
      </c>
      <c r="H390" s="1">
        <v>42221</v>
      </c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D390" s="14">
        <f>SUMIFS(CountData!$H:$H, CountData!$A:$A, $B390,CountData!$B:$B, $C390, CountData!$C:$C, $D390, CountData!$D:$D, $E390, CountData!$E:$E, $F390, CountData!$F:$F, $G390, CountData!$G:$G, $H390)</f>
        <v>16</v>
      </c>
      <c r="DE390" s="14">
        <f>SUMIFS(CountData!$I:$I, CountData!$A:$A, $B390, CountData!$B:$B, $C390, CountData!$C:$C, $D390, CountData!$D:$D, $E390, CountData!$E:$E, $F390, CountData!$F:$F, $G390, CountData!$G:$G, $H390)</f>
        <v>19</v>
      </c>
      <c r="DF390" s="27">
        <f t="shared" ca="1" si="6"/>
        <v>0</v>
      </c>
      <c r="DG390" s="14">
        <v>1</v>
      </c>
    </row>
    <row r="391" spans="1:111" x14ac:dyDescent="0.25">
      <c r="A391" s="14" t="s">
        <v>56</v>
      </c>
      <c r="B391" s="14" t="s">
        <v>55</v>
      </c>
      <c r="C391" s="14" t="s">
        <v>31</v>
      </c>
      <c r="D391" s="14" t="s">
        <v>55</v>
      </c>
      <c r="E391" s="14" t="s">
        <v>55</v>
      </c>
      <c r="F391" s="14" t="s">
        <v>55</v>
      </c>
      <c r="G391" s="14" t="s">
        <v>103</v>
      </c>
      <c r="H391" s="1">
        <v>42229</v>
      </c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D391" s="14">
        <f>SUMIFS(CountData!$H:$H, CountData!$A:$A, $B391,CountData!$B:$B, $C391, CountData!$C:$C, $D391, CountData!$D:$D, $E391, CountData!$E:$E, $F391, CountData!$F:$F, $G391, CountData!$G:$G, $H391)</f>
        <v>16</v>
      </c>
      <c r="DE391" s="14">
        <f>SUMIFS(CountData!$I:$I, CountData!$A:$A, $B391, CountData!$B:$B, $C391, CountData!$C:$C, $D391, CountData!$D:$D, $E391, CountData!$E:$E, $F391, CountData!$F:$F, $G391, CountData!$G:$G, $H391)</f>
        <v>19</v>
      </c>
      <c r="DF391" s="27">
        <f t="shared" ca="1" si="6"/>
        <v>0</v>
      </c>
      <c r="DG391" s="14">
        <v>1</v>
      </c>
    </row>
    <row r="392" spans="1:111" x14ac:dyDescent="0.25">
      <c r="A392" s="14" t="s">
        <v>56</v>
      </c>
      <c r="B392" s="14" t="s">
        <v>55</v>
      </c>
      <c r="C392" s="14" t="s">
        <v>31</v>
      </c>
      <c r="D392" s="14" t="s">
        <v>55</v>
      </c>
      <c r="E392" s="14" t="s">
        <v>55</v>
      </c>
      <c r="F392" s="14" t="s">
        <v>55</v>
      </c>
      <c r="G392" s="14" t="s">
        <v>103</v>
      </c>
      <c r="H392" s="1">
        <v>42241</v>
      </c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D392" s="14">
        <f>SUMIFS(CountData!$H:$H, CountData!$A:$A, $B392,CountData!$B:$B, $C392, CountData!$C:$C, $D392, CountData!$D:$D, $E392, CountData!$E:$E, $F392, CountData!$F:$F, $G392, CountData!$G:$G, $H392)</f>
        <v>16</v>
      </c>
      <c r="DE392" s="14">
        <f>SUMIFS(CountData!$I:$I, CountData!$A:$A, $B392, CountData!$B:$B, $C392, CountData!$C:$C, $D392, CountData!$D:$D, $E392, CountData!$E:$E, $F392, CountData!$F:$F, $G392, CountData!$G:$G, $H392)</f>
        <v>19</v>
      </c>
      <c r="DF392" s="27">
        <f t="shared" ca="1" si="6"/>
        <v>0</v>
      </c>
      <c r="DG392" s="14">
        <v>1</v>
      </c>
    </row>
    <row r="393" spans="1:111" x14ac:dyDescent="0.25">
      <c r="A393" s="14" t="s">
        <v>56</v>
      </c>
      <c r="B393" s="14" t="s">
        <v>55</v>
      </c>
      <c r="C393" s="14" t="s">
        <v>31</v>
      </c>
      <c r="D393" s="14" t="s">
        <v>55</v>
      </c>
      <c r="E393" s="14" t="s">
        <v>55</v>
      </c>
      <c r="F393" s="14" t="s">
        <v>55</v>
      </c>
      <c r="G393" s="14" t="s">
        <v>103</v>
      </c>
      <c r="H393" s="1">
        <v>42242</v>
      </c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D393" s="14">
        <f>SUMIFS(CountData!$H:$H, CountData!$A:$A, $B393,CountData!$B:$B, $C393, CountData!$C:$C, $D393, CountData!$D:$D, $E393, CountData!$E:$E, $F393, CountData!$F:$F, $G393, CountData!$G:$G, $H393)</f>
        <v>16</v>
      </c>
      <c r="DE393" s="14">
        <f>SUMIFS(CountData!$I:$I, CountData!$A:$A, $B393, CountData!$B:$B, $C393, CountData!$C:$C, $D393, CountData!$D:$D, $E393, CountData!$E:$E, $F393, CountData!$F:$F, $G393, CountData!$G:$G, $H393)</f>
        <v>19</v>
      </c>
      <c r="DF393" s="27">
        <f t="shared" ca="1" si="6"/>
        <v>0</v>
      </c>
      <c r="DG393" s="14">
        <v>1</v>
      </c>
    </row>
    <row r="394" spans="1:111" x14ac:dyDescent="0.25">
      <c r="A394" s="14" t="s">
        <v>56</v>
      </c>
      <c r="B394" s="14" t="s">
        <v>55</v>
      </c>
      <c r="C394" s="14" t="s">
        <v>31</v>
      </c>
      <c r="D394" s="14" t="s">
        <v>55</v>
      </c>
      <c r="E394" s="14" t="s">
        <v>55</v>
      </c>
      <c r="F394" s="14" t="s">
        <v>55</v>
      </c>
      <c r="G394" s="14" t="s">
        <v>103</v>
      </c>
      <c r="H394" s="1">
        <v>42243</v>
      </c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D394" s="14">
        <f>SUMIFS(CountData!$H:$H, CountData!$A:$A, $B394,CountData!$B:$B, $C394, CountData!$C:$C, $D394, CountData!$D:$D, $E394, CountData!$E:$E, $F394, CountData!$F:$F, $G394, CountData!$G:$G, $H394)</f>
        <v>16</v>
      </c>
      <c r="DE394" s="14">
        <f>SUMIFS(CountData!$I:$I, CountData!$A:$A, $B394, CountData!$B:$B, $C394, CountData!$C:$C, $D394, CountData!$D:$D, $E394, CountData!$E:$E, $F394, CountData!$F:$F, $G394, CountData!$G:$G, $H394)</f>
        <v>19</v>
      </c>
      <c r="DF394" s="27">
        <f t="shared" ca="1" si="6"/>
        <v>0</v>
      </c>
      <c r="DG394" s="14">
        <v>1</v>
      </c>
    </row>
    <row r="395" spans="1:111" x14ac:dyDescent="0.25">
      <c r="A395" s="14" t="s">
        <v>56</v>
      </c>
      <c r="B395" s="14" t="s">
        <v>55</v>
      </c>
      <c r="C395" s="14" t="s">
        <v>31</v>
      </c>
      <c r="D395" s="14" t="s">
        <v>55</v>
      </c>
      <c r="E395" s="14" t="s">
        <v>55</v>
      </c>
      <c r="F395" s="14" t="s">
        <v>55</v>
      </c>
      <c r="G395" s="14" t="s">
        <v>103</v>
      </c>
      <c r="H395" s="1">
        <v>42244</v>
      </c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D395" s="14">
        <f>SUMIFS(CountData!$H:$H, CountData!$A:$A, $B395,CountData!$B:$B, $C395, CountData!$C:$C, $D395, CountData!$D:$D, $E395, CountData!$E:$E, $F395, CountData!$F:$F, $G395, CountData!$G:$G, $H395)</f>
        <v>16</v>
      </c>
      <c r="DE395" s="14">
        <f>SUMIFS(CountData!$I:$I, CountData!$A:$A, $B395, CountData!$B:$B, $C395, CountData!$C:$C, $D395, CountData!$D:$D, $E395, CountData!$E:$E, $F395, CountData!$F:$F, $G395, CountData!$G:$G, $H395)</f>
        <v>19</v>
      </c>
      <c r="DF395" s="27">
        <f t="shared" ca="1" si="6"/>
        <v>0</v>
      </c>
      <c r="DG395" s="14">
        <v>1</v>
      </c>
    </row>
    <row r="396" spans="1:111" x14ac:dyDescent="0.25">
      <c r="A396" s="14" t="s">
        <v>56</v>
      </c>
      <c r="B396" s="14" t="s">
        <v>55</v>
      </c>
      <c r="C396" s="14" t="s">
        <v>31</v>
      </c>
      <c r="D396" s="14" t="s">
        <v>55</v>
      </c>
      <c r="E396" s="14" t="s">
        <v>55</v>
      </c>
      <c r="F396" s="14" t="s">
        <v>55</v>
      </c>
      <c r="G396" s="14" t="s">
        <v>103</v>
      </c>
      <c r="H396" s="1">
        <v>42255</v>
      </c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D396" s="14">
        <f>SUMIFS(CountData!$H:$H, CountData!$A:$A, $B396,CountData!$B:$B, $C396, CountData!$C:$C, $D396, CountData!$D:$D, $E396, CountData!$E:$E, $F396, CountData!$F:$F, $G396, CountData!$G:$G, $H396)</f>
        <v>16</v>
      </c>
      <c r="DE396" s="14">
        <f>SUMIFS(CountData!$I:$I, CountData!$A:$A, $B396, CountData!$B:$B, $C396, CountData!$C:$C, $D396, CountData!$D:$D, $E396, CountData!$E:$E, $F396, CountData!$F:$F, $G396, CountData!$G:$G, $H396)</f>
        <v>19</v>
      </c>
      <c r="DF396" s="27">
        <f t="shared" ca="1" si="6"/>
        <v>0</v>
      </c>
      <c r="DG396" s="14">
        <v>1</v>
      </c>
    </row>
    <row r="397" spans="1:111" x14ac:dyDescent="0.25">
      <c r="A397" s="14" t="s">
        <v>56</v>
      </c>
      <c r="B397" s="14" t="s">
        <v>55</v>
      </c>
      <c r="C397" s="14" t="s">
        <v>31</v>
      </c>
      <c r="D397" s="14" t="s">
        <v>55</v>
      </c>
      <c r="E397" s="14" t="s">
        <v>55</v>
      </c>
      <c r="F397" s="14" t="s">
        <v>55</v>
      </c>
      <c r="G397" s="14" t="s">
        <v>103</v>
      </c>
      <c r="H397" s="1">
        <v>42257</v>
      </c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D397" s="14">
        <f>SUMIFS(CountData!$H:$H, CountData!$A:$A, $B397,CountData!$B:$B, $C397, CountData!$C:$C, $D397, CountData!$D:$D, $E397, CountData!$E:$E, $F397, CountData!$F:$F, $G397, CountData!$G:$G, $H397)</f>
        <v>16</v>
      </c>
      <c r="DE397" s="14">
        <f>SUMIFS(CountData!$I:$I, CountData!$A:$A, $B397, CountData!$B:$B, $C397, CountData!$C:$C, $D397, CountData!$D:$D, $E397, CountData!$E:$E, $F397, CountData!$F:$F, $G397, CountData!$G:$G, $H397)</f>
        <v>19</v>
      </c>
      <c r="DF397" s="27">
        <f t="shared" ca="1" si="6"/>
        <v>0</v>
      </c>
      <c r="DG397" s="14">
        <v>1</v>
      </c>
    </row>
    <row r="398" spans="1:111" x14ac:dyDescent="0.25">
      <c r="A398" s="14" t="s">
        <v>56</v>
      </c>
      <c r="B398" s="14" t="s">
        <v>55</v>
      </c>
      <c r="C398" s="14" t="s">
        <v>31</v>
      </c>
      <c r="D398" s="14" t="s">
        <v>55</v>
      </c>
      <c r="E398" s="14" t="s">
        <v>55</v>
      </c>
      <c r="F398" s="14" t="s">
        <v>55</v>
      </c>
      <c r="G398" s="14" t="s">
        <v>103</v>
      </c>
      <c r="H398" s="1">
        <v>42258</v>
      </c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D398" s="14">
        <f>SUMIFS(CountData!$H:$H, CountData!$A:$A, $B398,CountData!$B:$B, $C398, CountData!$C:$C, $D398, CountData!$D:$D, $E398, CountData!$E:$E, $F398, CountData!$F:$F, $G398, CountData!$G:$G, $H398)</f>
        <v>16</v>
      </c>
      <c r="DE398" s="14">
        <f>SUMIFS(CountData!$I:$I, CountData!$A:$A, $B398, CountData!$B:$B, $C398, CountData!$C:$C, $D398, CountData!$D:$D, $E398, CountData!$E:$E, $F398, CountData!$F:$F, $G398, CountData!$G:$G, $H398)</f>
        <v>19</v>
      </c>
      <c r="DF398" s="27">
        <f t="shared" ca="1" si="6"/>
        <v>0</v>
      </c>
      <c r="DG398" s="14">
        <v>1</v>
      </c>
    </row>
    <row r="399" spans="1:111" x14ac:dyDescent="0.25">
      <c r="A399" s="14" t="s">
        <v>56</v>
      </c>
      <c r="B399" s="14" t="s">
        <v>55</v>
      </c>
      <c r="C399" s="14" t="s">
        <v>31</v>
      </c>
      <c r="D399" s="14" t="s">
        <v>55</v>
      </c>
      <c r="E399" s="14" t="s">
        <v>55</v>
      </c>
      <c r="F399" s="14" t="s">
        <v>55</v>
      </c>
      <c r="G399" s="14" t="s">
        <v>103</v>
      </c>
      <c r="H399" s="1">
        <v>42268</v>
      </c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D399" s="14">
        <f>SUMIFS(CountData!$H:$H, CountData!$A:$A, $B399,CountData!$B:$B, $C399, CountData!$C:$C, $D399, CountData!$D:$D, $E399, CountData!$E:$E, $F399, CountData!$F:$F, $G399, CountData!$G:$G, $H399)</f>
        <v>16</v>
      </c>
      <c r="DE399" s="14">
        <f>SUMIFS(CountData!$I:$I, CountData!$A:$A, $B399, CountData!$B:$B, $C399, CountData!$C:$C, $D399, CountData!$D:$D, $E399, CountData!$E:$E, $F399, CountData!$F:$F, $G399, CountData!$G:$G, $H399)</f>
        <v>19</v>
      </c>
      <c r="DF399" s="27">
        <f t="shared" ca="1" si="6"/>
        <v>0</v>
      </c>
      <c r="DG399" s="14">
        <v>1</v>
      </c>
    </row>
    <row r="400" spans="1:111" x14ac:dyDescent="0.25">
      <c r="A400" s="14" t="s">
        <v>56</v>
      </c>
      <c r="B400" s="14" t="s">
        <v>55</v>
      </c>
      <c r="C400" s="14" t="s">
        <v>31</v>
      </c>
      <c r="D400" s="14" t="s">
        <v>55</v>
      </c>
      <c r="E400" s="14" t="s">
        <v>55</v>
      </c>
      <c r="F400" s="14" t="s">
        <v>55</v>
      </c>
      <c r="G400" s="14" t="s">
        <v>103</v>
      </c>
      <c r="H400" s="1">
        <v>42286</v>
      </c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D400" s="14">
        <f>SUMIFS(CountData!$H:$H, CountData!$A:$A, $B400,CountData!$B:$B, $C400, CountData!$C:$C, $D400, CountData!$D:$D, $E400, CountData!$E:$E, $F400, CountData!$F:$F, $G400, CountData!$G:$G, $H400)</f>
        <v>16</v>
      </c>
      <c r="DE400" s="14">
        <f>SUMIFS(CountData!$I:$I, CountData!$A:$A, $B400, CountData!$B:$B, $C400, CountData!$C:$C, $D400, CountData!$D:$D, $E400, CountData!$E:$E, $F400, CountData!$F:$F, $G400, CountData!$G:$G, $H400)</f>
        <v>19</v>
      </c>
      <c r="DF400" s="27">
        <f t="shared" ca="1" si="6"/>
        <v>0</v>
      </c>
      <c r="DG400" s="14">
        <v>1</v>
      </c>
    </row>
    <row r="401" spans="1:111" x14ac:dyDescent="0.25">
      <c r="A401" s="14" t="s">
        <v>56</v>
      </c>
      <c r="B401" s="14" t="s">
        <v>55</v>
      </c>
      <c r="C401" s="14" t="s">
        <v>31</v>
      </c>
      <c r="D401" s="14" t="s">
        <v>55</v>
      </c>
      <c r="E401" s="14" t="s">
        <v>55</v>
      </c>
      <c r="F401" s="14" t="s">
        <v>55</v>
      </c>
      <c r="G401" s="14" t="s">
        <v>103</v>
      </c>
      <c r="H401" s="1">
        <v>42289</v>
      </c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D401" s="14">
        <f>SUMIFS(CountData!$H:$H, CountData!$A:$A, $B401,CountData!$B:$B, $C401, CountData!$C:$C, $D401, CountData!$D:$D, $E401, CountData!$E:$E, $F401, CountData!$F:$F, $G401, CountData!$G:$G, $H401)</f>
        <v>16</v>
      </c>
      <c r="DE401" s="14">
        <f>SUMIFS(CountData!$I:$I, CountData!$A:$A, $B401, CountData!$B:$B, $C401, CountData!$C:$C, $D401, CountData!$D:$D, $E401, CountData!$E:$E, $F401, CountData!$F:$F, $G401, CountData!$G:$G, $H401)</f>
        <v>19</v>
      </c>
      <c r="DF401" s="27">
        <f t="shared" ca="1" si="6"/>
        <v>0</v>
      </c>
      <c r="DG401" s="14">
        <v>1</v>
      </c>
    </row>
    <row r="402" spans="1:111" x14ac:dyDescent="0.25">
      <c r="A402" s="14" t="s">
        <v>56</v>
      </c>
      <c r="B402" s="14" t="s">
        <v>55</v>
      </c>
      <c r="C402" s="14" t="s">
        <v>31</v>
      </c>
      <c r="D402" s="14" t="s">
        <v>55</v>
      </c>
      <c r="E402" s="14" t="s">
        <v>55</v>
      </c>
      <c r="F402" s="14" t="s">
        <v>55</v>
      </c>
      <c r="G402" s="14" t="s">
        <v>103</v>
      </c>
      <c r="H402" s="1">
        <v>42290</v>
      </c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D402" s="14">
        <f>SUMIFS(CountData!$H:$H, CountData!$A:$A, $B402,CountData!$B:$B, $C402, CountData!$C:$C, $D402, CountData!$D:$D, $E402, CountData!$E:$E, $F402, CountData!$F:$F, $G402, CountData!$G:$G, $H402)</f>
        <v>16</v>
      </c>
      <c r="DE402" s="14">
        <f>SUMIFS(CountData!$I:$I, CountData!$A:$A, $B402, CountData!$B:$B, $C402, CountData!$C:$C, $D402, CountData!$D:$D, $E402, CountData!$E:$E, $F402, CountData!$F:$F, $G402, CountData!$G:$G, $H402)</f>
        <v>19</v>
      </c>
      <c r="DF402" s="27">
        <f t="shared" ca="1" si="6"/>
        <v>0</v>
      </c>
      <c r="DG402" s="14">
        <v>1</v>
      </c>
    </row>
    <row r="403" spans="1:111" x14ac:dyDescent="0.25">
      <c r="A403" s="14" t="s">
        <v>56</v>
      </c>
      <c r="B403" s="14" t="s">
        <v>55</v>
      </c>
      <c r="C403" s="14" t="s">
        <v>31</v>
      </c>
      <c r="D403" s="14" t="s">
        <v>55</v>
      </c>
      <c r="E403" s="14" t="s">
        <v>55</v>
      </c>
      <c r="F403" s="14" t="s">
        <v>55</v>
      </c>
      <c r="G403" s="14" t="s">
        <v>103</v>
      </c>
      <c r="H403" s="1">
        <v>42291</v>
      </c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D403" s="14">
        <f>SUMIFS(CountData!$H:$H, CountData!$A:$A, $B403,CountData!$B:$B, $C403, CountData!$C:$C, $D403, CountData!$D:$D, $E403, CountData!$E:$E, $F403, CountData!$F:$F, $G403, CountData!$G:$G, $H403)</f>
        <v>16</v>
      </c>
      <c r="DE403" s="14">
        <f>SUMIFS(CountData!$I:$I, CountData!$A:$A, $B403, CountData!$B:$B, $C403, CountData!$C:$C, $D403, CountData!$D:$D, $E403, CountData!$E:$E, $F403, CountData!$F:$F, $G403, CountData!$G:$G, $H403)</f>
        <v>19</v>
      </c>
      <c r="DF403" s="27">
        <f t="shared" ca="1" si="6"/>
        <v>0</v>
      </c>
      <c r="DG403" s="14">
        <v>1</v>
      </c>
    </row>
    <row r="404" spans="1:111" x14ac:dyDescent="0.25">
      <c r="A404" s="14" t="s">
        <v>56</v>
      </c>
      <c r="B404" s="14" t="s">
        <v>55</v>
      </c>
      <c r="C404" s="14" t="s">
        <v>35</v>
      </c>
      <c r="D404" s="14" t="s">
        <v>55</v>
      </c>
      <c r="E404" s="14" t="s">
        <v>55</v>
      </c>
      <c r="F404" s="14" t="s">
        <v>55</v>
      </c>
      <c r="G404" s="14" t="s">
        <v>102</v>
      </c>
      <c r="H404" s="1">
        <v>42125</v>
      </c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D404" s="14">
        <f>SUMIFS(CountData!$H:$H, CountData!$A:$A, $B404,CountData!$B:$B, $C404, CountData!$C:$C, $D404, CountData!$D:$D, $E404, CountData!$E:$E, $F404, CountData!$F:$F, $G404, CountData!$G:$G, $H404)</f>
        <v>16</v>
      </c>
      <c r="DE404" s="14">
        <f>SUMIFS(CountData!$I:$I, CountData!$A:$A, $B404, CountData!$B:$B, $C404, CountData!$C:$C, $D404, CountData!$D:$D, $E404, CountData!$E:$E, $F404, CountData!$F:$F, $G404, CountData!$G:$G, $H404)</f>
        <v>19</v>
      </c>
      <c r="DF404" s="27">
        <f t="shared" ca="1" si="6"/>
        <v>0</v>
      </c>
      <c r="DG404" s="14">
        <v>1</v>
      </c>
    </row>
    <row r="405" spans="1:111" x14ac:dyDescent="0.25">
      <c r="A405" s="14" t="s">
        <v>56</v>
      </c>
      <c r="B405" s="14" t="s">
        <v>55</v>
      </c>
      <c r="C405" s="14" t="s">
        <v>35</v>
      </c>
      <c r="D405" s="14" t="s">
        <v>55</v>
      </c>
      <c r="E405" s="14" t="s">
        <v>55</v>
      </c>
      <c r="F405" s="14" t="s">
        <v>55</v>
      </c>
      <c r="G405" s="14" t="s">
        <v>102</v>
      </c>
      <c r="H405" s="1">
        <v>42164</v>
      </c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D405" s="14">
        <f>SUMIFS(CountData!$H:$H, CountData!$A:$A, $B405,CountData!$B:$B, $C405, CountData!$C:$C, $D405, CountData!$D:$D, $E405, CountData!$E:$E, $F405, CountData!$F:$F, $G405, CountData!$G:$G, $H405)</f>
        <v>16</v>
      </c>
      <c r="DE405" s="14">
        <f>SUMIFS(CountData!$I:$I, CountData!$A:$A, $B405, CountData!$B:$B, $C405, CountData!$C:$C, $D405, CountData!$D:$D, $E405, CountData!$E:$E, $F405, CountData!$F:$F, $G405, CountData!$G:$G, $H405)</f>
        <v>19</v>
      </c>
      <c r="DF405" s="27">
        <f t="shared" ca="1" si="6"/>
        <v>0</v>
      </c>
      <c r="DG405" s="14">
        <v>1</v>
      </c>
    </row>
    <row r="406" spans="1:111" x14ac:dyDescent="0.25">
      <c r="A406" s="14" t="s">
        <v>56</v>
      </c>
      <c r="B406" s="14" t="s">
        <v>55</v>
      </c>
      <c r="C406" s="14" t="s">
        <v>35</v>
      </c>
      <c r="D406" s="14" t="s">
        <v>55</v>
      </c>
      <c r="E406" s="14" t="s">
        <v>55</v>
      </c>
      <c r="F406" s="14" t="s">
        <v>55</v>
      </c>
      <c r="G406" s="14" t="s">
        <v>102</v>
      </c>
      <c r="H406" s="1">
        <v>42179</v>
      </c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D406" s="14">
        <f>SUMIFS(CountData!$H:$H, CountData!$A:$A, $B406,CountData!$B:$B, $C406, CountData!$C:$C, $D406, CountData!$D:$D, $E406, CountData!$E:$E, $F406, CountData!$F:$F, $G406, CountData!$G:$G, $H406)</f>
        <v>16</v>
      </c>
      <c r="DE406" s="14">
        <f>SUMIFS(CountData!$I:$I, CountData!$A:$A, $B406, CountData!$B:$B, $C406, CountData!$C:$C, $D406, CountData!$D:$D, $E406, CountData!$E:$E, $F406, CountData!$F:$F, $G406, CountData!$G:$G, $H406)</f>
        <v>19</v>
      </c>
      <c r="DF406" s="27">
        <f t="shared" ca="1" si="6"/>
        <v>0</v>
      </c>
      <c r="DG406" s="14">
        <v>1</v>
      </c>
    </row>
    <row r="407" spans="1:111" x14ac:dyDescent="0.25">
      <c r="A407" s="14" t="s">
        <v>56</v>
      </c>
      <c r="B407" s="14" t="s">
        <v>55</v>
      </c>
      <c r="C407" s="14" t="s">
        <v>35</v>
      </c>
      <c r="D407" s="14" t="s">
        <v>55</v>
      </c>
      <c r="E407" s="14" t="s">
        <v>55</v>
      </c>
      <c r="F407" s="14" t="s">
        <v>55</v>
      </c>
      <c r="G407" s="14" t="s">
        <v>102</v>
      </c>
      <c r="H407" s="1">
        <v>42180</v>
      </c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D407" s="14">
        <f>SUMIFS(CountData!$H:$H, CountData!$A:$A, $B407,CountData!$B:$B, $C407, CountData!$C:$C, $D407, CountData!$D:$D, $E407, CountData!$E:$E, $F407, CountData!$F:$F, $G407, CountData!$G:$G, $H407)</f>
        <v>16</v>
      </c>
      <c r="DE407" s="14">
        <f>SUMIFS(CountData!$I:$I, CountData!$A:$A, $B407, CountData!$B:$B, $C407, CountData!$C:$C, $D407, CountData!$D:$D, $E407, CountData!$E:$E, $F407, CountData!$F:$F, $G407, CountData!$G:$G, $H407)</f>
        <v>19</v>
      </c>
      <c r="DF407" s="27">
        <f t="shared" ca="1" si="6"/>
        <v>0</v>
      </c>
      <c r="DG407" s="14">
        <v>1</v>
      </c>
    </row>
    <row r="408" spans="1:111" x14ac:dyDescent="0.25">
      <c r="A408" s="14" t="s">
        <v>56</v>
      </c>
      <c r="B408" s="14" t="s">
        <v>55</v>
      </c>
      <c r="C408" s="14" t="s">
        <v>35</v>
      </c>
      <c r="D408" s="14" t="s">
        <v>55</v>
      </c>
      <c r="E408" s="14" t="s">
        <v>55</v>
      </c>
      <c r="F408" s="14" t="s">
        <v>55</v>
      </c>
      <c r="G408" s="14" t="s">
        <v>102</v>
      </c>
      <c r="H408" s="1">
        <v>42181</v>
      </c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D408" s="14">
        <f>SUMIFS(CountData!$H:$H, CountData!$A:$A, $B408,CountData!$B:$B, $C408, CountData!$C:$C, $D408, CountData!$D:$D, $E408, CountData!$E:$E, $F408, CountData!$F:$F, $G408, CountData!$G:$G, $H408)</f>
        <v>16</v>
      </c>
      <c r="DE408" s="14">
        <f>SUMIFS(CountData!$I:$I, CountData!$A:$A, $B408, CountData!$B:$B, $C408, CountData!$C:$C, $D408, CountData!$D:$D, $E408, CountData!$E:$E, $F408, CountData!$F:$F, $G408, CountData!$G:$G, $H408)</f>
        <v>19</v>
      </c>
      <c r="DF408" s="27">
        <f t="shared" ca="1" si="6"/>
        <v>0</v>
      </c>
      <c r="DG408" s="14">
        <v>1</v>
      </c>
    </row>
    <row r="409" spans="1:111" x14ac:dyDescent="0.25">
      <c r="A409" s="14" t="s">
        <v>56</v>
      </c>
      <c r="B409" s="14" t="s">
        <v>55</v>
      </c>
      <c r="C409" s="14" t="s">
        <v>35</v>
      </c>
      <c r="D409" s="14" t="s">
        <v>55</v>
      </c>
      <c r="E409" s="14" t="s">
        <v>55</v>
      </c>
      <c r="F409" s="14" t="s">
        <v>55</v>
      </c>
      <c r="G409" s="14" t="s">
        <v>102</v>
      </c>
      <c r="H409" s="1">
        <v>42185</v>
      </c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D409" s="14">
        <f>SUMIFS(CountData!$H:$H, CountData!$A:$A, $B409,CountData!$B:$B, $C409, CountData!$C:$C, $D409, CountData!$D:$D, $E409, CountData!$E:$E, $F409, CountData!$F:$F, $G409, CountData!$G:$G, $H409)</f>
        <v>16</v>
      </c>
      <c r="DE409" s="14">
        <f>SUMIFS(CountData!$I:$I, CountData!$A:$A, $B409, CountData!$B:$B, $C409, CountData!$C:$C, $D409, CountData!$D:$D, $E409, CountData!$E:$E, $F409, CountData!$F:$F, $G409, CountData!$G:$G, $H409)</f>
        <v>19</v>
      </c>
      <c r="DF409" s="27">
        <f t="shared" ca="1" si="6"/>
        <v>0</v>
      </c>
      <c r="DG409" s="14">
        <v>1</v>
      </c>
    </row>
    <row r="410" spans="1:111" x14ac:dyDescent="0.25">
      <c r="A410" s="14" t="s">
        <v>56</v>
      </c>
      <c r="B410" s="14" t="s">
        <v>55</v>
      </c>
      <c r="C410" s="14" t="s">
        <v>35</v>
      </c>
      <c r="D410" s="14" t="s">
        <v>55</v>
      </c>
      <c r="E410" s="14" t="s">
        <v>55</v>
      </c>
      <c r="F410" s="14" t="s">
        <v>55</v>
      </c>
      <c r="G410" s="14" t="s">
        <v>102</v>
      </c>
      <c r="H410" s="1">
        <v>42186</v>
      </c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D410" s="14">
        <f>SUMIFS(CountData!$H:$H, CountData!$A:$A, $B410,CountData!$B:$B, $C410, CountData!$C:$C, $D410, CountData!$D:$D, $E410, CountData!$E:$E, $F410, CountData!$F:$F, $G410, CountData!$G:$G, $H410)</f>
        <v>16</v>
      </c>
      <c r="DE410" s="14">
        <f>SUMIFS(CountData!$I:$I, CountData!$A:$A, $B410, CountData!$B:$B, $C410, CountData!$C:$C, $D410, CountData!$D:$D, $E410, CountData!$E:$E, $F410, CountData!$F:$F, $G410, CountData!$G:$G, $H410)</f>
        <v>19</v>
      </c>
      <c r="DF410" s="27">
        <f t="shared" ca="1" si="6"/>
        <v>0</v>
      </c>
      <c r="DG410" s="14">
        <v>1</v>
      </c>
    </row>
    <row r="411" spans="1:111" x14ac:dyDescent="0.25">
      <c r="A411" s="14" t="s">
        <v>56</v>
      </c>
      <c r="B411" s="14" t="s">
        <v>55</v>
      </c>
      <c r="C411" s="14" t="s">
        <v>35</v>
      </c>
      <c r="D411" s="14" t="s">
        <v>55</v>
      </c>
      <c r="E411" s="14" t="s">
        <v>55</v>
      </c>
      <c r="F411" s="14" t="s">
        <v>55</v>
      </c>
      <c r="G411" s="14" t="s">
        <v>102</v>
      </c>
      <c r="H411" s="1">
        <v>42214</v>
      </c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D411" s="14">
        <f>SUMIFS(CountData!$H:$H, CountData!$A:$A, $B411,CountData!$B:$B, $C411, CountData!$C:$C, $D411, CountData!$D:$D, $E411, CountData!$E:$E, $F411, CountData!$F:$F, $G411, CountData!$G:$G, $H411)</f>
        <v>16</v>
      </c>
      <c r="DE411" s="14">
        <f>SUMIFS(CountData!$I:$I, CountData!$A:$A, $B411, CountData!$B:$B, $C411, CountData!$C:$C, $D411, CountData!$D:$D, $E411, CountData!$E:$E, $F411, CountData!$F:$F, $G411, CountData!$G:$G, $H411)</f>
        <v>19</v>
      </c>
      <c r="DF411" s="27">
        <f t="shared" ca="1" si="6"/>
        <v>0</v>
      </c>
      <c r="DG411" s="14">
        <v>1</v>
      </c>
    </row>
    <row r="412" spans="1:111" x14ac:dyDescent="0.25">
      <c r="A412" s="14" t="s">
        <v>56</v>
      </c>
      <c r="B412" s="14" t="s">
        <v>55</v>
      </c>
      <c r="C412" s="14" t="s">
        <v>35</v>
      </c>
      <c r="D412" s="14" t="s">
        <v>55</v>
      </c>
      <c r="E412" s="14" t="s">
        <v>55</v>
      </c>
      <c r="F412" s="14" t="s">
        <v>55</v>
      </c>
      <c r="G412" s="14" t="s">
        <v>102</v>
      </c>
      <c r="H412" s="1">
        <v>42221</v>
      </c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D412" s="14">
        <f>SUMIFS(CountData!$H:$H, CountData!$A:$A, $B412,CountData!$B:$B, $C412, CountData!$C:$C, $D412, CountData!$D:$D, $E412, CountData!$E:$E, $F412, CountData!$F:$F, $G412, CountData!$G:$G, $H412)</f>
        <v>16</v>
      </c>
      <c r="DE412" s="14">
        <f>SUMIFS(CountData!$I:$I, CountData!$A:$A, $B412, CountData!$B:$B, $C412, CountData!$C:$C, $D412, CountData!$D:$D, $E412, CountData!$E:$E, $F412, CountData!$F:$F, $G412, CountData!$G:$G, $H412)</f>
        <v>19</v>
      </c>
      <c r="DF412" s="27">
        <f t="shared" ca="1" si="6"/>
        <v>0</v>
      </c>
      <c r="DG412" s="14">
        <v>1</v>
      </c>
    </row>
    <row r="413" spans="1:111" x14ac:dyDescent="0.25">
      <c r="A413" s="14" t="s">
        <v>56</v>
      </c>
      <c r="B413" s="14" t="s">
        <v>55</v>
      </c>
      <c r="C413" s="14" t="s">
        <v>35</v>
      </c>
      <c r="D413" s="14" t="s">
        <v>55</v>
      </c>
      <c r="E413" s="14" t="s">
        <v>55</v>
      </c>
      <c r="F413" s="14" t="s">
        <v>55</v>
      </c>
      <c r="G413" s="14" t="s">
        <v>102</v>
      </c>
      <c r="H413" s="1">
        <v>42229</v>
      </c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D413" s="14">
        <f>SUMIFS(CountData!$H:$H, CountData!$A:$A, $B413,CountData!$B:$B, $C413, CountData!$C:$C, $D413, CountData!$D:$D, $E413, CountData!$E:$E, $F413, CountData!$F:$F, $G413, CountData!$G:$G, $H413)</f>
        <v>16</v>
      </c>
      <c r="DE413" s="14">
        <f>SUMIFS(CountData!$I:$I, CountData!$A:$A, $B413, CountData!$B:$B, $C413, CountData!$C:$C, $D413, CountData!$D:$D, $E413, CountData!$E:$E, $F413, CountData!$F:$F, $G413, CountData!$G:$G, $H413)</f>
        <v>19</v>
      </c>
      <c r="DF413" s="27">
        <f t="shared" ca="1" si="6"/>
        <v>0</v>
      </c>
      <c r="DG413" s="14">
        <v>1</v>
      </c>
    </row>
    <row r="414" spans="1:111" x14ac:dyDescent="0.25">
      <c r="A414" s="14" t="s">
        <v>56</v>
      </c>
      <c r="B414" s="14" t="s">
        <v>55</v>
      </c>
      <c r="C414" s="14" t="s">
        <v>35</v>
      </c>
      <c r="D414" s="14" t="s">
        <v>55</v>
      </c>
      <c r="E414" s="14" t="s">
        <v>55</v>
      </c>
      <c r="F414" s="14" t="s">
        <v>55</v>
      </c>
      <c r="G414" s="14" t="s">
        <v>102</v>
      </c>
      <c r="H414" s="1">
        <v>42241</v>
      </c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D414" s="14">
        <f>SUMIFS(CountData!$H:$H, CountData!$A:$A, $B414,CountData!$B:$B, $C414, CountData!$C:$C, $D414, CountData!$D:$D, $E414, CountData!$E:$E, $F414, CountData!$F:$F, $G414, CountData!$G:$G, $H414)</f>
        <v>16</v>
      </c>
      <c r="DE414" s="14">
        <f>SUMIFS(CountData!$I:$I, CountData!$A:$A, $B414, CountData!$B:$B, $C414, CountData!$C:$C, $D414, CountData!$D:$D, $E414, CountData!$E:$E, $F414, CountData!$F:$F, $G414, CountData!$G:$G, $H414)</f>
        <v>19</v>
      </c>
      <c r="DF414" s="27">
        <f t="shared" ca="1" si="6"/>
        <v>0</v>
      </c>
      <c r="DG414" s="14">
        <v>1</v>
      </c>
    </row>
    <row r="415" spans="1:111" x14ac:dyDescent="0.25">
      <c r="A415" s="14" t="s">
        <v>56</v>
      </c>
      <c r="B415" s="14" t="s">
        <v>55</v>
      </c>
      <c r="C415" s="14" t="s">
        <v>35</v>
      </c>
      <c r="D415" s="14" t="s">
        <v>55</v>
      </c>
      <c r="E415" s="14" t="s">
        <v>55</v>
      </c>
      <c r="F415" s="14" t="s">
        <v>55</v>
      </c>
      <c r="G415" s="14" t="s">
        <v>102</v>
      </c>
      <c r="H415" s="1">
        <v>42242</v>
      </c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D415" s="14">
        <f>SUMIFS(CountData!$H:$H, CountData!$A:$A, $B415,CountData!$B:$B, $C415, CountData!$C:$C, $D415, CountData!$D:$D, $E415, CountData!$E:$E, $F415, CountData!$F:$F, $G415, CountData!$G:$G, $H415)</f>
        <v>16</v>
      </c>
      <c r="DE415" s="14">
        <f>SUMIFS(CountData!$I:$I, CountData!$A:$A, $B415, CountData!$B:$B, $C415, CountData!$C:$C, $D415, CountData!$D:$D, $E415, CountData!$E:$E, $F415, CountData!$F:$F, $G415, CountData!$G:$G, $H415)</f>
        <v>19</v>
      </c>
      <c r="DF415" s="27">
        <f t="shared" ca="1" si="6"/>
        <v>0</v>
      </c>
      <c r="DG415" s="14">
        <v>1</v>
      </c>
    </row>
    <row r="416" spans="1:111" x14ac:dyDescent="0.25">
      <c r="A416" s="14" t="s">
        <v>56</v>
      </c>
      <c r="B416" s="14" t="s">
        <v>55</v>
      </c>
      <c r="C416" s="14" t="s">
        <v>35</v>
      </c>
      <c r="D416" s="14" t="s">
        <v>55</v>
      </c>
      <c r="E416" s="14" t="s">
        <v>55</v>
      </c>
      <c r="F416" s="14" t="s">
        <v>55</v>
      </c>
      <c r="G416" s="14" t="s">
        <v>102</v>
      </c>
      <c r="H416" s="1">
        <v>42243</v>
      </c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D416" s="14">
        <f>SUMIFS(CountData!$H:$H, CountData!$A:$A, $B416,CountData!$B:$B, $C416, CountData!$C:$C, $D416, CountData!$D:$D, $E416, CountData!$E:$E, $F416, CountData!$F:$F, $G416, CountData!$G:$G, $H416)</f>
        <v>16</v>
      </c>
      <c r="DE416" s="14">
        <f>SUMIFS(CountData!$I:$I, CountData!$A:$A, $B416, CountData!$B:$B, $C416, CountData!$C:$C, $D416, CountData!$D:$D, $E416, CountData!$E:$E, $F416, CountData!$F:$F, $G416, CountData!$G:$G, $H416)</f>
        <v>19</v>
      </c>
      <c r="DF416" s="27">
        <f t="shared" ca="1" si="6"/>
        <v>0</v>
      </c>
      <c r="DG416" s="14">
        <v>1</v>
      </c>
    </row>
    <row r="417" spans="1:111" x14ac:dyDescent="0.25">
      <c r="A417" s="14" t="s">
        <v>56</v>
      </c>
      <c r="B417" s="14" t="s">
        <v>55</v>
      </c>
      <c r="C417" s="14" t="s">
        <v>35</v>
      </c>
      <c r="D417" s="14" t="s">
        <v>55</v>
      </c>
      <c r="E417" s="14" t="s">
        <v>55</v>
      </c>
      <c r="F417" s="14" t="s">
        <v>55</v>
      </c>
      <c r="G417" s="14" t="s">
        <v>102</v>
      </c>
      <c r="H417" s="1">
        <v>42244</v>
      </c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D417" s="14">
        <f>SUMIFS(CountData!$H:$H, CountData!$A:$A, $B417,CountData!$B:$B, $C417, CountData!$C:$C, $D417, CountData!$D:$D, $E417, CountData!$E:$E, $F417, CountData!$F:$F, $G417, CountData!$G:$G, $H417)</f>
        <v>16</v>
      </c>
      <c r="DE417" s="14">
        <f>SUMIFS(CountData!$I:$I, CountData!$A:$A, $B417, CountData!$B:$B, $C417, CountData!$C:$C, $D417, CountData!$D:$D, $E417, CountData!$E:$E, $F417, CountData!$F:$F, $G417, CountData!$G:$G, $H417)</f>
        <v>19</v>
      </c>
      <c r="DF417" s="27">
        <f t="shared" ca="1" si="6"/>
        <v>0</v>
      </c>
      <c r="DG417" s="14">
        <v>1</v>
      </c>
    </row>
    <row r="418" spans="1:111" x14ac:dyDescent="0.25">
      <c r="A418" s="14" t="s">
        <v>56</v>
      </c>
      <c r="B418" s="14" t="s">
        <v>55</v>
      </c>
      <c r="C418" s="14" t="s">
        <v>35</v>
      </c>
      <c r="D418" s="14" t="s">
        <v>55</v>
      </c>
      <c r="E418" s="14" t="s">
        <v>55</v>
      </c>
      <c r="F418" s="14" t="s">
        <v>55</v>
      </c>
      <c r="G418" s="14" t="s">
        <v>102</v>
      </c>
      <c r="H418" s="1">
        <v>42255</v>
      </c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D418" s="14">
        <f>SUMIFS(CountData!$H:$H, CountData!$A:$A, $B418,CountData!$B:$B, $C418, CountData!$C:$C, $D418, CountData!$D:$D, $E418, CountData!$E:$E, $F418, CountData!$F:$F, $G418, CountData!$G:$G, $H418)</f>
        <v>16</v>
      </c>
      <c r="DE418" s="14">
        <f>SUMIFS(CountData!$I:$I, CountData!$A:$A, $B418, CountData!$B:$B, $C418, CountData!$C:$C, $D418, CountData!$D:$D, $E418, CountData!$E:$E, $F418, CountData!$F:$F, $G418, CountData!$G:$G, $H418)</f>
        <v>19</v>
      </c>
      <c r="DF418" s="27">
        <f t="shared" ca="1" si="6"/>
        <v>0</v>
      </c>
      <c r="DG418" s="14">
        <v>1</v>
      </c>
    </row>
    <row r="419" spans="1:111" x14ac:dyDescent="0.25">
      <c r="A419" s="14" t="s">
        <v>56</v>
      </c>
      <c r="B419" s="14" t="s">
        <v>55</v>
      </c>
      <c r="C419" s="14" t="s">
        <v>35</v>
      </c>
      <c r="D419" s="14" t="s">
        <v>55</v>
      </c>
      <c r="E419" s="14" t="s">
        <v>55</v>
      </c>
      <c r="F419" s="14" t="s">
        <v>55</v>
      </c>
      <c r="G419" s="14" t="s">
        <v>102</v>
      </c>
      <c r="H419" s="1">
        <v>42256</v>
      </c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D419" s="14">
        <f>SUMIFS(CountData!$H:$H, CountData!$A:$A, $B419,CountData!$B:$B, $C419, CountData!$C:$C, $D419, CountData!$D:$D, $E419, CountData!$E:$E, $F419, CountData!$F:$F, $G419, CountData!$G:$G, $H419)</f>
        <v>16</v>
      </c>
      <c r="DE419" s="14">
        <f>SUMIFS(CountData!$I:$I, CountData!$A:$A, $B419, CountData!$B:$B, $C419, CountData!$C:$C, $D419, CountData!$D:$D, $E419, CountData!$E:$E, $F419, CountData!$F:$F, $G419, CountData!$G:$G, $H419)</f>
        <v>19</v>
      </c>
      <c r="DF419" s="27">
        <f t="shared" ca="1" si="6"/>
        <v>0</v>
      </c>
      <c r="DG419" s="14">
        <v>1</v>
      </c>
    </row>
    <row r="420" spans="1:111" x14ac:dyDescent="0.25">
      <c r="A420" s="14" t="s">
        <v>56</v>
      </c>
      <c r="B420" s="14" t="s">
        <v>55</v>
      </c>
      <c r="C420" s="14" t="s">
        <v>35</v>
      </c>
      <c r="D420" s="14" t="s">
        <v>55</v>
      </c>
      <c r="E420" s="14" t="s">
        <v>55</v>
      </c>
      <c r="F420" s="14" t="s">
        <v>55</v>
      </c>
      <c r="G420" s="14" t="s">
        <v>102</v>
      </c>
      <c r="H420" s="1">
        <v>42257</v>
      </c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D420" s="14">
        <f>SUMIFS(CountData!$H:$H, CountData!$A:$A, $B420,CountData!$B:$B, $C420, CountData!$C:$C, $D420, CountData!$D:$D, $E420, CountData!$E:$E, $F420, CountData!$F:$F, $G420, CountData!$G:$G, $H420)</f>
        <v>16</v>
      </c>
      <c r="DE420" s="14">
        <f>SUMIFS(CountData!$I:$I, CountData!$A:$A, $B420, CountData!$B:$B, $C420, CountData!$C:$C, $D420, CountData!$D:$D, $E420, CountData!$E:$E, $F420, CountData!$F:$F, $G420, CountData!$G:$G, $H420)</f>
        <v>19</v>
      </c>
      <c r="DF420" s="27">
        <f t="shared" ca="1" si="6"/>
        <v>0</v>
      </c>
      <c r="DG420" s="14">
        <v>1</v>
      </c>
    </row>
    <row r="421" spans="1:111" x14ac:dyDescent="0.25">
      <c r="A421" s="14" t="s">
        <v>56</v>
      </c>
      <c r="B421" s="14" t="s">
        <v>55</v>
      </c>
      <c r="C421" s="14" t="s">
        <v>35</v>
      </c>
      <c r="D421" s="14" t="s">
        <v>55</v>
      </c>
      <c r="E421" s="14" t="s">
        <v>55</v>
      </c>
      <c r="F421" s="14" t="s">
        <v>55</v>
      </c>
      <c r="G421" s="14" t="s">
        <v>102</v>
      </c>
      <c r="H421" s="1">
        <v>42258</v>
      </c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D421" s="14">
        <f>SUMIFS(CountData!$H:$H, CountData!$A:$A, $B421,CountData!$B:$B, $C421, CountData!$C:$C, $D421, CountData!$D:$D, $E421, CountData!$E:$E, $F421, CountData!$F:$F, $G421, CountData!$G:$G, $H421)</f>
        <v>16</v>
      </c>
      <c r="DE421" s="14">
        <f>SUMIFS(CountData!$I:$I, CountData!$A:$A, $B421, CountData!$B:$B, $C421, CountData!$C:$C, $D421, CountData!$D:$D, $E421, CountData!$E:$E, $F421, CountData!$F:$F, $G421, CountData!$G:$G, $H421)</f>
        <v>19</v>
      </c>
      <c r="DF421" s="27">
        <f t="shared" ca="1" si="6"/>
        <v>0</v>
      </c>
      <c r="DG421" s="14">
        <v>1</v>
      </c>
    </row>
    <row r="422" spans="1:111" x14ac:dyDescent="0.25">
      <c r="A422" s="14" t="s">
        <v>56</v>
      </c>
      <c r="B422" s="14" t="s">
        <v>55</v>
      </c>
      <c r="C422" s="14" t="s">
        <v>35</v>
      </c>
      <c r="D422" s="14" t="s">
        <v>55</v>
      </c>
      <c r="E422" s="14" t="s">
        <v>55</v>
      </c>
      <c r="F422" s="14" t="s">
        <v>55</v>
      </c>
      <c r="G422" s="14" t="s">
        <v>102</v>
      </c>
      <c r="H422" s="1">
        <v>42268</v>
      </c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D422" s="14">
        <f>SUMIFS(CountData!$H:$H, CountData!$A:$A, $B422,CountData!$B:$B, $C422, CountData!$C:$C, $D422, CountData!$D:$D, $E422, CountData!$E:$E, $F422, CountData!$F:$F, $G422, CountData!$G:$G, $H422)</f>
        <v>16</v>
      </c>
      <c r="DE422" s="14">
        <f>SUMIFS(CountData!$I:$I, CountData!$A:$A, $B422, CountData!$B:$B, $C422, CountData!$C:$C, $D422, CountData!$D:$D, $E422, CountData!$E:$E, $F422, CountData!$F:$F, $G422, CountData!$G:$G, $H422)</f>
        <v>19</v>
      </c>
      <c r="DF422" s="27">
        <f t="shared" ca="1" si="6"/>
        <v>0</v>
      </c>
      <c r="DG422" s="14">
        <v>1</v>
      </c>
    </row>
    <row r="423" spans="1:111" x14ac:dyDescent="0.25">
      <c r="A423" s="14" t="s">
        <v>56</v>
      </c>
      <c r="B423" s="14" t="s">
        <v>55</v>
      </c>
      <c r="C423" s="14" t="s">
        <v>35</v>
      </c>
      <c r="D423" s="14" t="s">
        <v>55</v>
      </c>
      <c r="E423" s="14" t="s">
        <v>55</v>
      </c>
      <c r="F423" s="14" t="s">
        <v>55</v>
      </c>
      <c r="G423" s="14" t="s">
        <v>102</v>
      </c>
      <c r="H423" s="1">
        <v>42286</v>
      </c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D423" s="14">
        <f>SUMIFS(CountData!$H:$H, CountData!$A:$A, $B423,CountData!$B:$B, $C423, CountData!$C:$C, $D423, CountData!$D:$D, $E423, CountData!$E:$E, $F423, CountData!$F:$F, $G423, CountData!$G:$G, $H423)</f>
        <v>16</v>
      </c>
      <c r="DE423" s="14">
        <f>SUMIFS(CountData!$I:$I, CountData!$A:$A, $B423, CountData!$B:$B, $C423, CountData!$C:$C, $D423, CountData!$D:$D, $E423, CountData!$E:$E, $F423, CountData!$F:$F, $G423, CountData!$G:$G, $H423)</f>
        <v>19</v>
      </c>
      <c r="DF423" s="27">
        <f t="shared" ca="1" si="6"/>
        <v>0</v>
      </c>
      <c r="DG423" s="14">
        <v>1</v>
      </c>
    </row>
    <row r="424" spans="1:111" x14ac:dyDescent="0.25">
      <c r="A424" s="14" t="s">
        <v>56</v>
      </c>
      <c r="B424" s="14" t="s">
        <v>55</v>
      </c>
      <c r="C424" s="14" t="s">
        <v>35</v>
      </c>
      <c r="D424" s="14" t="s">
        <v>55</v>
      </c>
      <c r="E424" s="14" t="s">
        <v>55</v>
      </c>
      <c r="F424" s="14" t="s">
        <v>55</v>
      </c>
      <c r="G424" s="14" t="s">
        <v>102</v>
      </c>
      <c r="H424" s="1">
        <v>42289</v>
      </c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D424" s="14">
        <f>SUMIFS(CountData!$H:$H, CountData!$A:$A, $B424,CountData!$B:$B, $C424, CountData!$C:$C, $D424, CountData!$D:$D, $E424, CountData!$E:$E, $F424, CountData!$F:$F, $G424, CountData!$G:$G, $H424)</f>
        <v>16</v>
      </c>
      <c r="DE424" s="14">
        <f>SUMIFS(CountData!$I:$I, CountData!$A:$A, $B424, CountData!$B:$B, $C424, CountData!$C:$C, $D424, CountData!$D:$D, $E424, CountData!$E:$E, $F424, CountData!$F:$F, $G424, CountData!$G:$G, $H424)</f>
        <v>19</v>
      </c>
      <c r="DF424" s="27">
        <f t="shared" ca="1" si="6"/>
        <v>0</v>
      </c>
      <c r="DG424" s="14">
        <v>1</v>
      </c>
    </row>
    <row r="425" spans="1:111" x14ac:dyDescent="0.25">
      <c r="A425" s="14" t="s">
        <v>56</v>
      </c>
      <c r="B425" s="14" t="s">
        <v>55</v>
      </c>
      <c r="C425" s="14" t="s">
        <v>35</v>
      </c>
      <c r="D425" s="14" t="s">
        <v>55</v>
      </c>
      <c r="E425" s="14" t="s">
        <v>55</v>
      </c>
      <c r="F425" s="14" t="s">
        <v>55</v>
      </c>
      <c r="G425" s="14" t="s">
        <v>102</v>
      </c>
      <c r="H425" s="1">
        <v>42290</v>
      </c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D425" s="14">
        <f>SUMIFS(CountData!$H:$H, CountData!$A:$A, $B425,CountData!$B:$B, $C425, CountData!$C:$C, $D425, CountData!$D:$D, $E425, CountData!$E:$E, $F425, CountData!$F:$F, $G425, CountData!$G:$G, $H425)</f>
        <v>16</v>
      </c>
      <c r="DE425" s="14">
        <f>SUMIFS(CountData!$I:$I, CountData!$A:$A, $B425, CountData!$B:$B, $C425, CountData!$C:$C, $D425, CountData!$D:$D, $E425, CountData!$E:$E, $F425, CountData!$F:$F, $G425, CountData!$G:$G, $H425)</f>
        <v>19</v>
      </c>
      <c r="DF425" s="27">
        <f t="shared" ca="1" si="6"/>
        <v>0</v>
      </c>
      <c r="DG425" s="14">
        <v>1</v>
      </c>
    </row>
    <row r="426" spans="1:111" x14ac:dyDescent="0.25">
      <c r="A426" s="14" t="s">
        <v>56</v>
      </c>
      <c r="B426" s="14" t="s">
        <v>55</v>
      </c>
      <c r="C426" s="14" t="s">
        <v>35</v>
      </c>
      <c r="D426" s="14" t="s">
        <v>55</v>
      </c>
      <c r="E426" s="14" t="s">
        <v>55</v>
      </c>
      <c r="F426" s="14" t="s">
        <v>55</v>
      </c>
      <c r="G426" s="14" t="s">
        <v>102</v>
      </c>
      <c r="H426" s="1">
        <v>42291</v>
      </c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D426" s="14">
        <f>SUMIFS(CountData!$H:$H, CountData!$A:$A, $B426,CountData!$B:$B, $C426, CountData!$C:$C, $D426, CountData!$D:$D, $E426, CountData!$E:$E, $F426, CountData!$F:$F, $G426, CountData!$G:$G, $H426)</f>
        <v>16</v>
      </c>
      <c r="DE426" s="14">
        <f>SUMIFS(CountData!$I:$I, CountData!$A:$A, $B426, CountData!$B:$B, $C426, CountData!$C:$C, $D426, CountData!$D:$D, $E426, CountData!$E:$E, $F426, CountData!$F:$F, $G426, CountData!$G:$G, $H426)</f>
        <v>19</v>
      </c>
      <c r="DF426" s="27">
        <f t="shared" ca="1" si="6"/>
        <v>0</v>
      </c>
      <c r="DG426" s="14">
        <v>1</v>
      </c>
    </row>
    <row r="427" spans="1:111" x14ac:dyDescent="0.25">
      <c r="A427" s="14" t="s">
        <v>56</v>
      </c>
      <c r="B427" s="14" t="s">
        <v>55</v>
      </c>
      <c r="C427" s="14" t="s">
        <v>55</v>
      </c>
      <c r="D427" s="14" t="s">
        <v>55</v>
      </c>
      <c r="E427" s="14" t="s">
        <v>55</v>
      </c>
      <c r="F427" s="14" t="s">
        <v>124</v>
      </c>
      <c r="G427" s="14" t="s">
        <v>102</v>
      </c>
      <c r="H427" s="1">
        <v>42125</v>
      </c>
      <c r="I427" s="14">
        <v>1644.65</v>
      </c>
      <c r="J427" s="14">
        <v>1606.655</v>
      </c>
      <c r="K427" s="14">
        <v>1571.7650000000001</v>
      </c>
      <c r="L427" s="14">
        <v>1608.5450000000001</v>
      </c>
      <c r="M427" s="14">
        <v>1729.13</v>
      </c>
      <c r="N427" s="14">
        <v>1837.5050000000001</v>
      </c>
      <c r="O427" s="14">
        <v>1731.49</v>
      </c>
      <c r="P427" s="14">
        <v>2132.69</v>
      </c>
      <c r="Q427" s="14">
        <v>2699.22</v>
      </c>
      <c r="R427" s="14">
        <v>3638.88</v>
      </c>
      <c r="S427" s="14">
        <v>3874.21</v>
      </c>
      <c r="T427" s="14">
        <v>4220.4449999999997</v>
      </c>
      <c r="U427" s="14">
        <v>4457.0249999999996</v>
      </c>
      <c r="V427" s="14">
        <v>4725.76</v>
      </c>
      <c r="W427" s="14">
        <v>4782.3599999999997</v>
      </c>
      <c r="X427" s="14">
        <v>3884.1950000000002</v>
      </c>
      <c r="Y427" s="14">
        <v>3954.0450000000001</v>
      </c>
      <c r="Z427" s="14">
        <v>3787.07</v>
      </c>
      <c r="AA427" s="14">
        <v>3615.5450000000001</v>
      </c>
      <c r="AB427" s="14">
        <v>4179.8050000000003</v>
      </c>
      <c r="AC427" s="14">
        <v>3628.9949999999999</v>
      </c>
      <c r="AD427" s="14">
        <v>2458.9050000000002</v>
      </c>
      <c r="AE427" s="14">
        <v>1919.52</v>
      </c>
      <c r="AF427" s="14">
        <v>1616.47</v>
      </c>
      <c r="AG427" s="14">
        <v>3810.2139999999999</v>
      </c>
      <c r="AH427" s="14">
        <v>1668.325</v>
      </c>
      <c r="AI427" s="14">
        <v>1650.751</v>
      </c>
      <c r="AJ427" s="14">
        <v>1621.6030000000001</v>
      </c>
      <c r="AK427" s="14">
        <v>1670.662</v>
      </c>
      <c r="AL427" s="14">
        <v>1799.4880000000001</v>
      </c>
      <c r="AM427" s="14">
        <v>1880.492</v>
      </c>
      <c r="AN427" s="14">
        <v>1791.0039999999999</v>
      </c>
      <c r="AO427" s="14">
        <v>2132.3159999999998</v>
      </c>
      <c r="AP427" s="14">
        <v>2652.5909999999999</v>
      </c>
      <c r="AQ427" s="14">
        <v>3536.2350000000001</v>
      </c>
      <c r="AR427" s="14">
        <v>3743.2089999999998</v>
      </c>
      <c r="AS427" s="14">
        <v>4060.8429999999998</v>
      </c>
      <c r="AT427" s="14">
        <v>4308.3379999999997</v>
      </c>
      <c r="AU427" s="14">
        <v>4514.24</v>
      </c>
      <c r="AV427" s="14">
        <v>4606.32</v>
      </c>
      <c r="AW427" s="14">
        <v>4688.9660000000003</v>
      </c>
      <c r="AX427" s="14">
        <v>4721.9949999999999</v>
      </c>
      <c r="AY427" s="14">
        <v>4605.848</v>
      </c>
      <c r="AZ427" s="14">
        <v>4353.9809999999998</v>
      </c>
      <c r="BA427" s="14">
        <v>4050.5590000000002</v>
      </c>
      <c r="BB427" s="14">
        <v>3543.6010000000001</v>
      </c>
      <c r="BC427" s="14">
        <v>2455.9349999999999</v>
      </c>
      <c r="BD427" s="14">
        <v>1858.277</v>
      </c>
      <c r="BE427" s="14">
        <v>1545.3119999999999</v>
      </c>
      <c r="BF427" s="14">
        <v>4585.1279999999997</v>
      </c>
      <c r="BG427" s="14">
        <v>65.544300000000007</v>
      </c>
      <c r="BH427" s="14">
        <v>65.0886</v>
      </c>
      <c r="BI427" s="14">
        <v>64.0886</v>
      </c>
      <c r="BJ427" s="14">
        <v>63.5443</v>
      </c>
      <c r="BK427" s="14">
        <v>62.5443</v>
      </c>
      <c r="BL427" s="14">
        <v>60.721499999999999</v>
      </c>
      <c r="BM427" s="14">
        <v>63.5443</v>
      </c>
      <c r="BN427" s="14">
        <v>67.9114</v>
      </c>
      <c r="BO427" s="14">
        <v>70.645600000000002</v>
      </c>
      <c r="BP427" s="14">
        <v>73.468400000000003</v>
      </c>
      <c r="BQ427" s="14">
        <v>77.924000000000007</v>
      </c>
      <c r="BR427" s="14">
        <v>79.3797</v>
      </c>
      <c r="BS427" s="14">
        <v>81.468400000000003</v>
      </c>
      <c r="BT427" s="14">
        <v>81.557000000000002</v>
      </c>
      <c r="BU427" s="14">
        <v>81.734200000000001</v>
      </c>
      <c r="BV427" s="14">
        <v>80.189899999999994</v>
      </c>
      <c r="BW427" s="14">
        <v>77.189899999999994</v>
      </c>
      <c r="BX427" s="14">
        <v>74.367099999999994</v>
      </c>
      <c r="BY427" s="14">
        <v>73</v>
      </c>
      <c r="BZ427" s="14">
        <v>70</v>
      </c>
      <c r="CA427" s="14">
        <v>68.544300000000007</v>
      </c>
      <c r="CB427" s="14">
        <v>68.0886</v>
      </c>
      <c r="CC427" s="14">
        <v>66.0886</v>
      </c>
      <c r="CD427" s="14">
        <v>65.0886</v>
      </c>
      <c r="CE427" s="14">
        <v>1207.211</v>
      </c>
      <c r="CF427" s="14">
        <v>1123.444</v>
      </c>
      <c r="CG427" s="14">
        <v>971.76880000000006</v>
      </c>
      <c r="CH427" s="14">
        <v>864.23209999999995</v>
      </c>
      <c r="CI427" s="14">
        <v>568.30550000000005</v>
      </c>
      <c r="CJ427" s="14">
        <v>327.4674</v>
      </c>
      <c r="CK427" s="14">
        <v>337.88780000000003</v>
      </c>
      <c r="CL427" s="14">
        <v>400.21890000000002</v>
      </c>
      <c r="CM427" s="14">
        <v>418.90429999999998</v>
      </c>
      <c r="CN427" s="14">
        <v>651.9787</v>
      </c>
      <c r="CO427" s="14">
        <v>626.66269999999997</v>
      </c>
      <c r="CP427" s="14">
        <v>652.10530000000006</v>
      </c>
      <c r="CQ427" s="14">
        <v>697.42129999999997</v>
      </c>
      <c r="CR427" s="14">
        <v>679.49959999999999</v>
      </c>
      <c r="CS427" s="14">
        <v>745.78250000000003</v>
      </c>
      <c r="CT427" s="14">
        <v>915.96699999999998</v>
      </c>
      <c r="CU427" s="14">
        <v>1017.1950000000001</v>
      </c>
      <c r="CV427" s="14">
        <v>981.14919999999995</v>
      </c>
      <c r="CW427" s="14">
        <v>1065.258</v>
      </c>
      <c r="CX427" s="14">
        <v>1323.222</v>
      </c>
      <c r="CY427" s="14">
        <v>1352.1079999999999</v>
      </c>
      <c r="CZ427" s="14">
        <v>1229.317</v>
      </c>
      <c r="DA427" s="14">
        <v>1172.2260000000001</v>
      </c>
      <c r="DB427" s="14">
        <v>1320.847</v>
      </c>
      <c r="DC427" s="14">
        <v>844.81529999999998</v>
      </c>
      <c r="DD427" s="14">
        <f>SUMIFS(CountData!$H:$H, CountData!$A:$A, $B427,CountData!$B:$B, $C427, CountData!$C:$C, $D427, CountData!$D:$D, $E427, CountData!$E:$E, $F427, CountData!$F:$F, $G427, CountData!$G:$G, $H427)</f>
        <v>16</v>
      </c>
      <c r="DE427" s="14">
        <f>SUMIFS(CountData!$I:$I, CountData!$A:$A, $B427, CountData!$B:$B, $C427, CountData!$C:$C, $D427, CountData!$D:$D, $E427, CountData!$E:$E, $F427, CountData!$F:$F, $G427, CountData!$G:$G, $H427)</f>
        <v>19</v>
      </c>
      <c r="DF427" s="27">
        <f t="shared" ca="1" si="6"/>
        <v>845.56850000000031</v>
      </c>
      <c r="DG427" s="14">
        <v>0</v>
      </c>
    </row>
    <row r="428" spans="1:111" x14ac:dyDescent="0.25">
      <c r="A428" s="14" t="s">
        <v>56</v>
      </c>
      <c r="B428" s="14" t="s">
        <v>55</v>
      </c>
      <c r="C428" s="14" t="s">
        <v>55</v>
      </c>
      <c r="D428" s="14" t="s">
        <v>55</v>
      </c>
      <c r="E428" s="14" t="s">
        <v>55</v>
      </c>
      <c r="F428" s="14" t="s">
        <v>124</v>
      </c>
      <c r="G428" s="14" t="s">
        <v>102</v>
      </c>
      <c r="H428" s="1">
        <v>42164</v>
      </c>
      <c r="I428" s="14">
        <v>2288.0300000000002</v>
      </c>
      <c r="J428" s="14">
        <v>2287.2750000000001</v>
      </c>
      <c r="K428" s="14">
        <v>2291.91</v>
      </c>
      <c r="L428" s="14">
        <v>2609.58</v>
      </c>
      <c r="M428" s="14">
        <v>2747.46</v>
      </c>
      <c r="N428" s="14">
        <v>3144.29</v>
      </c>
      <c r="O428" s="14">
        <v>3454.44</v>
      </c>
      <c r="P428" s="14">
        <v>4184.9049999999997</v>
      </c>
      <c r="Q428" s="14">
        <v>4642.9750000000004</v>
      </c>
      <c r="R428" s="14">
        <v>5635.0349999999999</v>
      </c>
      <c r="S428" s="14">
        <v>6042.75</v>
      </c>
      <c r="T428" s="14">
        <v>6360.99</v>
      </c>
      <c r="U428" s="14">
        <v>6321.8450000000003</v>
      </c>
      <c r="V428" s="14">
        <v>6399.63</v>
      </c>
      <c r="W428" s="14">
        <v>6213.6149999999998</v>
      </c>
      <c r="X428" s="14">
        <v>5333.1850000000004</v>
      </c>
      <c r="Y428" s="14">
        <v>5361.96</v>
      </c>
      <c r="Z428" s="14">
        <v>5080.17</v>
      </c>
      <c r="AA428" s="14">
        <v>5022.1149999999998</v>
      </c>
      <c r="AB428" s="14">
        <v>5557.97</v>
      </c>
      <c r="AC428" s="14">
        <v>5055.87</v>
      </c>
      <c r="AD428" s="14">
        <v>3654.105</v>
      </c>
      <c r="AE428" s="14">
        <v>2806.71</v>
      </c>
      <c r="AF428" s="14">
        <v>2507.1750000000002</v>
      </c>
      <c r="AG428" s="14">
        <v>5199.3580000000002</v>
      </c>
      <c r="AH428" s="14">
        <v>2294.3960000000002</v>
      </c>
      <c r="AI428" s="14">
        <v>2346.79</v>
      </c>
      <c r="AJ428" s="14">
        <v>2378.8090000000002</v>
      </c>
      <c r="AK428" s="14">
        <v>2688.0569999999998</v>
      </c>
      <c r="AL428" s="14">
        <v>2828.1930000000002</v>
      </c>
      <c r="AM428" s="14">
        <v>3188.931</v>
      </c>
      <c r="AN428" s="14">
        <v>3495.6930000000002</v>
      </c>
      <c r="AO428" s="14">
        <v>4178.991</v>
      </c>
      <c r="AP428" s="14">
        <v>4643.3779999999997</v>
      </c>
      <c r="AQ428" s="14">
        <v>5500.0439999999999</v>
      </c>
      <c r="AR428" s="14">
        <v>5835.6729999999998</v>
      </c>
      <c r="AS428" s="14">
        <v>6191.53</v>
      </c>
      <c r="AT428" s="14">
        <v>6270.0379999999996</v>
      </c>
      <c r="AU428" s="14">
        <v>6241.6940000000004</v>
      </c>
      <c r="AV428" s="14">
        <v>6157.4690000000001</v>
      </c>
      <c r="AW428" s="14">
        <v>6442.4170000000004</v>
      </c>
      <c r="AX428" s="14">
        <v>6398.3320000000003</v>
      </c>
      <c r="AY428" s="14">
        <v>6249.5410000000002</v>
      </c>
      <c r="AZ428" s="14">
        <v>6073.598</v>
      </c>
      <c r="BA428" s="14">
        <v>5465.0990000000002</v>
      </c>
      <c r="BB428" s="14">
        <v>4998.1610000000001</v>
      </c>
      <c r="BC428" s="14">
        <v>3712.0889999999999</v>
      </c>
      <c r="BD428" s="14">
        <v>2803.723</v>
      </c>
      <c r="BE428" s="14">
        <v>2498.3719999999998</v>
      </c>
      <c r="BF428" s="14">
        <v>6316.4070000000002</v>
      </c>
      <c r="BG428" s="14">
        <v>70.2</v>
      </c>
      <c r="BH428" s="14">
        <v>70.2</v>
      </c>
      <c r="BI428" s="14">
        <v>69.599999999999994</v>
      </c>
      <c r="BJ428" s="14">
        <v>70.8</v>
      </c>
      <c r="BK428" s="14">
        <v>70.400000000000006</v>
      </c>
      <c r="BL428" s="14">
        <v>69.8</v>
      </c>
      <c r="BM428" s="14">
        <v>68.8</v>
      </c>
      <c r="BN428" s="14">
        <v>68.8</v>
      </c>
      <c r="BO428" s="14">
        <v>69.8</v>
      </c>
      <c r="BP428" s="14">
        <v>75.8</v>
      </c>
      <c r="BQ428" s="14">
        <v>81.8</v>
      </c>
      <c r="BR428" s="14">
        <v>80.400000000000006</v>
      </c>
      <c r="BS428" s="14">
        <v>77.2</v>
      </c>
      <c r="BT428" s="14">
        <v>78.400000000000006</v>
      </c>
      <c r="BU428" s="14">
        <v>75</v>
      </c>
      <c r="BV428" s="14">
        <v>73</v>
      </c>
      <c r="BW428" s="14">
        <v>70.400000000000006</v>
      </c>
      <c r="BX428" s="14">
        <v>69.599999999999994</v>
      </c>
      <c r="BY428" s="14">
        <v>68.599999999999994</v>
      </c>
      <c r="BZ428" s="14">
        <v>68.2</v>
      </c>
      <c r="CA428" s="14">
        <v>67.8</v>
      </c>
      <c r="CB428" s="14">
        <v>67.8</v>
      </c>
      <c r="CC428" s="14">
        <v>66.8</v>
      </c>
      <c r="CD428" s="14">
        <v>66.8</v>
      </c>
      <c r="CE428" s="14">
        <v>1727.319</v>
      </c>
      <c r="CF428" s="14">
        <v>1439.5419999999999</v>
      </c>
      <c r="CG428" s="14">
        <v>1313.3040000000001</v>
      </c>
      <c r="CH428" s="14">
        <v>1163.1099999999999</v>
      </c>
      <c r="CI428" s="14">
        <v>815.226</v>
      </c>
      <c r="CJ428" s="14">
        <v>545.07159999999999</v>
      </c>
      <c r="CK428" s="14">
        <v>468.33159999999998</v>
      </c>
      <c r="CL428" s="14">
        <v>608.81679999999994</v>
      </c>
      <c r="CM428" s="14">
        <v>691.0838</v>
      </c>
      <c r="CN428" s="14">
        <v>1005.447</v>
      </c>
      <c r="CO428" s="14">
        <v>1212.681</v>
      </c>
      <c r="CP428" s="14">
        <v>1041.7739999999999</v>
      </c>
      <c r="CQ428" s="14">
        <v>1003.547</v>
      </c>
      <c r="CR428" s="14">
        <v>705.63840000000005</v>
      </c>
      <c r="CS428" s="14">
        <v>878.33590000000004</v>
      </c>
      <c r="CT428" s="14">
        <v>967.16830000000004</v>
      </c>
      <c r="CU428" s="14">
        <v>1271.682</v>
      </c>
      <c r="CV428" s="14">
        <v>1231.7149999999999</v>
      </c>
      <c r="CW428" s="14">
        <v>1402.328</v>
      </c>
      <c r="CX428" s="14">
        <v>1679.0160000000001</v>
      </c>
      <c r="CY428" s="14">
        <v>1693.3340000000001</v>
      </c>
      <c r="CZ428" s="14">
        <v>1679.048</v>
      </c>
      <c r="DA428" s="14">
        <v>1763.54</v>
      </c>
      <c r="DB428" s="14">
        <v>1775.395</v>
      </c>
      <c r="DC428" s="14">
        <v>979.12779999999998</v>
      </c>
      <c r="DD428" s="14">
        <f>SUMIFS(CountData!$H:$H, CountData!$A:$A, $B428,CountData!$B:$B, $C428, CountData!$C:$C, $D428, CountData!$D:$D, $E428, CountData!$E:$E, $F428, CountData!$F:$F, $G428, CountData!$G:$G, $H428)</f>
        <v>16</v>
      </c>
      <c r="DE428" s="14">
        <f>SUMIFS(CountData!$I:$I, CountData!$A:$A, $B428, CountData!$B:$B, $C428, CountData!$C:$C, $D428, CountData!$D:$D, $E428, CountData!$E:$E, $F428, CountData!$F:$F, $G428, CountData!$G:$G, $H428)</f>
        <v>19</v>
      </c>
      <c r="DF428" s="27">
        <f t="shared" ca="1" si="6"/>
        <v>1112.5822500000004</v>
      </c>
      <c r="DG428" s="14">
        <v>0</v>
      </c>
    </row>
    <row r="429" spans="1:111" x14ac:dyDescent="0.25">
      <c r="A429" s="14" t="s">
        <v>56</v>
      </c>
      <c r="B429" s="14" t="s">
        <v>55</v>
      </c>
      <c r="C429" s="14" t="s">
        <v>55</v>
      </c>
      <c r="D429" s="14" t="s">
        <v>55</v>
      </c>
      <c r="E429" s="14" t="s">
        <v>55</v>
      </c>
      <c r="F429" s="14" t="s">
        <v>124</v>
      </c>
      <c r="G429" s="14" t="s">
        <v>102</v>
      </c>
      <c r="H429" s="1">
        <v>42179</v>
      </c>
      <c r="I429" s="14">
        <v>2421.83</v>
      </c>
      <c r="J429" s="14">
        <v>2204.8150000000001</v>
      </c>
      <c r="K429" s="14">
        <v>2199.855</v>
      </c>
      <c r="L429" s="14">
        <v>2396.75</v>
      </c>
      <c r="M429" s="14">
        <v>2558.59</v>
      </c>
      <c r="N429" s="14">
        <v>2833.4949999999999</v>
      </c>
      <c r="O429" s="14">
        <v>3073.37</v>
      </c>
      <c r="P429" s="14">
        <v>3855.64</v>
      </c>
      <c r="Q429" s="14">
        <v>4458.4449999999997</v>
      </c>
      <c r="R429" s="14">
        <v>5377.04</v>
      </c>
      <c r="S429" s="14">
        <v>5721.23</v>
      </c>
      <c r="T429" s="14">
        <v>6112.1049999999996</v>
      </c>
      <c r="U429" s="14">
        <v>6276.05</v>
      </c>
      <c r="V429" s="14">
        <v>6530.8149999999996</v>
      </c>
      <c r="W429" s="14">
        <v>6610.2049999999999</v>
      </c>
      <c r="X429" s="14">
        <v>5797.92</v>
      </c>
      <c r="Y429" s="14">
        <v>5835.4549999999999</v>
      </c>
      <c r="Z429" s="14">
        <v>5637.59</v>
      </c>
      <c r="AA429" s="14">
        <v>5515.9549999999999</v>
      </c>
      <c r="AB429" s="14">
        <v>6181.0749999999998</v>
      </c>
      <c r="AC429" s="14">
        <v>5558.01</v>
      </c>
      <c r="AD429" s="14">
        <v>4015.45</v>
      </c>
      <c r="AE429" s="14">
        <v>2773.66</v>
      </c>
      <c r="AF429" s="14">
        <v>2302.2800000000002</v>
      </c>
      <c r="AG429" s="14">
        <v>5696.73</v>
      </c>
      <c r="AH429" s="14">
        <v>2481.819</v>
      </c>
      <c r="AI429" s="14">
        <v>2276.529</v>
      </c>
      <c r="AJ429" s="14">
        <v>2289.7379999999998</v>
      </c>
      <c r="AK429" s="14">
        <v>2474.377</v>
      </c>
      <c r="AL429" s="14">
        <v>2663.268</v>
      </c>
      <c r="AM429" s="14">
        <v>2881.2130000000002</v>
      </c>
      <c r="AN429" s="14">
        <v>3112.1060000000002</v>
      </c>
      <c r="AO429" s="14">
        <v>3837.8629999999998</v>
      </c>
      <c r="AP429" s="14">
        <v>4404.5739999999996</v>
      </c>
      <c r="AQ429" s="14">
        <v>5297.3860000000004</v>
      </c>
      <c r="AR429" s="14">
        <v>5629.3180000000002</v>
      </c>
      <c r="AS429" s="14">
        <v>5952.59</v>
      </c>
      <c r="AT429" s="14">
        <v>6141.2510000000002</v>
      </c>
      <c r="AU429" s="14">
        <v>6275.973</v>
      </c>
      <c r="AV429" s="14">
        <v>6487.98</v>
      </c>
      <c r="AW429" s="14">
        <v>6785.5739999999996</v>
      </c>
      <c r="AX429" s="14">
        <v>6764.5929999999998</v>
      </c>
      <c r="AY429" s="14">
        <v>6679.4359999999997</v>
      </c>
      <c r="AZ429" s="14">
        <v>6390.473</v>
      </c>
      <c r="BA429" s="14">
        <v>5997.7349999999997</v>
      </c>
      <c r="BB429" s="14">
        <v>5476.7529999999997</v>
      </c>
      <c r="BC429" s="14">
        <v>4037.8530000000001</v>
      </c>
      <c r="BD429" s="14">
        <v>2770.4189999999999</v>
      </c>
      <c r="BE429" s="14">
        <v>2294.136</v>
      </c>
      <c r="BF429" s="14">
        <v>6646.268</v>
      </c>
      <c r="BG429" s="14">
        <v>67.317800000000005</v>
      </c>
      <c r="BH429" s="14">
        <v>67.158900000000003</v>
      </c>
      <c r="BI429" s="14">
        <v>65.476600000000005</v>
      </c>
      <c r="BJ429" s="14">
        <v>65.056100000000001</v>
      </c>
      <c r="BK429" s="14">
        <v>64.056100000000001</v>
      </c>
      <c r="BL429" s="14">
        <v>66.738299999999995</v>
      </c>
      <c r="BM429" s="14">
        <v>68.158900000000003</v>
      </c>
      <c r="BN429" s="14">
        <v>68.682199999999995</v>
      </c>
      <c r="BO429" s="14">
        <v>70.523399999999995</v>
      </c>
      <c r="BP429" s="14">
        <v>73.364500000000007</v>
      </c>
      <c r="BQ429" s="14">
        <v>75.205600000000004</v>
      </c>
      <c r="BR429" s="14">
        <v>77.784999999999997</v>
      </c>
      <c r="BS429" s="14">
        <v>76.205600000000004</v>
      </c>
      <c r="BT429" s="14">
        <v>76.626199999999997</v>
      </c>
      <c r="BU429" s="14">
        <v>76.205600000000004</v>
      </c>
      <c r="BV429" s="14">
        <v>77.205600000000004</v>
      </c>
      <c r="BW429" s="14">
        <v>75.784999999999997</v>
      </c>
      <c r="BX429" s="14">
        <v>74.784999999999997</v>
      </c>
      <c r="BY429" s="14">
        <v>74.682199999999995</v>
      </c>
      <c r="BZ429" s="14">
        <v>71</v>
      </c>
      <c r="CA429" s="14">
        <v>69.579400000000007</v>
      </c>
      <c r="CB429" s="14">
        <v>68.579400000000007</v>
      </c>
      <c r="CC429" s="14">
        <v>67.738299999999995</v>
      </c>
      <c r="CD429" s="14">
        <v>67.738299999999995</v>
      </c>
      <c r="CE429" s="14">
        <v>1399.2860000000001</v>
      </c>
      <c r="CF429" s="14">
        <v>1261.059</v>
      </c>
      <c r="CG429" s="14">
        <v>1141.7529999999999</v>
      </c>
      <c r="CH429" s="14">
        <v>1004.7089999999999</v>
      </c>
      <c r="CI429" s="14">
        <v>698.00760000000002</v>
      </c>
      <c r="CJ429" s="14">
        <v>452.1035</v>
      </c>
      <c r="CK429" s="14">
        <v>453.5908</v>
      </c>
      <c r="CL429" s="14">
        <v>590.98720000000003</v>
      </c>
      <c r="CM429" s="14">
        <v>552.85860000000002</v>
      </c>
      <c r="CN429" s="14">
        <v>820.20939999999996</v>
      </c>
      <c r="CO429" s="14">
        <v>781.02589999999998</v>
      </c>
      <c r="CP429" s="14">
        <v>762.68809999999996</v>
      </c>
      <c r="CQ429" s="14">
        <v>786.55089999999996</v>
      </c>
      <c r="CR429" s="14">
        <v>768.82180000000005</v>
      </c>
      <c r="CS429" s="14">
        <v>765.06769999999995</v>
      </c>
      <c r="CT429" s="14">
        <v>1085.365</v>
      </c>
      <c r="CU429" s="14">
        <v>1104.4749999999999</v>
      </c>
      <c r="CV429" s="14">
        <v>1044.8710000000001</v>
      </c>
      <c r="CW429" s="14">
        <v>1436.2950000000001</v>
      </c>
      <c r="CX429" s="14">
        <v>1701.0170000000001</v>
      </c>
      <c r="CY429" s="14">
        <v>1505.0709999999999</v>
      </c>
      <c r="CZ429" s="14">
        <v>1494.8219999999999</v>
      </c>
      <c r="DA429" s="14">
        <v>1580.5409999999999</v>
      </c>
      <c r="DB429" s="14">
        <v>1605.944</v>
      </c>
      <c r="DC429" s="14">
        <v>910.47799999999995</v>
      </c>
      <c r="DD429" s="14">
        <f>SUMIFS(CountData!$H:$H, CountData!$A:$A, $B429,CountData!$B:$B, $C429, CountData!$C:$C, $D429, CountData!$D:$D, $E429, CountData!$E:$E, $F429, CountData!$F:$F, $G429, CountData!$G:$G, $H429)</f>
        <v>16</v>
      </c>
      <c r="DE429" s="14">
        <f>SUMIFS(CountData!$I:$I, CountData!$A:$A, $B429, CountData!$B:$B, $C429, CountData!$C:$C, $D429, CountData!$D:$D, $E429, CountData!$E:$E, $F429, CountData!$F:$F, $G429, CountData!$G:$G, $H429)</f>
        <v>19</v>
      </c>
      <c r="DF429" s="27">
        <f t="shared" ca="1" si="6"/>
        <v>982.66575000000012</v>
      </c>
      <c r="DG429" s="14">
        <v>0</v>
      </c>
    </row>
    <row r="430" spans="1:111" x14ac:dyDescent="0.25">
      <c r="A430" s="14" t="s">
        <v>56</v>
      </c>
      <c r="B430" s="14" t="s">
        <v>55</v>
      </c>
      <c r="C430" s="14" t="s">
        <v>55</v>
      </c>
      <c r="D430" s="14" t="s">
        <v>55</v>
      </c>
      <c r="E430" s="14" t="s">
        <v>55</v>
      </c>
      <c r="F430" s="14" t="s">
        <v>124</v>
      </c>
      <c r="G430" s="14" t="s">
        <v>102</v>
      </c>
      <c r="H430" s="1">
        <v>42180</v>
      </c>
      <c r="I430" s="14">
        <v>2214.73</v>
      </c>
      <c r="J430" s="14">
        <v>2212.4050000000002</v>
      </c>
      <c r="K430" s="14">
        <v>2272.1799999999998</v>
      </c>
      <c r="L430" s="14">
        <v>2328.8850000000002</v>
      </c>
      <c r="M430" s="14">
        <v>2440.2950000000001</v>
      </c>
      <c r="N430" s="14">
        <v>2608.73</v>
      </c>
      <c r="O430" s="14">
        <v>2914.37</v>
      </c>
      <c r="P430" s="14">
        <v>3820.9650000000001</v>
      </c>
      <c r="Q430" s="14">
        <v>4406.4350000000004</v>
      </c>
      <c r="R430" s="14">
        <v>5389.01</v>
      </c>
      <c r="S430" s="14">
        <v>5712.3850000000002</v>
      </c>
      <c r="T430" s="14">
        <v>6022.59</v>
      </c>
      <c r="U430" s="14">
        <v>6191.05</v>
      </c>
      <c r="V430" s="14">
        <v>6512.5349999999999</v>
      </c>
      <c r="W430" s="14">
        <v>6550.3950000000004</v>
      </c>
      <c r="X430" s="14">
        <v>5486.375</v>
      </c>
      <c r="Y430" s="14">
        <v>5755.875</v>
      </c>
      <c r="Z430" s="14">
        <v>5518.0450000000001</v>
      </c>
      <c r="AA430" s="14">
        <v>5388.335</v>
      </c>
      <c r="AB430" s="14">
        <v>6042.3450000000003</v>
      </c>
      <c r="AC430" s="14">
        <v>5348.0050000000001</v>
      </c>
      <c r="AD430" s="14">
        <v>3805.21</v>
      </c>
      <c r="AE430" s="14">
        <v>2730.9050000000002</v>
      </c>
      <c r="AF430" s="14">
        <v>2264.6799999999998</v>
      </c>
      <c r="AG430" s="14">
        <v>5537.1580000000004</v>
      </c>
      <c r="AH430" s="14">
        <v>2275.7809999999999</v>
      </c>
      <c r="AI430" s="14">
        <v>2291.1170000000002</v>
      </c>
      <c r="AJ430" s="14">
        <v>2362.6619999999998</v>
      </c>
      <c r="AK430" s="14">
        <v>2412.5149999999999</v>
      </c>
      <c r="AL430" s="14">
        <v>2544.0439999999999</v>
      </c>
      <c r="AM430" s="14">
        <v>2663.0810000000001</v>
      </c>
      <c r="AN430" s="14">
        <v>2949.893</v>
      </c>
      <c r="AO430" s="14">
        <v>3810.3470000000002</v>
      </c>
      <c r="AP430" s="14">
        <v>4343.558</v>
      </c>
      <c r="AQ430" s="14">
        <v>5257.9219999999996</v>
      </c>
      <c r="AR430" s="14">
        <v>5594.2169999999996</v>
      </c>
      <c r="AS430" s="14">
        <v>5868.4470000000001</v>
      </c>
      <c r="AT430" s="14">
        <v>6086.4920000000002</v>
      </c>
      <c r="AU430" s="14">
        <v>6283.1419999999998</v>
      </c>
      <c r="AV430" s="14">
        <v>6405.1149999999998</v>
      </c>
      <c r="AW430" s="14">
        <v>6522.8490000000002</v>
      </c>
      <c r="AX430" s="14">
        <v>6718.482</v>
      </c>
      <c r="AY430" s="14">
        <v>6587.3639999999996</v>
      </c>
      <c r="AZ430" s="14">
        <v>6364.4319999999998</v>
      </c>
      <c r="BA430" s="14">
        <v>5882.1719999999996</v>
      </c>
      <c r="BB430" s="14">
        <v>5245.2920000000004</v>
      </c>
      <c r="BC430" s="14">
        <v>3799.5349999999999</v>
      </c>
      <c r="BD430" s="14">
        <v>2699.4259999999999</v>
      </c>
      <c r="BE430" s="14">
        <v>2239.4270000000001</v>
      </c>
      <c r="BF430" s="14">
        <v>6545.6890000000003</v>
      </c>
      <c r="BG430" s="14">
        <v>67.766400000000004</v>
      </c>
      <c r="BH430" s="14">
        <v>67.766400000000004</v>
      </c>
      <c r="BI430" s="14">
        <v>68.588800000000006</v>
      </c>
      <c r="BJ430" s="14">
        <v>67.588800000000006</v>
      </c>
      <c r="BK430" s="14">
        <v>68</v>
      </c>
      <c r="BL430" s="14">
        <v>67.588800000000006</v>
      </c>
      <c r="BM430" s="14">
        <v>68</v>
      </c>
      <c r="BN430" s="14">
        <v>69</v>
      </c>
      <c r="BO430" s="14">
        <v>71.822400000000002</v>
      </c>
      <c r="BP430" s="14">
        <v>75.233599999999996</v>
      </c>
      <c r="BQ430" s="14">
        <v>76.467299999999994</v>
      </c>
      <c r="BR430" s="14">
        <v>76.467299999999994</v>
      </c>
      <c r="BS430" s="14">
        <v>75.056100000000001</v>
      </c>
      <c r="BT430" s="14">
        <v>77.467299999999994</v>
      </c>
      <c r="BU430" s="14">
        <v>76.878500000000003</v>
      </c>
      <c r="BV430" s="14">
        <v>75.467299999999994</v>
      </c>
      <c r="BW430" s="14">
        <v>75.056100000000001</v>
      </c>
      <c r="BX430" s="14">
        <v>73.644900000000007</v>
      </c>
      <c r="BY430" s="14">
        <v>71.822400000000002</v>
      </c>
      <c r="BZ430" s="14">
        <v>69</v>
      </c>
      <c r="CA430" s="14">
        <v>67.588800000000006</v>
      </c>
      <c r="CB430" s="14">
        <v>66.766400000000004</v>
      </c>
      <c r="CC430" s="14">
        <v>66.177599999999998</v>
      </c>
      <c r="CD430" s="14">
        <v>67.177599999999998</v>
      </c>
      <c r="CE430" s="14">
        <v>1392.056</v>
      </c>
      <c r="CF430" s="14">
        <v>1254.098</v>
      </c>
      <c r="CG430" s="14">
        <v>1135.193</v>
      </c>
      <c r="CH430" s="14">
        <v>993.58029999999997</v>
      </c>
      <c r="CI430" s="14">
        <v>681.65830000000005</v>
      </c>
      <c r="CJ430" s="14">
        <v>435.80290000000002</v>
      </c>
      <c r="CK430" s="14">
        <v>447.67779999999999</v>
      </c>
      <c r="CL430" s="14">
        <v>537.5145</v>
      </c>
      <c r="CM430" s="14">
        <v>553.92349999999999</v>
      </c>
      <c r="CN430" s="14">
        <v>703.55550000000005</v>
      </c>
      <c r="CO430" s="14">
        <v>658.16869999999994</v>
      </c>
      <c r="CP430" s="14">
        <v>791.13760000000002</v>
      </c>
      <c r="CQ430" s="14">
        <v>766.11360000000002</v>
      </c>
      <c r="CR430" s="14">
        <v>689.64919999999995</v>
      </c>
      <c r="CS430" s="14">
        <v>693.40480000000002</v>
      </c>
      <c r="CT430" s="14">
        <v>865.96559999999999</v>
      </c>
      <c r="CU430" s="14">
        <v>1047.54</v>
      </c>
      <c r="CV430" s="14">
        <v>1000.461</v>
      </c>
      <c r="CW430" s="14">
        <v>1110.2470000000001</v>
      </c>
      <c r="CX430" s="14">
        <v>1420.54</v>
      </c>
      <c r="CY430" s="14">
        <v>1485.5329999999999</v>
      </c>
      <c r="CZ430" s="14">
        <v>1485.607</v>
      </c>
      <c r="DA430" s="14">
        <v>1557.596</v>
      </c>
      <c r="DB430" s="14">
        <v>1595.4949999999999</v>
      </c>
      <c r="DC430" s="14">
        <v>804.00220000000002</v>
      </c>
      <c r="DD430" s="14">
        <f>SUMIFS(CountData!$H:$H, CountData!$A:$A, $B430,CountData!$B:$B, $C430, CountData!$C:$C, $D430, CountData!$D:$D, $E430, CountData!$E:$E, $F430, CountData!$F:$F, $G430, CountData!$G:$G, $H430)</f>
        <v>16</v>
      </c>
      <c r="DE430" s="14">
        <f>SUMIFS(CountData!$I:$I, CountData!$A:$A, $B430, CountData!$B:$B, $C430, CountData!$C:$C, $D430, CountData!$D:$D, $E430, CountData!$E:$E, $F430, CountData!$F:$F, $G430, CountData!$G:$G, $H430)</f>
        <v>19</v>
      </c>
      <c r="DF430" s="27">
        <f t="shared" ca="1" si="6"/>
        <v>1021.2950000000001</v>
      </c>
      <c r="DG430" s="14">
        <v>0</v>
      </c>
    </row>
    <row r="431" spans="1:111" x14ac:dyDescent="0.25">
      <c r="A431" s="14" t="s">
        <v>56</v>
      </c>
      <c r="B431" s="14" t="s">
        <v>55</v>
      </c>
      <c r="C431" s="14" t="s">
        <v>55</v>
      </c>
      <c r="D431" s="14" t="s">
        <v>55</v>
      </c>
      <c r="E431" s="14" t="s">
        <v>55</v>
      </c>
      <c r="F431" s="14" t="s">
        <v>124</v>
      </c>
      <c r="G431" s="14" t="s">
        <v>102</v>
      </c>
      <c r="H431" s="1">
        <v>42181</v>
      </c>
      <c r="I431" s="14">
        <v>2247.4499999999998</v>
      </c>
      <c r="J431" s="14">
        <v>2218.9349999999999</v>
      </c>
      <c r="K431" s="14">
        <v>2205.7750000000001</v>
      </c>
      <c r="L431" s="14">
        <v>2227.2049999999999</v>
      </c>
      <c r="M431" s="14">
        <v>2408.84</v>
      </c>
      <c r="N431" s="14">
        <v>2646.08</v>
      </c>
      <c r="O431" s="14">
        <v>2979.46</v>
      </c>
      <c r="P431" s="14">
        <v>3827.91</v>
      </c>
      <c r="Q431" s="14">
        <v>4569.5550000000003</v>
      </c>
      <c r="R431" s="14">
        <v>5660.1049999999996</v>
      </c>
      <c r="S431" s="14">
        <v>5903.9250000000002</v>
      </c>
      <c r="T431" s="14">
        <v>6177.41</v>
      </c>
      <c r="U431" s="14">
        <v>6414.93</v>
      </c>
      <c r="V431" s="14">
        <v>6749.4049999999997</v>
      </c>
      <c r="W431" s="14">
        <v>6812.25</v>
      </c>
      <c r="X431" s="14">
        <v>5645.13</v>
      </c>
      <c r="Y431" s="14">
        <v>5748.37</v>
      </c>
      <c r="Z431" s="14">
        <v>5481.7749999999996</v>
      </c>
      <c r="AA431" s="14">
        <v>5398.3450000000003</v>
      </c>
      <c r="AB431" s="14">
        <v>6223.27</v>
      </c>
      <c r="AC431" s="14">
        <v>5497.04</v>
      </c>
      <c r="AD431" s="14">
        <v>3908.2849999999999</v>
      </c>
      <c r="AE431" s="14">
        <v>2961.16</v>
      </c>
      <c r="AF431" s="14">
        <v>2460.1849999999999</v>
      </c>
      <c r="AG431" s="14">
        <v>5568.4049999999997</v>
      </c>
      <c r="AH431" s="14">
        <v>2312.873</v>
      </c>
      <c r="AI431" s="14">
        <v>2302.71</v>
      </c>
      <c r="AJ431" s="14">
        <v>2297.7370000000001</v>
      </c>
      <c r="AK431" s="14">
        <v>2312.6379999999999</v>
      </c>
      <c r="AL431" s="14">
        <v>2517.4749999999999</v>
      </c>
      <c r="AM431" s="14">
        <v>2702.886</v>
      </c>
      <c r="AN431" s="14">
        <v>3015.482</v>
      </c>
      <c r="AO431" s="14">
        <v>3807.8180000000002</v>
      </c>
      <c r="AP431" s="14">
        <v>4511.01</v>
      </c>
      <c r="AQ431" s="14">
        <v>5573.2209999999995</v>
      </c>
      <c r="AR431" s="14">
        <v>5774.701</v>
      </c>
      <c r="AS431" s="14">
        <v>6031.4390000000003</v>
      </c>
      <c r="AT431" s="14">
        <v>6269.5630000000001</v>
      </c>
      <c r="AU431" s="14">
        <v>6518.7209999999995</v>
      </c>
      <c r="AV431" s="14">
        <v>6659.7560000000003</v>
      </c>
      <c r="AW431" s="14">
        <v>6678.5640000000003</v>
      </c>
      <c r="AX431" s="14">
        <v>6754.2740000000003</v>
      </c>
      <c r="AY431" s="14">
        <v>6565.232</v>
      </c>
      <c r="AZ431" s="14">
        <v>6350.76</v>
      </c>
      <c r="BA431" s="14">
        <v>6057.4849999999997</v>
      </c>
      <c r="BB431" s="14">
        <v>5396.2079999999996</v>
      </c>
      <c r="BC431" s="14">
        <v>3893.6089999999999</v>
      </c>
      <c r="BD431" s="14">
        <v>2923.2379999999998</v>
      </c>
      <c r="BE431" s="14">
        <v>2435.2660000000001</v>
      </c>
      <c r="BF431" s="14">
        <v>6595.2039999999997</v>
      </c>
      <c r="BG431" s="14">
        <v>65.75</v>
      </c>
      <c r="BH431" s="14">
        <v>66.166700000000006</v>
      </c>
      <c r="BI431" s="14">
        <v>66.166700000000006</v>
      </c>
      <c r="BJ431" s="14">
        <v>66.583299999999994</v>
      </c>
      <c r="BK431" s="14">
        <v>66.583299999999994</v>
      </c>
      <c r="BL431" s="14">
        <v>66.166700000000006</v>
      </c>
      <c r="BM431" s="14">
        <v>67.166700000000006</v>
      </c>
      <c r="BN431" s="14">
        <v>69</v>
      </c>
      <c r="BO431" s="14">
        <v>71.416700000000006</v>
      </c>
      <c r="BP431" s="14">
        <v>73.666700000000006</v>
      </c>
      <c r="BQ431" s="14">
        <v>76.25</v>
      </c>
      <c r="BR431" s="14">
        <v>76.916700000000006</v>
      </c>
      <c r="BS431" s="14">
        <v>77.916700000000006</v>
      </c>
      <c r="BT431" s="14">
        <v>77.916700000000006</v>
      </c>
      <c r="BU431" s="14">
        <v>77.5</v>
      </c>
      <c r="BV431" s="14">
        <v>76.083299999999994</v>
      </c>
      <c r="BW431" s="14">
        <v>72.833299999999994</v>
      </c>
      <c r="BX431" s="14">
        <v>73.25</v>
      </c>
      <c r="BY431" s="14">
        <v>72.416700000000006</v>
      </c>
      <c r="BZ431" s="14">
        <v>70</v>
      </c>
      <c r="CA431" s="14">
        <v>69.583299999999994</v>
      </c>
      <c r="CB431" s="14">
        <v>69.166700000000006</v>
      </c>
      <c r="CC431" s="14">
        <v>69.166700000000006</v>
      </c>
      <c r="CD431" s="14">
        <v>69.166700000000006</v>
      </c>
      <c r="CE431" s="14">
        <v>1400.0840000000001</v>
      </c>
      <c r="CF431" s="14">
        <v>1259.44</v>
      </c>
      <c r="CG431" s="14">
        <v>1139.4390000000001</v>
      </c>
      <c r="CH431" s="14">
        <v>996.22469999999998</v>
      </c>
      <c r="CI431" s="14">
        <v>684.35490000000004</v>
      </c>
      <c r="CJ431" s="14">
        <v>441.9085</v>
      </c>
      <c r="CK431" s="14">
        <v>451.42840000000001</v>
      </c>
      <c r="CL431" s="14">
        <v>547.50559999999996</v>
      </c>
      <c r="CM431" s="14">
        <v>532.93399999999997</v>
      </c>
      <c r="CN431" s="14">
        <v>678.65229999999997</v>
      </c>
      <c r="CO431" s="14">
        <v>711.83150000000001</v>
      </c>
      <c r="CP431" s="14">
        <v>793.36770000000001</v>
      </c>
      <c r="CQ431" s="14">
        <v>727.35569999999996</v>
      </c>
      <c r="CR431" s="14">
        <v>667.67330000000004</v>
      </c>
      <c r="CS431" s="14">
        <v>784.24469999999997</v>
      </c>
      <c r="CT431" s="14">
        <v>896.50810000000001</v>
      </c>
      <c r="CU431" s="14">
        <v>1089.4960000000001</v>
      </c>
      <c r="CV431" s="14">
        <v>1018.704</v>
      </c>
      <c r="CW431" s="14">
        <v>1096.626</v>
      </c>
      <c r="CX431" s="14">
        <v>1450.1849999999999</v>
      </c>
      <c r="CY431" s="14">
        <v>1553.5309999999999</v>
      </c>
      <c r="CZ431" s="14">
        <v>1526.682</v>
      </c>
      <c r="DA431" s="14">
        <v>1602.0409999999999</v>
      </c>
      <c r="DB431" s="14">
        <v>1638.731</v>
      </c>
      <c r="DC431" s="14">
        <v>803.33460000000002</v>
      </c>
      <c r="DD431" s="14">
        <f>SUMIFS(CountData!$H:$H, CountData!$A:$A, $B431,CountData!$B:$B, $C431, CountData!$C:$C, $D431, CountData!$D:$D, $E431, CountData!$E:$E, $F431, CountData!$F:$F, $G431, CountData!$G:$G, $H431)</f>
        <v>16</v>
      </c>
      <c r="DE431" s="14">
        <f>SUMIFS(CountData!$I:$I, CountData!$A:$A, $B431, CountData!$B:$B, $C431, CountData!$C:$C, $D431, CountData!$D:$D, $E431, CountData!$E:$E, $F431, CountData!$F:$F, $G431, CountData!$G:$G, $H431)</f>
        <v>19</v>
      </c>
      <c r="DF431" s="27">
        <f t="shared" ca="1" si="6"/>
        <v>1096.0514999999996</v>
      </c>
      <c r="DG431" s="14">
        <v>0</v>
      </c>
    </row>
    <row r="432" spans="1:111" x14ac:dyDescent="0.25">
      <c r="A432" s="14" t="s">
        <v>56</v>
      </c>
      <c r="B432" s="14" t="s">
        <v>55</v>
      </c>
      <c r="C432" s="14" t="s">
        <v>55</v>
      </c>
      <c r="D432" s="14" t="s">
        <v>55</v>
      </c>
      <c r="E432" s="14" t="s">
        <v>55</v>
      </c>
      <c r="F432" s="14" t="s">
        <v>124</v>
      </c>
      <c r="G432" s="14" t="s">
        <v>102</v>
      </c>
      <c r="H432" s="1">
        <v>42184</v>
      </c>
      <c r="I432" s="14">
        <v>2320.02</v>
      </c>
      <c r="J432" s="14">
        <v>2271.87</v>
      </c>
      <c r="K432" s="14">
        <v>2189.3150000000001</v>
      </c>
      <c r="L432" s="14">
        <v>2251.27</v>
      </c>
      <c r="M432" s="14">
        <v>2269.2950000000001</v>
      </c>
      <c r="N432" s="14">
        <v>2727.5349999999999</v>
      </c>
      <c r="O432" s="14">
        <v>3073.92</v>
      </c>
      <c r="P432" s="14">
        <v>3934.19</v>
      </c>
      <c r="Q432" s="14">
        <v>4629.8549999999996</v>
      </c>
      <c r="R432" s="14">
        <v>5679.1450000000004</v>
      </c>
      <c r="S432" s="14">
        <v>5952.79</v>
      </c>
      <c r="T432" s="14">
        <v>6448.1549999999997</v>
      </c>
      <c r="U432" s="14">
        <v>6593.73</v>
      </c>
      <c r="V432" s="14">
        <v>6667.5249999999996</v>
      </c>
      <c r="W432" s="14">
        <v>6514.3649999999998</v>
      </c>
      <c r="X432" s="14">
        <v>5289.1850000000004</v>
      </c>
      <c r="Y432" s="14">
        <v>5331.5</v>
      </c>
      <c r="Z432" s="14">
        <v>5187.0600000000004</v>
      </c>
      <c r="AA432" s="14">
        <v>5224.4449999999997</v>
      </c>
      <c r="AB432" s="14">
        <v>6109.6750000000002</v>
      </c>
      <c r="AC432" s="14">
        <v>5474.4949999999999</v>
      </c>
      <c r="AD432" s="14">
        <v>3886.1</v>
      </c>
      <c r="AE432" s="14">
        <v>2929.4850000000001</v>
      </c>
      <c r="AF432" s="14">
        <v>2415.855</v>
      </c>
      <c r="AG432" s="14">
        <v>5258.0469999999996</v>
      </c>
      <c r="AH432" s="14">
        <v>2363.0390000000002</v>
      </c>
      <c r="AI432" s="14">
        <v>2338.3690000000001</v>
      </c>
      <c r="AJ432" s="14">
        <v>2265.0010000000002</v>
      </c>
      <c r="AK432" s="14">
        <v>2319.7719999999999</v>
      </c>
      <c r="AL432" s="14">
        <v>2354.5439999999999</v>
      </c>
      <c r="AM432" s="14">
        <v>2774.4059999999999</v>
      </c>
      <c r="AN432" s="14">
        <v>3110.232</v>
      </c>
      <c r="AO432" s="14">
        <v>3920.9259999999999</v>
      </c>
      <c r="AP432" s="14">
        <v>4575.9629999999997</v>
      </c>
      <c r="AQ432" s="14">
        <v>5585.2240000000002</v>
      </c>
      <c r="AR432" s="14">
        <v>5827.0659999999998</v>
      </c>
      <c r="AS432" s="14">
        <v>6293.4880000000003</v>
      </c>
      <c r="AT432" s="14">
        <v>6484.8879999999999</v>
      </c>
      <c r="AU432" s="14">
        <v>6495.1319999999996</v>
      </c>
      <c r="AV432" s="14">
        <v>6429.4870000000001</v>
      </c>
      <c r="AW432" s="14">
        <v>6470.0159999999996</v>
      </c>
      <c r="AX432" s="14">
        <v>6436.2920000000004</v>
      </c>
      <c r="AY432" s="14">
        <v>6377.3760000000002</v>
      </c>
      <c r="AZ432" s="14">
        <v>6263.9830000000002</v>
      </c>
      <c r="BA432" s="14">
        <v>5970.5619999999999</v>
      </c>
      <c r="BB432" s="14">
        <v>5387.3180000000002</v>
      </c>
      <c r="BC432" s="14">
        <v>3900.7269999999999</v>
      </c>
      <c r="BD432" s="14">
        <v>2873.6419999999998</v>
      </c>
      <c r="BE432" s="14">
        <v>2374.2440000000001</v>
      </c>
      <c r="BF432" s="14">
        <v>6404.7340000000004</v>
      </c>
      <c r="BG432" s="14">
        <v>68.583299999999994</v>
      </c>
      <c r="BH432" s="14">
        <v>68.583299999999994</v>
      </c>
      <c r="BI432" s="14">
        <v>69.166700000000006</v>
      </c>
      <c r="BJ432" s="14">
        <v>68.583299999999994</v>
      </c>
      <c r="BK432" s="14">
        <v>68.583299999999994</v>
      </c>
      <c r="BL432" s="14">
        <v>68.583299999999994</v>
      </c>
      <c r="BM432" s="14">
        <v>70</v>
      </c>
      <c r="BN432" s="14">
        <v>70.416700000000006</v>
      </c>
      <c r="BO432" s="14">
        <v>72.25</v>
      </c>
      <c r="BP432" s="14">
        <v>74.833299999999994</v>
      </c>
      <c r="BQ432" s="14">
        <v>78.083299999999994</v>
      </c>
      <c r="BR432" s="14">
        <v>80.166700000000006</v>
      </c>
      <c r="BS432" s="14">
        <v>79.083299999999994</v>
      </c>
      <c r="BT432" s="14">
        <v>79.166700000000006</v>
      </c>
      <c r="BU432" s="14">
        <v>76.083299999999994</v>
      </c>
      <c r="BV432" s="14">
        <v>74.666700000000006</v>
      </c>
      <c r="BW432" s="14">
        <v>73.666700000000006</v>
      </c>
      <c r="BX432" s="14">
        <v>73.666700000000006</v>
      </c>
      <c r="BY432" s="14">
        <v>72.833299999999994</v>
      </c>
      <c r="BZ432" s="14">
        <v>70.416700000000006</v>
      </c>
      <c r="CA432" s="14">
        <v>70</v>
      </c>
      <c r="CB432" s="14">
        <v>69.416700000000006</v>
      </c>
      <c r="CC432" s="14">
        <v>69</v>
      </c>
      <c r="CD432" s="14">
        <v>68.166700000000006</v>
      </c>
      <c r="CE432" s="14">
        <v>1385.3009999999999</v>
      </c>
      <c r="CF432" s="14">
        <v>1239.037</v>
      </c>
      <c r="CG432" s="14">
        <v>1114.6030000000001</v>
      </c>
      <c r="CH432" s="14">
        <v>975.59540000000004</v>
      </c>
      <c r="CI432" s="14">
        <v>686.43020000000001</v>
      </c>
      <c r="CJ432" s="14">
        <v>457.42430000000002</v>
      </c>
      <c r="CK432" s="14">
        <v>433.54880000000003</v>
      </c>
      <c r="CL432" s="14">
        <v>544.30849999999998</v>
      </c>
      <c r="CM432" s="14">
        <v>556.82399999999996</v>
      </c>
      <c r="CN432" s="14">
        <v>726.52509999999995</v>
      </c>
      <c r="CO432" s="14">
        <v>670.53129999999999</v>
      </c>
      <c r="CP432" s="14">
        <v>798.0009</v>
      </c>
      <c r="CQ432" s="14">
        <v>722.63840000000005</v>
      </c>
      <c r="CR432" s="14">
        <v>819.58920000000001</v>
      </c>
      <c r="CS432" s="14">
        <v>805.42930000000001</v>
      </c>
      <c r="CT432" s="14">
        <v>1044.1179999999999</v>
      </c>
      <c r="CU432" s="14">
        <v>1157.922</v>
      </c>
      <c r="CV432" s="14">
        <v>1116.502</v>
      </c>
      <c r="CW432" s="14">
        <v>1096.386</v>
      </c>
      <c r="CX432" s="14">
        <v>1570.297</v>
      </c>
      <c r="CY432" s="14">
        <v>1739.4280000000001</v>
      </c>
      <c r="CZ432" s="14">
        <v>1703.96</v>
      </c>
      <c r="DA432" s="14">
        <v>1750.9079999999999</v>
      </c>
      <c r="DB432" s="14">
        <v>1794.3489999999999</v>
      </c>
      <c r="DC432" s="14">
        <v>883.49959999999999</v>
      </c>
      <c r="DD432" s="14">
        <f>SUMIFS(CountData!$H:$H, CountData!$A:$A, $B432,CountData!$B:$B, $C432, CountData!$C:$C, $D432, CountData!$D:$D, $E432, CountData!$E:$E, $F432, CountData!$F:$F, $G432, CountData!$G:$G, $H432)</f>
        <v>16</v>
      </c>
      <c r="DE432" s="14">
        <f>SUMIFS(CountData!$I:$I, CountData!$A:$A, $B432, CountData!$B:$B, $C432, CountData!$C:$C, $D432, CountData!$D:$D, $E432, CountData!$E:$E, $F432, CountData!$F:$F, $G432, CountData!$G:$G, $H432)</f>
        <v>19</v>
      </c>
      <c r="DF432" s="27">
        <f t="shared" ca="1" si="6"/>
        <v>1170.2452499999999</v>
      </c>
      <c r="DG432" s="14">
        <v>0</v>
      </c>
    </row>
    <row r="433" spans="1:111" x14ac:dyDescent="0.25">
      <c r="A433" s="14" t="s">
        <v>56</v>
      </c>
      <c r="B433" s="14" t="s">
        <v>55</v>
      </c>
      <c r="C433" s="14" t="s">
        <v>55</v>
      </c>
      <c r="D433" s="14" t="s">
        <v>55</v>
      </c>
      <c r="E433" s="14" t="s">
        <v>55</v>
      </c>
      <c r="F433" s="14" t="s">
        <v>124</v>
      </c>
      <c r="G433" s="14" t="s">
        <v>102</v>
      </c>
      <c r="H433" s="1">
        <v>42185</v>
      </c>
      <c r="I433" s="14">
        <v>2249.9250000000002</v>
      </c>
      <c r="J433" s="14">
        <v>2157.7950000000001</v>
      </c>
      <c r="K433" s="14">
        <v>2129.7150000000001</v>
      </c>
      <c r="L433" s="14">
        <v>2248.71</v>
      </c>
      <c r="M433" s="14">
        <v>2280.4899999999998</v>
      </c>
      <c r="N433" s="14">
        <v>2572.46</v>
      </c>
      <c r="O433" s="14">
        <v>2880.36</v>
      </c>
      <c r="P433" s="14">
        <v>3668.8150000000001</v>
      </c>
      <c r="Q433" s="14">
        <v>4453.28</v>
      </c>
      <c r="R433" s="14">
        <v>5603.74</v>
      </c>
      <c r="S433" s="14">
        <v>5940.9449999999997</v>
      </c>
      <c r="T433" s="14">
        <v>6216.1549999999997</v>
      </c>
      <c r="U433" s="14">
        <v>6428.4849999999997</v>
      </c>
      <c r="V433" s="14">
        <v>6556.5950000000003</v>
      </c>
      <c r="W433" s="14">
        <v>6240.83</v>
      </c>
      <c r="X433" s="14">
        <v>5221.7349999999997</v>
      </c>
      <c r="Y433" s="14">
        <v>5464.7550000000001</v>
      </c>
      <c r="Z433" s="14">
        <v>5573.5349999999999</v>
      </c>
      <c r="AA433" s="14">
        <v>5701.25</v>
      </c>
      <c r="AB433" s="14">
        <v>6506.36</v>
      </c>
      <c r="AC433" s="14">
        <v>5600.6</v>
      </c>
      <c r="AD433" s="14">
        <v>3887.88</v>
      </c>
      <c r="AE433" s="14">
        <v>2928.94</v>
      </c>
      <c r="AF433" s="14">
        <v>2521.29</v>
      </c>
      <c r="AG433" s="14">
        <v>5490.3190000000004</v>
      </c>
      <c r="AH433" s="14">
        <v>2262.1419999999998</v>
      </c>
      <c r="AI433" s="14">
        <v>2187.4789999999998</v>
      </c>
      <c r="AJ433" s="14">
        <v>2182.5500000000002</v>
      </c>
      <c r="AK433" s="14">
        <v>2296.2190000000001</v>
      </c>
      <c r="AL433" s="14">
        <v>2343.1909999999998</v>
      </c>
      <c r="AM433" s="14">
        <v>2616.9059999999999</v>
      </c>
      <c r="AN433" s="14">
        <v>2911.3380000000002</v>
      </c>
      <c r="AO433" s="14">
        <v>3661.5329999999999</v>
      </c>
      <c r="AP433" s="14">
        <v>4358.87</v>
      </c>
      <c r="AQ433" s="14">
        <v>5483.9719999999998</v>
      </c>
      <c r="AR433" s="14">
        <v>5829.9520000000002</v>
      </c>
      <c r="AS433" s="14">
        <v>6095.3429999999998</v>
      </c>
      <c r="AT433" s="14">
        <v>6354.1360000000004</v>
      </c>
      <c r="AU433" s="14">
        <v>6422.0510000000004</v>
      </c>
      <c r="AV433" s="14">
        <v>6279.6009999999997</v>
      </c>
      <c r="AW433" s="14">
        <v>6458.8130000000001</v>
      </c>
      <c r="AX433" s="14">
        <v>6560.4440000000004</v>
      </c>
      <c r="AY433" s="14">
        <v>6695.7969999999996</v>
      </c>
      <c r="AZ433" s="14">
        <v>6729.4189999999999</v>
      </c>
      <c r="BA433" s="14">
        <v>6248.1049999999996</v>
      </c>
      <c r="BB433" s="14">
        <v>5488.9930000000004</v>
      </c>
      <c r="BC433" s="14">
        <v>3900.491</v>
      </c>
      <c r="BD433" s="14">
        <v>2912.67</v>
      </c>
      <c r="BE433" s="14">
        <v>2472.9450000000002</v>
      </c>
      <c r="BF433" s="14">
        <v>6543.8850000000002</v>
      </c>
      <c r="BG433" s="14">
        <v>68.586500000000001</v>
      </c>
      <c r="BH433" s="14">
        <v>67.759600000000006</v>
      </c>
      <c r="BI433" s="14">
        <v>68</v>
      </c>
      <c r="BJ433" s="14">
        <v>67.173100000000005</v>
      </c>
      <c r="BK433" s="14">
        <v>66.173100000000005</v>
      </c>
      <c r="BL433" s="14">
        <v>67.413499999999999</v>
      </c>
      <c r="BM433" s="14">
        <v>68.413499999999999</v>
      </c>
      <c r="BN433" s="14">
        <v>70.413499999999999</v>
      </c>
      <c r="BO433" s="14">
        <v>75.067300000000003</v>
      </c>
      <c r="BP433" s="14">
        <v>78.307699999999997</v>
      </c>
      <c r="BQ433" s="14">
        <v>79.894199999999998</v>
      </c>
      <c r="BR433" s="14">
        <v>80.721199999999996</v>
      </c>
      <c r="BS433" s="14">
        <v>80.134600000000006</v>
      </c>
      <c r="BT433" s="14">
        <v>74.721199999999996</v>
      </c>
      <c r="BU433" s="14">
        <v>74.480800000000002</v>
      </c>
      <c r="BV433" s="14">
        <v>79.826899999999995</v>
      </c>
      <c r="BW433" s="14">
        <v>82.721199999999996</v>
      </c>
      <c r="BX433" s="14">
        <v>83.375</v>
      </c>
      <c r="BY433" s="14">
        <v>77.721199999999996</v>
      </c>
      <c r="BZ433" s="14">
        <v>74.653800000000004</v>
      </c>
      <c r="CA433" s="14">
        <v>73</v>
      </c>
      <c r="CB433" s="14">
        <v>71.586500000000001</v>
      </c>
      <c r="CC433" s="14">
        <v>71</v>
      </c>
      <c r="CD433" s="14">
        <v>71.586500000000001</v>
      </c>
      <c r="CE433" s="14">
        <v>1475.643</v>
      </c>
      <c r="CF433" s="14">
        <v>1314.1030000000001</v>
      </c>
      <c r="CG433" s="14">
        <v>1198.2049999999999</v>
      </c>
      <c r="CH433" s="14">
        <v>1084.249</v>
      </c>
      <c r="CI433" s="14">
        <v>778.00810000000001</v>
      </c>
      <c r="CJ433" s="14">
        <v>528.3347</v>
      </c>
      <c r="CK433" s="14">
        <v>546.01440000000002</v>
      </c>
      <c r="CL433" s="14">
        <v>654.4384</v>
      </c>
      <c r="CM433" s="14">
        <v>709.44280000000003</v>
      </c>
      <c r="CN433" s="14">
        <v>833.56050000000005</v>
      </c>
      <c r="CO433" s="14">
        <v>800.31790000000001</v>
      </c>
      <c r="CP433" s="14">
        <v>874.57140000000004</v>
      </c>
      <c r="CQ433" s="14">
        <v>801.04610000000002</v>
      </c>
      <c r="CR433" s="14">
        <v>1217.616</v>
      </c>
      <c r="CS433" s="14">
        <v>1074.3409999999999</v>
      </c>
      <c r="CT433" s="14">
        <v>1365.616</v>
      </c>
      <c r="CU433" s="14">
        <v>1499.9069999999999</v>
      </c>
      <c r="CV433" s="14">
        <v>1509.4760000000001</v>
      </c>
      <c r="CW433" s="14">
        <v>1561.175</v>
      </c>
      <c r="CX433" s="14">
        <v>1844.8019999999999</v>
      </c>
      <c r="CY433" s="14">
        <v>1949.249</v>
      </c>
      <c r="CZ433" s="14">
        <v>1804.924</v>
      </c>
      <c r="DA433" s="14">
        <v>1789.3330000000001</v>
      </c>
      <c r="DB433" s="14">
        <v>1887.6679999999999</v>
      </c>
      <c r="DC433" s="14">
        <v>1095.1310000000001</v>
      </c>
      <c r="DD433" s="14">
        <f>SUMIFS(CountData!$H:$H, CountData!$A:$A, $B433,CountData!$B:$B, $C433, CountData!$C:$C, $D433, CountData!$D:$D, $E433, CountData!$E:$E, $F433, CountData!$F:$F, $G433, CountData!$G:$G, $H433)</f>
        <v>16</v>
      </c>
      <c r="DE433" s="14">
        <f>SUMIFS(CountData!$I:$I, CountData!$A:$A, $B433, CountData!$B:$B, $C433, CountData!$C:$C, $D433, CountData!$D:$D, $E433, CountData!$E:$E, $F433, CountData!$F:$F, $G433, CountData!$G:$G, $H433)</f>
        <v>19</v>
      </c>
      <c r="DF433" s="27">
        <f t="shared" ca="1" si="6"/>
        <v>1008.3449999999993</v>
      </c>
      <c r="DG433" s="14">
        <v>0</v>
      </c>
    </row>
    <row r="434" spans="1:111" x14ac:dyDescent="0.25">
      <c r="A434" s="14" t="s">
        <v>56</v>
      </c>
      <c r="B434" s="14" t="s">
        <v>55</v>
      </c>
      <c r="C434" s="14" t="s">
        <v>55</v>
      </c>
      <c r="D434" s="14" t="s">
        <v>55</v>
      </c>
      <c r="E434" s="14" t="s">
        <v>55</v>
      </c>
      <c r="F434" s="14" t="s">
        <v>124</v>
      </c>
      <c r="G434" s="14" t="s">
        <v>102</v>
      </c>
      <c r="H434" s="1">
        <v>42186</v>
      </c>
      <c r="I434" s="14">
        <v>1959.04</v>
      </c>
      <c r="J434" s="14">
        <v>1917.7349999999999</v>
      </c>
      <c r="K434" s="14">
        <v>1942.9349999999999</v>
      </c>
      <c r="L434" s="14">
        <v>2191.9549999999999</v>
      </c>
      <c r="M434" s="14">
        <v>2326.0349999999999</v>
      </c>
      <c r="N434" s="14">
        <v>2545.835</v>
      </c>
      <c r="O434" s="14">
        <v>2790.07</v>
      </c>
      <c r="P434" s="14">
        <v>3470.1149999999998</v>
      </c>
      <c r="Q434" s="14">
        <v>4104.0349999999999</v>
      </c>
      <c r="R434" s="14">
        <v>5038.01</v>
      </c>
      <c r="S434" s="14">
        <v>5206.6000000000004</v>
      </c>
      <c r="T434" s="14">
        <v>5417.1450000000004</v>
      </c>
      <c r="U434" s="14">
        <v>5652.6049999999996</v>
      </c>
      <c r="V434" s="14">
        <v>5733.7550000000001</v>
      </c>
      <c r="W434" s="14">
        <v>5661.33</v>
      </c>
      <c r="X434" s="14">
        <v>5049.37</v>
      </c>
      <c r="Y434" s="14">
        <v>5075.415</v>
      </c>
      <c r="Z434" s="14">
        <v>4938.55</v>
      </c>
      <c r="AA434" s="14">
        <v>4727.9049999999997</v>
      </c>
      <c r="AB434" s="14">
        <v>5120.51</v>
      </c>
      <c r="AC434" s="14">
        <v>4634.085</v>
      </c>
      <c r="AD434" s="14">
        <v>3187.9250000000002</v>
      </c>
      <c r="AE434" s="14">
        <v>2196.96</v>
      </c>
      <c r="AF434" s="14">
        <v>1858.41</v>
      </c>
      <c r="AG434" s="14">
        <v>4947.8100000000004</v>
      </c>
      <c r="AH434" s="14">
        <v>1989.549</v>
      </c>
      <c r="AI434" s="14">
        <v>1963.34</v>
      </c>
      <c r="AJ434" s="14">
        <v>2004.6559999999999</v>
      </c>
      <c r="AK434" s="14">
        <v>2263.6909999999998</v>
      </c>
      <c r="AL434" s="14">
        <v>2399.6750000000002</v>
      </c>
      <c r="AM434" s="14">
        <v>2581.1880000000001</v>
      </c>
      <c r="AN434" s="14">
        <v>2820.2280000000001</v>
      </c>
      <c r="AO434" s="14">
        <v>3451.7739999999999</v>
      </c>
      <c r="AP434" s="14">
        <v>4093.7170000000001</v>
      </c>
      <c r="AQ434" s="14">
        <v>4963.3549999999996</v>
      </c>
      <c r="AR434" s="14">
        <v>5148.8410000000003</v>
      </c>
      <c r="AS434" s="14">
        <v>5315.2439999999997</v>
      </c>
      <c r="AT434" s="14">
        <v>5549.6660000000002</v>
      </c>
      <c r="AU434" s="14">
        <v>5560.8720000000003</v>
      </c>
      <c r="AV434" s="14">
        <v>5576.1880000000001</v>
      </c>
      <c r="AW434" s="14">
        <v>6220.9229999999998</v>
      </c>
      <c r="AX434" s="14">
        <v>6119.4859999999999</v>
      </c>
      <c r="AY434" s="14">
        <v>6092.1809999999996</v>
      </c>
      <c r="AZ434" s="14">
        <v>5717.3370000000004</v>
      </c>
      <c r="BA434" s="14">
        <v>4874.2139999999999</v>
      </c>
      <c r="BB434" s="14">
        <v>4527.8289999999997</v>
      </c>
      <c r="BC434" s="14">
        <v>3200.1129999999998</v>
      </c>
      <c r="BD434" s="14">
        <v>2180.4690000000001</v>
      </c>
      <c r="BE434" s="14">
        <v>1849.8140000000001</v>
      </c>
      <c r="BF434" s="14">
        <v>6040.2929999999997</v>
      </c>
      <c r="BG434" s="14">
        <v>70.419399999999996</v>
      </c>
      <c r="BH434" s="14">
        <v>69.838700000000003</v>
      </c>
      <c r="BI434" s="14">
        <v>70.419399999999996</v>
      </c>
      <c r="BJ434" s="14">
        <v>70.419399999999996</v>
      </c>
      <c r="BK434" s="14">
        <v>71.258099999999999</v>
      </c>
      <c r="BL434" s="14">
        <v>71</v>
      </c>
      <c r="BM434" s="14">
        <v>71.258099999999999</v>
      </c>
      <c r="BN434" s="14">
        <v>72.516099999999994</v>
      </c>
      <c r="BO434" s="14">
        <v>73.516099999999994</v>
      </c>
      <c r="BP434" s="14">
        <v>75.677400000000006</v>
      </c>
      <c r="BQ434" s="14">
        <v>76.516099999999994</v>
      </c>
      <c r="BR434" s="14">
        <v>81.354799999999997</v>
      </c>
      <c r="BS434" s="14">
        <v>83.096800000000002</v>
      </c>
      <c r="BT434" s="14">
        <v>80.096800000000002</v>
      </c>
      <c r="BU434" s="14">
        <v>78.096800000000002</v>
      </c>
      <c r="BV434" s="14">
        <v>78.516099999999994</v>
      </c>
      <c r="BW434" s="14">
        <v>76.677400000000006</v>
      </c>
      <c r="BX434" s="14">
        <v>73.838700000000003</v>
      </c>
      <c r="BY434" s="14">
        <v>73.419399999999996</v>
      </c>
      <c r="BZ434" s="14">
        <v>72.419399999999996</v>
      </c>
      <c r="CA434" s="14">
        <v>72.580600000000004</v>
      </c>
      <c r="CB434" s="14">
        <v>72.161299999999997</v>
      </c>
      <c r="CC434" s="14">
        <v>72.161299999999997</v>
      </c>
      <c r="CD434" s="14">
        <v>72.580600000000004</v>
      </c>
      <c r="CE434" s="14">
        <v>984.20939999999996</v>
      </c>
      <c r="CF434" s="14">
        <v>738.8279</v>
      </c>
      <c r="CG434" s="14">
        <v>704.29139999999995</v>
      </c>
      <c r="CH434" s="14">
        <v>608.88969999999995</v>
      </c>
      <c r="CI434" s="14">
        <v>540.66849999999999</v>
      </c>
      <c r="CJ434" s="14">
        <v>411.33879999999999</v>
      </c>
      <c r="CK434" s="14">
        <v>388.68310000000002</v>
      </c>
      <c r="CL434" s="14">
        <v>453.30250000000001</v>
      </c>
      <c r="CM434" s="14">
        <v>416.71179999999998</v>
      </c>
      <c r="CN434" s="14">
        <v>482.57639999999998</v>
      </c>
      <c r="CO434" s="14">
        <v>410.2226</v>
      </c>
      <c r="CP434" s="14">
        <v>450.54860000000002</v>
      </c>
      <c r="CQ434" s="14">
        <v>526.31230000000005</v>
      </c>
      <c r="CR434" s="14">
        <v>475.51029999999997</v>
      </c>
      <c r="CS434" s="14">
        <v>464.28660000000002</v>
      </c>
      <c r="CT434" s="14">
        <v>511.91739999999999</v>
      </c>
      <c r="CU434" s="14">
        <v>541.00239999999997</v>
      </c>
      <c r="CV434" s="14">
        <v>592.50229999999999</v>
      </c>
      <c r="CW434" s="14">
        <v>625.90390000000002</v>
      </c>
      <c r="CX434" s="14">
        <v>860.09230000000002</v>
      </c>
      <c r="CY434" s="14">
        <v>981.22519999999997</v>
      </c>
      <c r="CZ434" s="14">
        <v>916.44659999999999</v>
      </c>
      <c r="DA434" s="14">
        <v>1150.9849999999999</v>
      </c>
      <c r="DB434" s="14">
        <v>1189.5350000000001</v>
      </c>
      <c r="DC434" s="14">
        <v>444.04700000000003</v>
      </c>
      <c r="DD434" s="14">
        <f>SUMIFS(CountData!$H:$H, CountData!$A:$A, $B434,CountData!$B:$B, $C434, CountData!$C:$C, $D434, CountData!$D:$D, $E434, CountData!$E:$E, $F434, CountData!$F:$F, $G434, CountData!$G:$G, $H434)</f>
        <v>16</v>
      </c>
      <c r="DE434" s="14">
        <f>SUMIFS(CountData!$I:$I, CountData!$A:$A, $B434, CountData!$B:$B, $C434, CountData!$C:$C, $D434, CountData!$D:$D, $E434, CountData!$E:$E, $F434, CountData!$F:$F, $G434, CountData!$G:$G, $H434)</f>
        <v>19</v>
      </c>
      <c r="DF434" s="27">
        <f t="shared" ca="1" si="6"/>
        <v>1054.384500000001</v>
      </c>
      <c r="DG434" s="14">
        <v>0</v>
      </c>
    </row>
    <row r="435" spans="1:111" x14ac:dyDescent="0.25">
      <c r="A435" s="14" t="s">
        <v>56</v>
      </c>
      <c r="B435" s="14" t="s">
        <v>55</v>
      </c>
      <c r="C435" s="14" t="s">
        <v>55</v>
      </c>
      <c r="D435" s="14" t="s">
        <v>55</v>
      </c>
      <c r="E435" s="14" t="s">
        <v>55</v>
      </c>
      <c r="F435" s="14" t="s">
        <v>124</v>
      </c>
      <c r="G435" s="14" t="s">
        <v>102</v>
      </c>
      <c r="H435" s="1">
        <v>42214</v>
      </c>
      <c r="I435" s="14">
        <v>2004.375</v>
      </c>
      <c r="J435" s="14">
        <v>1926.07</v>
      </c>
      <c r="K435" s="14">
        <v>1872.4349999999999</v>
      </c>
      <c r="L435" s="14">
        <v>2091.4949999999999</v>
      </c>
      <c r="M435" s="14">
        <v>2213.0050000000001</v>
      </c>
      <c r="N435" s="14">
        <v>2373.1</v>
      </c>
      <c r="O435" s="14">
        <v>2565.4499999999998</v>
      </c>
      <c r="P435" s="14">
        <v>3091.98</v>
      </c>
      <c r="Q435" s="14">
        <v>3645.36</v>
      </c>
      <c r="R435" s="14">
        <v>4465.1949999999997</v>
      </c>
      <c r="S435" s="14">
        <v>4671.1949999999997</v>
      </c>
      <c r="T435" s="14">
        <v>4939.2449999999999</v>
      </c>
      <c r="U435" s="14">
        <v>5123.5600000000004</v>
      </c>
      <c r="V435" s="14">
        <v>5327.05</v>
      </c>
      <c r="W435" s="14">
        <v>5401.3149999999996</v>
      </c>
      <c r="X435" s="14">
        <v>4190.6850000000004</v>
      </c>
      <c r="Y435" s="14">
        <v>4426.9049999999997</v>
      </c>
      <c r="Z435" s="14">
        <v>4213.6750000000002</v>
      </c>
      <c r="AA435" s="14">
        <v>4220.22</v>
      </c>
      <c r="AB435" s="14">
        <v>5249.64</v>
      </c>
      <c r="AC435" s="14">
        <v>4604.0450000000001</v>
      </c>
      <c r="AD435" s="14">
        <v>3202.2950000000001</v>
      </c>
      <c r="AE435" s="14">
        <v>2382.5250000000001</v>
      </c>
      <c r="AF435" s="14">
        <v>1969.095</v>
      </c>
      <c r="AG435" s="14">
        <v>4262.8710000000001</v>
      </c>
      <c r="AH435" s="14">
        <v>2020.7059999999999</v>
      </c>
      <c r="AI435" s="14">
        <v>1962.248</v>
      </c>
      <c r="AJ435" s="14">
        <v>1907.97</v>
      </c>
      <c r="AK435" s="14">
        <v>2138.9760000000001</v>
      </c>
      <c r="AL435" s="14">
        <v>2251.3870000000002</v>
      </c>
      <c r="AM435" s="14">
        <v>2402.36</v>
      </c>
      <c r="AN435" s="14">
        <v>2608.0259999999998</v>
      </c>
      <c r="AO435" s="14">
        <v>3093.0770000000002</v>
      </c>
      <c r="AP435" s="14">
        <v>3634.326</v>
      </c>
      <c r="AQ435" s="14">
        <v>4395.6940000000004</v>
      </c>
      <c r="AR435" s="14">
        <v>4588.3860000000004</v>
      </c>
      <c r="AS435" s="14">
        <v>4833.451</v>
      </c>
      <c r="AT435" s="14">
        <v>5037.7039999999997</v>
      </c>
      <c r="AU435" s="14">
        <v>5162.4840000000004</v>
      </c>
      <c r="AV435" s="14">
        <v>5295.4539999999997</v>
      </c>
      <c r="AW435" s="14">
        <v>5264.89</v>
      </c>
      <c r="AX435" s="14">
        <v>5432.9489999999996</v>
      </c>
      <c r="AY435" s="14">
        <v>5308.13</v>
      </c>
      <c r="AZ435" s="14">
        <v>5192.7860000000001</v>
      </c>
      <c r="BA435" s="14">
        <v>5082.5919999999996</v>
      </c>
      <c r="BB435" s="14">
        <v>4512.9380000000001</v>
      </c>
      <c r="BC435" s="14">
        <v>3199.0349999999999</v>
      </c>
      <c r="BD435" s="14">
        <v>2345.7669999999998</v>
      </c>
      <c r="BE435" s="14">
        <v>1922.0429999999999</v>
      </c>
      <c r="BF435" s="14">
        <v>5298.0609999999997</v>
      </c>
      <c r="BG435" s="14">
        <v>69</v>
      </c>
      <c r="BH435" s="14">
        <v>69.436800000000005</v>
      </c>
      <c r="BI435" s="14">
        <v>70</v>
      </c>
      <c r="BJ435" s="14">
        <v>70</v>
      </c>
      <c r="BK435" s="14">
        <v>70</v>
      </c>
      <c r="BL435" s="14">
        <v>70</v>
      </c>
      <c r="BM435" s="14">
        <v>70</v>
      </c>
      <c r="BN435" s="14">
        <v>70.873599999999996</v>
      </c>
      <c r="BO435" s="14">
        <v>72.310299999999998</v>
      </c>
      <c r="BP435" s="14">
        <v>74.747100000000003</v>
      </c>
      <c r="BQ435" s="14">
        <v>77.057500000000005</v>
      </c>
      <c r="BR435" s="14">
        <v>77.620699999999999</v>
      </c>
      <c r="BS435" s="14">
        <v>78.183899999999994</v>
      </c>
      <c r="BT435" s="14">
        <v>78.310299999999998</v>
      </c>
      <c r="BU435" s="14">
        <v>78.747100000000003</v>
      </c>
      <c r="BV435" s="14">
        <v>77.183899999999994</v>
      </c>
      <c r="BW435" s="14">
        <v>76.873599999999996</v>
      </c>
      <c r="BX435" s="14">
        <v>75.310299999999998</v>
      </c>
      <c r="BY435" s="14">
        <v>73.873599999999996</v>
      </c>
      <c r="BZ435" s="14">
        <v>72.436800000000005</v>
      </c>
      <c r="CA435" s="14">
        <v>72</v>
      </c>
      <c r="CB435" s="14">
        <v>71.436800000000005</v>
      </c>
      <c r="CC435" s="14">
        <v>71.436800000000005</v>
      </c>
      <c r="CD435" s="14">
        <v>71.436800000000005</v>
      </c>
      <c r="CE435" s="14">
        <v>1235.1189999999999</v>
      </c>
      <c r="CF435" s="14">
        <v>1113.01</v>
      </c>
      <c r="CG435" s="14">
        <v>979.73479999999995</v>
      </c>
      <c r="CH435" s="14">
        <v>832.32370000000003</v>
      </c>
      <c r="CI435" s="14">
        <v>562.74300000000005</v>
      </c>
      <c r="CJ435" s="14">
        <v>328.38400000000001</v>
      </c>
      <c r="CK435" s="14">
        <v>326.8109</v>
      </c>
      <c r="CL435" s="14">
        <v>396.8965</v>
      </c>
      <c r="CM435" s="14">
        <v>412.49829999999997</v>
      </c>
      <c r="CN435" s="14">
        <v>498.86430000000001</v>
      </c>
      <c r="CO435" s="14">
        <v>486.649</v>
      </c>
      <c r="CP435" s="14">
        <v>570.34310000000005</v>
      </c>
      <c r="CQ435" s="14">
        <v>506.60300000000001</v>
      </c>
      <c r="CR435" s="14">
        <v>468.67669999999998</v>
      </c>
      <c r="CS435" s="14">
        <v>495.02280000000002</v>
      </c>
      <c r="CT435" s="14">
        <v>687.91</v>
      </c>
      <c r="CU435" s="14">
        <v>847.14329999999995</v>
      </c>
      <c r="CV435" s="14">
        <v>816.63340000000005</v>
      </c>
      <c r="CW435" s="14">
        <v>859.28959999999995</v>
      </c>
      <c r="CX435" s="14">
        <v>1079.5989999999999</v>
      </c>
      <c r="CY435" s="14">
        <v>1128.9269999999999</v>
      </c>
      <c r="CZ435" s="14">
        <v>1169.537</v>
      </c>
      <c r="DA435" s="14">
        <v>1265.335</v>
      </c>
      <c r="DB435" s="14">
        <v>1361.373</v>
      </c>
      <c r="DC435" s="14">
        <v>666.09559999999999</v>
      </c>
      <c r="DD435" s="14">
        <f>SUMIFS(CountData!$H:$H, CountData!$A:$A, $B435,CountData!$B:$B, $C435, CountData!$C:$C, $D435, CountData!$D:$D, $E435, CountData!$E:$E, $F435, CountData!$F:$F, $G435, CountData!$G:$G, $H435)</f>
        <v>16</v>
      </c>
      <c r="DE435" s="14">
        <f>SUMIFS(CountData!$I:$I, CountData!$A:$A, $B435, CountData!$B:$B, $C435, CountData!$C:$C, $D435, CountData!$D:$D, $E435, CountData!$E:$E, $F435, CountData!$F:$F, $G435, CountData!$G:$G, $H435)</f>
        <v>19</v>
      </c>
      <c r="DF435" s="27">
        <f t="shared" ca="1" si="6"/>
        <v>1062.4845000000005</v>
      </c>
      <c r="DG435" s="14">
        <v>0</v>
      </c>
    </row>
    <row r="436" spans="1:111" x14ac:dyDescent="0.25">
      <c r="A436" s="14" t="s">
        <v>56</v>
      </c>
      <c r="B436" s="14" t="s">
        <v>55</v>
      </c>
      <c r="C436" s="14" t="s">
        <v>55</v>
      </c>
      <c r="D436" s="14" t="s">
        <v>55</v>
      </c>
      <c r="E436" s="14" t="s">
        <v>55</v>
      </c>
      <c r="F436" s="14" t="s">
        <v>124</v>
      </c>
      <c r="G436" s="14" t="s">
        <v>102</v>
      </c>
      <c r="H436" s="1">
        <v>42221</v>
      </c>
      <c r="I436" s="14">
        <v>2046.5150000000001</v>
      </c>
      <c r="J436" s="14">
        <v>1980.38</v>
      </c>
      <c r="K436" s="14">
        <v>1886.2349999999999</v>
      </c>
      <c r="L436" s="14">
        <v>1909.25</v>
      </c>
      <c r="M436" s="14">
        <v>1948.81</v>
      </c>
      <c r="N436" s="14">
        <v>2046.0350000000001</v>
      </c>
      <c r="O436" s="14">
        <v>2218.69</v>
      </c>
      <c r="P436" s="14">
        <v>2898.97</v>
      </c>
      <c r="Q436" s="14">
        <v>3487.39</v>
      </c>
      <c r="R436" s="14">
        <v>4157.28</v>
      </c>
      <c r="S436" s="14">
        <v>4407.5600000000004</v>
      </c>
      <c r="T436" s="14">
        <v>4733.3100000000004</v>
      </c>
      <c r="U436" s="14">
        <v>4961.07</v>
      </c>
      <c r="V436" s="14">
        <v>5081.9250000000002</v>
      </c>
      <c r="W436" s="14">
        <v>5055.585</v>
      </c>
      <c r="X436" s="14">
        <v>4281.3050000000003</v>
      </c>
      <c r="Y436" s="14">
        <v>4370.41</v>
      </c>
      <c r="Z436" s="14">
        <v>4173.8450000000003</v>
      </c>
      <c r="AA436" s="14">
        <v>4149.0150000000003</v>
      </c>
      <c r="AB436" s="14">
        <v>4870.82</v>
      </c>
      <c r="AC436" s="14">
        <v>4349.4650000000001</v>
      </c>
      <c r="AD436" s="14">
        <v>3000.2</v>
      </c>
      <c r="AE436" s="14">
        <v>2294.7750000000001</v>
      </c>
      <c r="AF436" s="14">
        <v>1985.0350000000001</v>
      </c>
      <c r="AG436" s="14">
        <v>4243.6440000000002</v>
      </c>
      <c r="AH436" s="14">
        <v>2025.51</v>
      </c>
      <c r="AI436" s="14">
        <v>1971.566</v>
      </c>
      <c r="AJ436" s="14">
        <v>1892.348</v>
      </c>
      <c r="AK436" s="14">
        <v>1924.557</v>
      </c>
      <c r="AL436" s="14">
        <v>1969.3050000000001</v>
      </c>
      <c r="AM436" s="14">
        <v>2062.6689999999999</v>
      </c>
      <c r="AN436" s="14">
        <v>2228.5650000000001</v>
      </c>
      <c r="AO436" s="14">
        <v>2905.49</v>
      </c>
      <c r="AP436" s="14">
        <v>3460.67</v>
      </c>
      <c r="AQ436" s="14">
        <v>4106.335</v>
      </c>
      <c r="AR436" s="14">
        <v>4308.5569999999998</v>
      </c>
      <c r="AS436" s="14">
        <v>4623.9229999999998</v>
      </c>
      <c r="AT436" s="14">
        <v>4881.3190000000004</v>
      </c>
      <c r="AU436" s="14">
        <v>4947.1790000000001</v>
      </c>
      <c r="AV436" s="14">
        <v>4980.4679999999998</v>
      </c>
      <c r="AW436" s="14">
        <v>5236</v>
      </c>
      <c r="AX436" s="14">
        <v>5238.915</v>
      </c>
      <c r="AY436" s="14">
        <v>5147.2579999999998</v>
      </c>
      <c r="AZ436" s="14">
        <v>5002.1139999999996</v>
      </c>
      <c r="BA436" s="14">
        <v>4691.2889999999998</v>
      </c>
      <c r="BB436" s="14">
        <v>4218.8630000000003</v>
      </c>
      <c r="BC436" s="14">
        <v>2979.5920000000001</v>
      </c>
      <c r="BD436" s="14">
        <v>2251.29</v>
      </c>
      <c r="BE436" s="14">
        <v>1904.509</v>
      </c>
      <c r="BF436" s="14">
        <v>5146.29</v>
      </c>
      <c r="BG436" s="14">
        <v>68.9221</v>
      </c>
      <c r="BH436" s="14">
        <v>68.506500000000003</v>
      </c>
      <c r="BI436" s="14">
        <v>68.090900000000005</v>
      </c>
      <c r="BJ436" s="14">
        <v>67.9221</v>
      </c>
      <c r="BK436" s="14">
        <v>67.506500000000003</v>
      </c>
      <c r="BL436" s="14">
        <v>67.506500000000003</v>
      </c>
      <c r="BM436" s="14">
        <v>70</v>
      </c>
      <c r="BN436" s="14">
        <v>73.415599999999998</v>
      </c>
      <c r="BO436" s="14">
        <v>73.831199999999995</v>
      </c>
      <c r="BP436" s="14">
        <v>76.831199999999995</v>
      </c>
      <c r="BQ436" s="14">
        <v>83.0779</v>
      </c>
      <c r="BR436" s="14">
        <v>86.986999999999995</v>
      </c>
      <c r="BS436" s="14">
        <v>86.986999999999995</v>
      </c>
      <c r="BT436" s="14">
        <v>81.493499999999997</v>
      </c>
      <c r="BU436" s="14">
        <v>82.0779</v>
      </c>
      <c r="BV436" s="14">
        <v>82.0779</v>
      </c>
      <c r="BW436" s="14">
        <v>81.493499999999997</v>
      </c>
      <c r="BX436" s="14">
        <v>80.324700000000007</v>
      </c>
      <c r="BY436" s="14">
        <v>75.831199999999995</v>
      </c>
      <c r="BZ436" s="14">
        <v>73</v>
      </c>
      <c r="CA436" s="14">
        <v>72</v>
      </c>
      <c r="CB436" s="14">
        <v>72.415599999999998</v>
      </c>
      <c r="CC436" s="14">
        <v>71</v>
      </c>
      <c r="CD436" s="14">
        <v>71</v>
      </c>
      <c r="CE436" s="14">
        <v>904.00450000000001</v>
      </c>
      <c r="CF436" s="14">
        <v>785.99990000000003</v>
      </c>
      <c r="CG436" s="14">
        <v>672.79589999999996</v>
      </c>
      <c r="CH436" s="14">
        <v>631.24549999999999</v>
      </c>
      <c r="CI436" s="14">
        <v>410.666</v>
      </c>
      <c r="CJ436" s="14">
        <v>239.20920000000001</v>
      </c>
      <c r="CK436" s="14">
        <v>252.22980000000001</v>
      </c>
      <c r="CL436" s="14">
        <v>368.6277</v>
      </c>
      <c r="CM436" s="14">
        <v>319.78809999999999</v>
      </c>
      <c r="CN436" s="14">
        <v>322.87990000000002</v>
      </c>
      <c r="CO436" s="14">
        <v>493.0421</v>
      </c>
      <c r="CP436" s="14">
        <v>639.00019999999995</v>
      </c>
      <c r="CQ436" s="14">
        <v>588.66639999999995</v>
      </c>
      <c r="CR436" s="14">
        <v>502.88729999999998</v>
      </c>
      <c r="CS436" s="14">
        <v>380.21429999999998</v>
      </c>
      <c r="CT436" s="14">
        <v>574.94560000000001</v>
      </c>
      <c r="CU436" s="14">
        <v>734.15499999999997</v>
      </c>
      <c r="CV436" s="14">
        <v>743.08960000000002</v>
      </c>
      <c r="CW436" s="14">
        <v>777.55</v>
      </c>
      <c r="CX436" s="14">
        <v>828.88139999999999</v>
      </c>
      <c r="CY436" s="14">
        <v>964.77739999999994</v>
      </c>
      <c r="CZ436" s="14">
        <v>948.28300000000002</v>
      </c>
      <c r="DA436" s="14">
        <v>1100.2840000000001</v>
      </c>
      <c r="DB436" s="14">
        <v>1092.318</v>
      </c>
      <c r="DC436" s="14">
        <v>586.55600000000004</v>
      </c>
      <c r="DD436" s="14">
        <f>SUMIFS(CountData!$H:$H, CountData!$A:$A, $B436,CountData!$B:$B, $C436, CountData!$C:$C, $D436, CountData!$D:$D, $E436, CountData!$E:$E, $F436, CountData!$F:$F, $G436, CountData!$G:$G, $H436)</f>
        <v>16</v>
      </c>
      <c r="DE436" s="14">
        <f>SUMIFS(CountData!$I:$I, CountData!$A:$A, $B436, CountData!$B:$B, $C436, CountData!$C:$C, $D436, CountData!$D:$D, $E436, CountData!$E:$E, $F436, CountData!$F:$F, $G436, CountData!$G:$G, $H436)</f>
        <v>19</v>
      </c>
      <c r="DF436" s="27">
        <f t="shared" ca="1" si="6"/>
        <v>907.01650000000063</v>
      </c>
      <c r="DG436" s="14">
        <v>0</v>
      </c>
    </row>
    <row r="437" spans="1:111" x14ac:dyDescent="0.25">
      <c r="A437" s="14" t="s">
        <v>56</v>
      </c>
      <c r="B437" s="14" t="s">
        <v>55</v>
      </c>
      <c r="C437" s="14" t="s">
        <v>55</v>
      </c>
      <c r="D437" s="14" t="s">
        <v>55</v>
      </c>
      <c r="E437" s="14" t="s">
        <v>55</v>
      </c>
      <c r="F437" s="14" t="s">
        <v>124</v>
      </c>
      <c r="G437" s="14" t="s">
        <v>102</v>
      </c>
      <c r="H437" s="1">
        <v>42229</v>
      </c>
      <c r="I437" s="14">
        <v>1660.55</v>
      </c>
      <c r="J437" s="14">
        <v>1608.0050000000001</v>
      </c>
      <c r="K437" s="14">
        <v>1636.425</v>
      </c>
      <c r="L437" s="14">
        <v>1732.37</v>
      </c>
      <c r="M437" s="14">
        <v>1776.52</v>
      </c>
      <c r="N437" s="14">
        <v>1911.175</v>
      </c>
      <c r="O437" s="14">
        <v>2210.4</v>
      </c>
      <c r="P437" s="14">
        <v>2923.13</v>
      </c>
      <c r="Q437" s="14">
        <v>3630.34</v>
      </c>
      <c r="R437" s="14">
        <v>4391.8100000000004</v>
      </c>
      <c r="S437" s="14">
        <v>4731.3549999999996</v>
      </c>
      <c r="T437" s="14">
        <v>4969.3</v>
      </c>
      <c r="U437" s="14">
        <v>5117.5050000000001</v>
      </c>
      <c r="V437" s="14">
        <v>5255.23</v>
      </c>
      <c r="W437" s="14">
        <v>5296.04</v>
      </c>
      <c r="X437" s="14">
        <v>4105.6350000000002</v>
      </c>
      <c r="Y437" s="14">
        <v>4279.6499999999996</v>
      </c>
      <c r="Z437" s="14">
        <v>4102.0550000000003</v>
      </c>
      <c r="AA437" s="14">
        <v>4198.5600000000004</v>
      </c>
      <c r="AB437" s="14">
        <v>5236.5749999999998</v>
      </c>
      <c r="AC437" s="14">
        <v>4627.0550000000003</v>
      </c>
      <c r="AD437" s="14">
        <v>3118.145</v>
      </c>
      <c r="AE437" s="14">
        <v>2201.2150000000001</v>
      </c>
      <c r="AF437" s="14">
        <v>1802.355</v>
      </c>
      <c r="AG437" s="14">
        <v>4171.4750000000004</v>
      </c>
      <c r="AH437" s="14">
        <v>1615.69</v>
      </c>
      <c r="AI437" s="14">
        <v>1573.6669999999999</v>
      </c>
      <c r="AJ437" s="14">
        <v>1613.0730000000001</v>
      </c>
      <c r="AK437" s="14">
        <v>1715.825</v>
      </c>
      <c r="AL437" s="14">
        <v>1767.329</v>
      </c>
      <c r="AM437" s="14">
        <v>1915.8530000000001</v>
      </c>
      <c r="AN437" s="14">
        <v>2213.5549999999998</v>
      </c>
      <c r="AO437" s="14">
        <v>2950.0610000000001</v>
      </c>
      <c r="AP437" s="14">
        <v>3609.32</v>
      </c>
      <c r="AQ437" s="14">
        <v>4318.4830000000002</v>
      </c>
      <c r="AR437" s="14">
        <v>4657.8379999999997</v>
      </c>
      <c r="AS437" s="14">
        <v>4908.0649999999996</v>
      </c>
      <c r="AT437" s="14">
        <v>5078.5410000000002</v>
      </c>
      <c r="AU437" s="14">
        <v>5119.5280000000002</v>
      </c>
      <c r="AV437" s="14">
        <v>5244.9260000000004</v>
      </c>
      <c r="AW437" s="14">
        <v>5187.24</v>
      </c>
      <c r="AX437" s="14">
        <v>5256.6450000000004</v>
      </c>
      <c r="AY437" s="14">
        <v>5165.4560000000001</v>
      </c>
      <c r="AZ437" s="14">
        <v>5075.3310000000001</v>
      </c>
      <c r="BA437" s="14">
        <v>5023.1059999999998</v>
      </c>
      <c r="BB437" s="14">
        <v>4498.0780000000004</v>
      </c>
      <c r="BC437" s="14">
        <v>3083.2220000000002</v>
      </c>
      <c r="BD437" s="14">
        <v>2155.62</v>
      </c>
      <c r="BE437" s="14">
        <v>1714.952</v>
      </c>
      <c r="BF437" s="14">
        <v>5161.366</v>
      </c>
      <c r="BG437" s="14">
        <v>71.820499999999996</v>
      </c>
      <c r="BH437" s="14">
        <v>71.410300000000007</v>
      </c>
      <c r="BI437" s="14">
        <v>70.179500000000004</v>
      </c>
      <c r="BJ437" s="14">
        <v>69.179500000000004</v>
      </c>
      <c r="BK437" s="14">
        <v>68.769199999999998</v>
      </c>
      <c r="BL437" s="14">
        <v>69.179500000000004</v>
      </c>
      <c r="BM437" s="14">
        <v>69.589699999999993</v>
      </c>
      <c r="BN437" s="14">
        <v>74.410300000000007</v>
      </c>
      <c r="BO437" s="14">
        <v>76.051299999999998</v>
      </c>
      <c r="BP437" s="14">
        <v>81.051299999999998</v>
      </c>
      <c r="BQ437" s="14">
        <v>83.871799999999993</v>
      </c>
      <c r="BR437" s="14">
        <v>84.692300000000003</v>
      </c>
      <c r="BS437" s="14">
        <v>84.871799999999993</v>
      </c>
      <c r="BT437" s="14">
        <v>86.2821</v>
      </c>
      <c r="BU437" s="14">
        <v>83.871799999999993</v>
      </c>
      <c r="BV437" s="14">
        <v>82.051299999999998</v>
      </c>
      <c r="BW437" s="14">
        <v>81.641000000000005</v>
      </c>
      <c r="BX437" s="14">
        <v>82.461500000000001</v>
      </c>
      <c r="BY437" s="14">
        <v>81.461500000000001</v>
      </c>
      <c r="BZ437" s="14">
        <v>77.641000000000005</v>
      </c>
      <c r="CA437" s="14">
        <v>76.230800000000002</v>
      </c>
      <c r="CB437" s="14">
        <v>74.410300000000007</v>
      </c>
      <c r="CC437" s="14">
        <v>73.820499999999996</v>
      </c>
      <c r="CD437" s="14">
        <v>73</v>
      </c>
      <c r="CE437" s="14">
        <v>929.32320000000004</v>
      </c>
      <c r="CF437" s="14">
        <v>812.40120000000002</v>
      </c>
      <c r="CG437" s="14">
        <v>790.22329999999999</v>
      </c>
      <c r="CH437" s="14">
        <v>687.09040000000005</v>
      </c>
      <c r="CI437" s="14">
        <v>441.39710000000002</v>
      </c>
      <c r="CJ437" s="14">
        <v>256.93310000000002</v>
      </c>
      <c r="CK437" s="14">
        <v>285.0222</v>
      </c>
      <c r="CL437" s="14">
        <v>413.8646</v>
      </c>
      <c r="CM437" s="14">
        <v>303.7921</v>
      </c>
      <c r="CN437" s="14">
        <v>349.5197</v>
      </c>
      <c r="CO437" s="14">
        <v>404.26130000000001</v>
      </c>
      <c r="CP437" s="14">
        <v>451.5677</v>
      </c>
      <c r="CQ437" s="14">
        <v>397.57909999999998</v>
      </c>
      <c r="CR437" s="14">
        <v>393.5718</v>
      </c>
      <c r="CS437" s="14">
        <v>398.65260000000001</v>
      </c>
      <c r="CT437" s="14">
        <v>584.48779999999999</v>
      </c>
      <c r="CU437" s="14">
        <v>705.07339999999999</v>
      </c>
      <c r="CV437" s="14">
        <v>743.77110000000005</v>
      </c>
      <c r="CW437" s="14">
        <v>822.78139999999996</v>
      </c>
      <c r="CX437" s="14">
        <v>885.91160000000002</v>
      </c>
      <c r="CY437" s="14">
        <v>924.00319999999999</v>
      </c>
      <c r="CZ437" s="14">
        <v>917.6105</v>
      </c>
      <c r="DA437" s="14">
        <v>962.27089999999998</v>
      </c>
      <c r="DB437" s="14">
        <v>1050.7919999999999</v>
      </c>
      <c r="DC437" s="14">
        <v>576.98609999999996</v>
      </c>
      <c r="DD437" s="14">
        <f>SUMIFS(CountData!$H:$H, CountData!$A:$A, $B437,CountData!$B:$B, $C437, CountData!$C:$C, $D437, CountData!$D:$D, $E437, CountData!$E:$E, $F437, CountData!$F:$F, $G437, CountData!$G:$G, $H437)</f>
        <v>16</v>
      </c>
      <c r="DE437" s="14">
        <f>SUMIFS(CountData!$I:$I, CountData!$A:$A, $B437, CountData!$B:$B, $C437, CountData!$C:$C, $D437, CountData!$D:$D, $E437, CountData!$E:$E, $F437, CountData!$F:$F, $G437, CountData!$G:$G, $H437)</f>
        <v>19</v>
      </c>
      <c r="DF437" s="27">
        <f t="shared" ca="1" si="6"/>
        <v>1042.0917499999996</v>
      </c>
      <c r="DG437" s="14">
        <v>0</v>
      </c>
    </row>
    <row r="438" spans="1:111" x14ac:dyDescent="0.25">
      <c r="A438" s="14" t="s">
        <v>56</v>
      </c>
      <c r="B438" s="14" t="s">
        <v>55</v>
      </c>
      <c r="C438" s="14" t="s">
        <v>55</v>
      </c>
      <c r="D438" s="14" t="s">
        <v>55</v>
      </c>
      <c r="E438" s="14" t="s">
        <v>55</v>
      </c>
      <c r="F438" s="14" t="s">
        <v>124</v>
      </c>
      <c r="G438" s="14" t="s">
        <v>102</v>
      </c>
      <c r="H438" s="1">
        <v>42241</v>
      </c>
      <c r="I438" s="14">
        <v>1529.25</v>
      </c>
      <c r="J438" s="14">
        <v>1469.69</v>
      </c>
      <c r="K438" s="14">
        <v>1542.885</v>
      </c>
      <c r="L438" s="14">
        <v>1684.5</v>
      </c>
      <c r="M438" s="14">
        <v>1816.57</v>
      </c>
      <c r="N438" s="14">
        <v>2026.82</v>
      </c>
      <c r="O438" s="14">
        <v>2348.395</v>
      </c>
      <c r="P438" s="14">
        <v>3016.3</v>
      </c>
      <c r="Q438" s="14">
        <v>3644.855</v>
      </c>
      <c r="R438" s="14">
        <v>4056.5450000000001</v>
      </c>
      <c r="S438" s="14">
        <v>4076.0450000000001</v>
      </c>
      <c r="T438" s="14">
        <v>4147.4549999999999</v>
      </c>
      <c r="U438" s="14">
        <v>4204.5600000000004</v>
      </c>
      <c r="V438" s="14">
        <v>4333.3950000000004</v>
      </c>
      <c r="W438" s="14">
        <v>4415.5550000000003</v>
      </c>
      <c r="X438" s="14">
        <v>3477.4</v>
      </c>
      <c r="Y438" s="14">
        <v>3597.9250000000002</v>
      </c>
      <c r="Z438" s="14">
        <v>3473.125</v>
      </c>
      <c r="AA438" s="14">
        <v>3525.53</v>
      </c>
      <c r="AB438" s="14">
        <v>4900.6099999999997</v>
      </c>
      <c r="AC438" s="14">
        <v>4346.8500000000004</v>
      </c>
      <c r="AD438" s="14">
        <v>3044.92</v>
      </c>
      <c r="AE438" s="14">
        <v>2149.4</v>
      </c>
      <c r="AF438" s="14">
        <v>1778.09</v>
      </c>
      <c r="AG438" s="14">
        <v>3518.4949999999999</v>
      </c>
      <c r="AH438" s="14">
        <v>1509.8009999999999</v>
      </c>
      <c r="AI438" s="14">
        <v>1460.645</v>
      </c>
      <c r="AJ438" s="14">
        <v>1549.46</v>
      </c>
      <c r="AK438" s="14">
        <v>1707.5540000000001</v>
      </c>
      <c r="AL438" s="14">
        <v>1855.1110000000001</v>
      </c>
      <c r="AM438" s="14">
        <v>2047.98</v>
      </c>
      <c r="AN438" s="14">
        <v>2369.4369999999999</v>
      </c>
      <c r="AO438" s="14">
        <v>3017.3330000000001</v>
      </c>
      <c r="AP438" s="14">
        <v>3620.009</v>
      </c>
      <c r="AQ438" s="14">
        <v>4052.3939999999998</v>
      </c>
      <c r="AR438" s="14">
        <v>4076.9389999999999</v>
      </c>
      <c r="AS438" s="14">
        <v>4141.2160000000003</v>
      </c>
      <c r="AT438" s="14">
        <v>4225.0770000000002</v>
      </c>
      <c r="AU438" s="14">
        <v>4228.6130000000003</v>
      </c>
      <c r="AV438" s="14">
        <v>4374.7569999999996</v>
      </c>
      <c r="AW438" s="14">
        <v>4410.6400000000003</v>
      </c>
      <c r="AX438" s="14">
        <v>4441.049</v>
      </c>
      <c r="AY438" s="14">
        <v>4438.62</v>
      </c>
      <c r="AZ438" s="14">
        <v>4341.6880000000001</v>
      </c>
      <c r="BA438" s="14">
        <v>4715.2479999999996</v>
      </c>
      <c r="BB438" s="14">
        <v>4242.527</v>
      </c>
      <c r="BC438" s="14">
        <v>3015.6390000000001</v>
      </c>
      <c r="BD438" s="14">
        <v>2095.134</v>
      </c>
      <c r="BE438" s="14">
        <v>1727.8579999999999</v>
      </c>
      <c r="BF438" s="14">
        <v>4402.817</v>
      </c>
      <c r="BG438" s="14">
        <v>71.12</v>
      </c>
      <c r="BH438" s="14">
        <v>71.12</v>
      </c>
      <c r="BI438" s="14">
        <v>71.12</v>
      </c>
      <c r="BJ438" s="14">
        <v>71.56</v>
      </c>
      <c r="BK438" s="14">
        <v>72</v>
      </c>
      <c r="BL438" s="14">
        <v>72.44</v>
      </c>
      <c r="BM438" s="14">
        <v>72.88</v>
      </c>
      <c r="BN438" s="14">
        <v>73.319999999999993</v>
      </c>
      <c r="BO438" s="14">
        <v>73.760000000000005</v>
      </c>
      <c r="BP438" s="14">
        <v>73.760000000000005</v>
      </c>
      <c r="BQ438" s="14">
        <v>73.319999999999993</v>
      </c>
      <c r="BR438" s="14">
        <v>73.760000000000005</v>
      </c>
      <c r="BS438" s="14">
        <v>74.319999999999993</v>
      </c>
      <c r="BT438" s="14">
        <v>77.2</v>
      </c>
      <c r="BU438" s="14">
        <v>78.08</v>
      </c>
      <c r="BV438" s="14">
        <v>78.2</v>
      </c>
      <c r="BW438" s="14">
        <v>80.64</v>
      </c>
      <c r="BX438" s="14">
        <v>77.760000000000005</v>
      </c>
      <c r="BY438" s="14">
        <v>76.319999999999993</v>
      </c>
      <c r="BZ438" s="14">
        <v>74.88</v>
      </c>
      <c r="CA438" s="14">
        <v>74.88</v>
      </c>
      <c r="CB438" s="14">
        <v>74.44</v>
      </c>
      <c r="CC438" s="14">
        <v>75.88</v>
      </c>
      <c r="CD438" s="14">
        <v>75.44</v>
      </c>
      <c r="CE438" s="14">
        <v>899.6114</v>
      </c>
      <c r="CF438" s="14">
        <v>801.5403</v>
      </c>
      <c r="CG438" s="14">
        <v>689.98220000000003</v>
      </c>
      <c r="CH438" s="14">
        <v>622.33519999999999</v>
      </c>
      <c r="CI438" s="14">
        <v>400.69420000000002</v>
      </c>
      <c r="CJ438" s="14">
        <v>237.3176</v>
      </c>
      <c r="CK438" s="14">
        <v>250.85570000000001</v>
      </c>
      <c r="CL438" s="14">
        <v>303.30189999999999</v>
      </c>
      <c r="CM438" s="14">
        <v>280.34070000000003</v>
      </c>
      <c r="CN438" s="14">
        <v>417.50540000000001</v>
      </c>
      <c r="CO438" s="14">
        <v>621.67160000000001</v>
      </c>
      <c r="CP438" s="14">
        <v>719.39620000000002</v>
      </c>
      <c r="CQ438" s="14">
        <v>688.63109999999995</v>
      </c>
      <c r="CR438" s="14">
        <v>513.92449999999997</v>
      </c>
      <c r="CS438" s="14">
        <v>449.72050000000002</v>
      </c>
      <c r="CT438" s="14">
        <v>610.52509999999995</v>
      </c>
      <c r="CU438" s="14">
        <v>811.47820000000002</v>
      </c>
      <c r="CV438" s="14">
        <v>712.22519999999997</v>
      </c>
      <c r="CW438" s="14">
        <v>723.34379999999999</v>
      </c>
      <c r="CX438" s="14">
        <v>844.97640000000001</v>
      </c>
      <c r="CY438" s="14">
        <v>1020.647</v>
      </c>
      <c r="CZ438" s="14">
        <v>968.24959999999999</v>
      </c>
      <c r="DA438" s="14">
        <v>1267.607</v>
      </c>
      <c r="DB438" s="14">
        <v>1376.403</v>
      </c>
      <c r="DC438" s="14">
        <v>593.54729999999995</v>
      </c>
      <c r="DD438" s="14">
        <f>SUMIFS(CountData!$H:$H, CountData!$A:$A, $B438,CountData!$B:$B, $C438, CountData!$C:$C, $D438, CountData!$D:$D, $E438, CountData!$E:$E, $F438, CountData!$F:$F, $G438, CountData!$G:$G, $H438)</f>
        <v>16</v>
      </c>
      <c r="DE438" s="14">
        <f>SUMIFS(CountData!$I:$I, CountData!$A:$A, $B438, CountData!$B:$B, $C438, CountData!$C:$C, $D438, CountData!$D:$D, $E438, CountData!$E:$E, $F438, CountData!$F:$F, $G438, CountData!$G:$G, $H438)</f>
        <v>19</v>
      </c>
      <c r="DF438" s="27">
        <f t="shared" ca="1" si="6"/>
        <v>897.77149999999938</v>
      </c>
      <c r="DG438" s="14">
        <v>0</v>
      </c>
    </row>
    <row r="439" spans="1:111" x14ac:dyDescent="0.25">
      <c r="A439" s="14" t="s">
        <v>56</v>
      </c>
      <c r="B439" s="14" t="s">
        <v>55</v>
      </c>
      <c r="C439" s="14" t="s">
        <v>55</v>
      </c>
      <c r="D439" s="14" t="s">
        <v>55</v>
      </c>
      <c r="E439" s="14" t="s">
        <v>55</v>
      </c>
      <c r="F439" s="14" t="s">
        <v>124</v>
      </c>
      <c r="G439" s="14" t="s">
        <v>102</v>
      </c>
      <c r="H439" s="1">
        <v>42242</v>
      </c>
      <c r="I439" s="14">
        <v>1809.35</v>
      </c>
      <c r="J439" s="14">
        <v>1777.78</v>
      </c>
      <c r="K439" s="14">
        <v>1809.075</v>
      </c>
      <c r="L439" s="14">
        <v>2065.7049999999999</v>
      </c>
      <c r="M439" s="14">
        <v>2059.4250000000002</v>
      </c>
      <c r="N439" s="14">
        <v>2252.355</v>
      </c>
      <c r="O439" s="14">
        <v>2555.3449999999998</v>
      </c>
      <c r="P439" s="14">
        <v>3219.9250000000002</v>
      </c>
      <c r="Q439" s="14">
        <v>3954.96</v>
      </c>
      <c r="R439" s="14">
        <v>4480.34</v>
      </c>
      <c r="S439" s="14">
        <v>4765.37</v>
      </c>
      <c r="T439" s="14">
        <v>5064.2250000000004</v>
      </c>
      <c r="U439" s="14">
        <v>5202.0950000000003</v>
      </c>
      <c r="V439" s="14">
        <v>5346.4750000000004</v>
      </c>
      <c r="W439" s="14">
        <v>5393.6850000000004</v>
      </c>
      <c r="X439" s="14">
        <v>4249.8100000000004</v>
      </c>
      <c r="Y439" s="14">
        <v>4465.2550000000001</v>
      </c>
      <c r="Z439" s="14">
        <v>4249.7049999999999</v>
      </c>
      <c r="AA439" s="14">
        <v>4284.7749999999996</v>
      </c>
      <c r="AB439" s="14">
        <v>5313.7</v>
      </c>
      <c r="AC439" s="14">
        <v>4810.6350000000002</v>
      </c>
      <c r="AD439" s="14">
        <v>3310</v>
      </c>
      <c r="AE439" s="14">
        <v>2106.2150000000001</v>
      </c>
      <c r="AF439" s="14">
        <v>1756.48</v>
      </c>
      <c r="AG439" s="14">
        <v>4312.3860000000004</v>
      </c>
      <c r="AH439" s="14">
        <v>1782.3489999999999</v>
      </c>
      <c r="AI439" s="14">
        <v>1738.046</v>
      </c>
      <c r="AJ439" s="14">
        <v>1789.508</v>
      </c>
      <c r="AK439" s="14">
        <v>2064.0929999999998</v>
      </c>
      <c r="AL439" s="14">
        <v>2071.154</v>
      </c>
      <c r="AM439" s="14">
        <v>2247.2449999999999</v>
      </c>
      <c r="AN439" s="14">
        <v>2560.453</v>
      </c>
      <c r="AO439" s="14">
        <v>3225.846</v>
      </c>
      <c r="AP439" s="14">
        <v>3960.7469999999998</v>
      </c>
      <c r="AQ439" s="14">
        <v>4491.8389999999999</v>
      </c>
      <c r="AR439" s="14">
        <v>4748.3109999999997</v>
      </c>
      <c r="AS439" s="14">
        <v>5030.0590000000002</v>
      </c>
      <c r="AT439" s="14">
        <v>5168.1189999999997</v>
      </c>
      <c r="AU439" s="14">
        <v>5238.58</v>
      </c>
      <c r="AV439" s="14">
        <v>5325.942</v>
      </c>
      <c r="AW439" s="14">
        <v>5382.1679999999997</v>
      </c>
      <c r="AX439" s="14">
        <v>5500.02</v>
      </c>
      <c r="AY439" s="14">
        <v>5379.1120000000001</v>
      </c>
      <c r="AZ439" s="14">
        <v>5238.9530000000004</v>
      </c>
      <c r="BA439" s="14">
        <v>5097.9210000000003</v>
      </c>
      <c r="BB439" s="14">
        <v>4661.1719999999996</v>
      </c>
      <c r="BC439" s="14">
        <v>3284.931</v>
      </c>
      <c r="BD439" s="14">
        <v>2072.9340000000002</v>
      </c>
      <c r="BE439" s="14">
        <v>1671.4559999999999</v>
      </c>
      <c r="BF439" s="14">
        <v>5353.6270000000004</v>
      </c>
      <c r="BG439" s="14">
        <v>74.142899999999997</v>
      </c>
      <c r="BH439" s="14">
        <v>72.571399999999997</v>
      </c>
      <c r="BI439" s="14">
        <v>72.571399999999997</v>
      </c>
      <c r="BJ439" s="14">
        <v>73</v>
      </c>
      <c r="BK439" s="14">
        <v>72.857100000000003</v>
      </c>
      <c r="BL439" s="14">
        <v>72.428600000000003</v>
      </c>
      <c r="BM439" s="14">
        <v>72.857100000000003</v>
      </c>
      <c r="BN439" s="14">
        <v>73.285700000000006</v>
      </c>
      <c r="BO439" s="14">
        <v>75.142899999999997</v>
      </c>
      <c r="BP439" s="14">
        <v>77.857100000000003</v>
      </c>
      <c r="BQ439" s="14">
        <v>81.714299999999994</v>
      </c>
      <c r="BR439" s="14">
        <v>84.714299999999994</v>
      </c>
      <c r="BS439" s="14">
        <v>86.857100000000003</v>
      </c>
      <c r="BT439" s="14">
        <v>86.428600000000003</v>
      </c>
      <c r="BU439" s="14">
        <v>88.428600000000003</v>
      </c>
      <c r="BV439" s="14">
        <v>87</v>
      </c>
      <c r="BW439" s="14">
        <v>85.428600000000003</v>
      </c>
      <c r="BX439" s="14">
        <v>82.571399999999997</v>
      </c>
      <c r="BY439" s="14">
        <v>79.714299999999994</v>
      </c>
      <c r="BZ439" s="14">
        <v>76.285700000000006</v>
      </c>
      <c r="CA439" s="14">
        <v>75.285700000000006</v>
      </c>
      <c r="CB439" s="14">
        <v>74.428600000000003</v>
      </c>
      <c r="CC439" s="14">
        <v>75</v>
      </c>
      <c r="CD439" s="14">
        <v>74</v>
      </c>
      <c r="CE439" s="14">
        <v>1099.8579999999999</v>
      </c>
      <c r="CF439" s="14">
        <v>927.20159999999998</v>
      </c>
      <c r="CG439" s="14">
        <v>680.51310000000001</v>
      </c>
      <c r="CH439" s="14">
        <v>636.60209999999995</v>
      </c>
      <c r="CI439" s="14">
        <v>423.40030000000002</v>
      </c>
      <c r="CJ439" s="14">
        <v>229.035</v>
      </c>
      <c r="CK439" s="14">
        <v>232.99850000000001</v>
      </c>
      <c r="CL439" s="14">
        <v>413.75170000000003</v>
      </c>
      <c r="CM439" s="14">
        <v>414.73450000000003</v>
      </c>
      <c r="CN439" s="14">
        <v>441.80939999999998</v>
      </c>
      <c r="CO439" s="14">
        <v>456.55040000000002</v>
      </c>
      <c r="CP439" s="14">
        <v>474.46260000000001</v>
      </c>
      <c r="CQ439" s="14">
        <v>443.32139999999998</v>
      </c>
      <c r="CR439" s="14">
        <v>369.90140000000002</v>
      </c>
      <c r="CS439" s="14">
        <v>501.47489999999999</v>
      </c>
      <c r="CT439" s="14">
        <v>640.01490000000001</v>
      </c>
      <c r="CU439" s="14">
        <v>745.8614</v>
      </c>
      <c r="CV439" s="14">
        <v>708.00120000000004</v>
      </c>
      <c r="CW439" s="14">
        <v>717.15260000000001</v>
      </c>
      <c r="CX439" s="14">
        <v>861.08709999999996</v>
      </c>
      <c r="CY439" s="14">
        <v>959.20309999999995</v>
      </c>
      <c r="CZ439" s="14">
        <v>942.29690000000005</v>
      </c>
      <c r="DA439" s="14">
        <v>1007.6180000000001</v>
      </c>
      <c r="DB439" s="14">
        <v>992.5634</v>
      </c>
      <c r="DC439" s="14">
        <v>602.50760000000002</v>
      </c>
      <c r="DD439" s="14">
        <f>SUMIFS(CountData!$H:$H, CountData!$A:$A, $B439,CountData!$B:$B, $C439, CountData!$C:$C, $D439, CountData!$D:$D, $E439, CountData!$E:$E, $F439, CountData!$F:$F, $G439, CountData!$G:$G, $H439)</f>
        <v>16</v>
      </c>
      <c r="DE439" s="14">
        <f>SUMIFS(CountData!$I:$I, CountData!$A:$A, $B439, CountData!$B:$B, $C439, CountData!$C:$C, $D439, CountData!$D:$D, $E439, CountData!$E:$E, $F439, CountData!$F:$F, $G439, CountData!$G:$G, $H439)</f>
        <v>19</v>
      </c>
      <c r="DF439" s="27">
        <f t="shared" ca="1" si="6"/>
        <v>1084.4242500000009</v>
      </c>
      <c r="DG439" s="14">
        <v>0</v>
      </c>
    </row>
    <row r="440" spans="1:111" x14ac:dyDescent="0.25">
      <c r="A440" s="14" t="s">
        <v>56</v>
      </c>
      <c r="B440" s="14" t="s">
        <v>55</v>
      </c>
      <c r="C440" s="14" t="s">
        <v>55</v>
      </c>
      <c r="D440" s="14" t="s">
        <v>55</v>
      </c>
      <c r="E440" s="14" t="s">
        <v>55</v>
      </c>
      <c r="F440" s="14" t="s">
        <v>124</v>
      </c>
      <c r="G440" s="14" t="s">
        <v>102</v>
      </c>
      <c r="H440" s="1">
        <v>42243</v>
      </c>
      <c r="I440" s="14">
        <v>1578.4749999999999</v>
      </c>
      <c r="J440" s="14">
        <v>1566.08</v>
      </c>
      <c r="K440" s="14">
        <v>1585</v>
      </c>
      <c r="L440" s="14">
        <v>1696.0350000000001</v>
      </c>
      <c r="M440" s="14">
        <v>1774.7349999999999</v>
      </c>
      <c r="N440" s="14">
        <v>2061.81</v>
      </c>
      <c r="O440" s="14">
        <v>2386.7199999999998</v>
      </c>
      <c r="P440" s="14">
        <v>3231.0250000000001</v>
      </c>
      <c r="Q440" s="14">
        <v>3993.3649999999998</v>
      </c>
      <c r="R440" s="14">
        <v>4715.4549999999999</v>
      </c>
      <c r="S440" s="14">
        <v>4956.0600000000004</v>
      </c>
      <c r="T440" s="14">
        <v>5233.87</v>
      </c>
      <c r="U440" s="14">
        <v>5417.79</v>
      </c>
      <c r="V440" s="14">
        <v>5537.07</v>
      </c>
      <c r="W440" s="14">
        <v>5622.5649999999996</v>
      </c>
      <c r="X440" s="14">
        <v>4348.9350000000004</v>
      </c>
      <c r="Y440" s="14">
        <v>4578.63</v>
      </c>
      <c r="Z440" s="14">
        <v>4365.12</v>
      </c>
      <c r="AA440" s="14">
        <v>4366.4399999999996</v>
      </c>
      <c r="AB440" s="14">
        <v>5458.73</v>
      </c>
      <c r="AC440" s="14">
        <v>4790.29</v>
      </c>
      <c r="AD440" s="14">
        <v>3261.21</v>
      </c>
      <c r="AE440" s="14">
        <v>2098.9250000000002</v>
      </c>
      <c r="AF440" s="14">
        <v>1614.2049999999999</v>
      </c>
      <c r="AG440" s="14">
        <v>4414.7809999999999</v>
      </c>
      <c r="AH440" s="14">
        <v>1556.0630000000001</v>
      </c>
      <c r="AI440" s="14">
        <v>1545.442</v>
      </c>
      <c r="AJ440" s="14">
        <v>1565.2049999999999</v>
      </c>
      <c r="AK440" s="14">
        <v>1668.9580000000001</v>
      </c>
      <c r="AL440" s="14">
        <v>1763.182</v>
      </c>
      <c r="AM440" s="14">
        <v>2039.473</v>
      </c>
      <c r="AN440" s="14">
        <v>2369.6950000000002</v>
      </c>
      <c r="AO440" s="14">
        <v>3260.4549999999999</v>
      </c>
      <c r="AP440" s="14">
        <v>3969.3420000000001</v>
      </c>
      <c r="AQ440" s="14">
        <v>4665.0200000000004</v>
      </c>
      <c r="AR440" s="14">
        <v>4939.482</v>
      </c>
      <c r="AS440" s="14">
        <v>5228.7460000000001</v>
      </c>
      <c r="AT440" s="14">
        <v>5432.63</v>
      </c>
      <c r="AU440" s="14">
        <v>5457.7650000000003</v>
      </c>
      <c r="AV440" s="14">
        <v>5577.9179999999997</v>
      </c>
      <c r="AW440" s="14">
        <v>5609.5810000000001</v>
      </c>
      <c r="AX440" s="14">
        <v>5684.2359999999999</v>
      </c>
      <c r="AY440" s="14">
        <v>5540.1930000000002</v>
      </c>
      <c r="AZ440" s="14">
        <v>5361.37</v>
      </c>
      <c r="BA440" s="14">
        <v>5155.8959999999997</v>
      </c>
      <c r="BB440" s="14">
        <v>4598.4440000000004</v>
      </c>
      <c r="BC440" s="14">
        <v>3206.2460000000001</v>
      </c>
      <c r="BD440" s="14">
        <v>2085.5680000000002</v>
      </c>
      <c r="BE440" s="14">
        <v>1573.27</v>
      </c>
      <c r="BF440" s="14">
        <v>5520.4589999999998</v>
      </c>
      <c r="BG440" s="14">
        <v>73.584400000000002</v>
      </c>
      <c r="BH440" s="14">
        <v>73.584400000000002</v>
      </c>
      <c r="BI440" s="14">
        <v>73.584400000000002</v>
      </c>
      <c r="BJ440" s="14">
        <v>72.584400000000002</v>
      </c>
      <c r="BK440" s="14">
        <v>73.415599999999998</v>
      </c>
      <c r="BL440" s="14">
        <v>73</v>
      </c>
      <c r="BM440" s="14">
        <v>72.584400000000002</v>
      </c>
      <c r="BN440" s="14">
        <v>76.246700000000004</v>
      </c>
      <c r="BO440" s="14">
        <v>79.493499999999997</v>
      </c>
      <c r="BP440" s="14">
        <v>84.493499999999997</v>
      </c>
      <c r="BQ440" s="14">
        <v>86.155799999999999</v>
      </c>
      <c r="BR440" s="14">
        <v>87.155799999999999</v>
      </c>
      <c r="BS440" s="14">
        <v>88.155799999999999</v>
      </c>
      <c r="BT440" s="14">
        <v>88.155799999999999</v>
      </c>
      <c r="BU440" s="14">
        <v>91.740300000000005</v>
      </c>
      <c r="BV440" s="14">
        <v>90.155799999999999</v>
      </c>
      <c r="BW440" s="14">
        <v>89.324700000000007</v>
      </c>
      <c r="BX440" s="14">
        <v>87.909099999999995</v>
      </c>
      <c r="BY440" s="14">
        <v>82.493499999999997</v>
      </c>
      <c r="BZ440" s="14">
        <v>79.246700000000004</v>
      </c>
      <c r="CA440" s="14">
        <v>77.831199999999995</v>
      </c>
      <c r="CB440" s="14">
        <v>76.584400000000002</v>
      </c>
      <c r="CC440" s="14">
        <v>76.168800000000005</v>
      </c>
      <c r="CD440" s="14">
        <v>76</v>
      </c>
      <c r="CE440" s="14">
        <v>845.79819999999995</v>
      </c>
      <c r="CF440" s="14">
        <v>740.30790000000002</v>
      </c>
      <c r="CG440" s="14">
        <v>635.60709999999995</v>
      </c>
      <c r="CH440" s="14">
        <v>622.84109999999998</v>
      </c>
      <c r="CI440" s="14">
        <v>435.17219999999998</v>
      </c>
      <c r="CJ440" s="14">
        <v>238.52789999999999</v>
      </c>
      <c r="CK440" s="14">
        <v>278.62110000000001</v>
      </c>
      <c r="CL440" s="14">
        <v>340.34129999999999</v>
      </c>
      <c r="CM440" s="14">
        <v>319.08300000000003</v>
      </c>
      <c r="CN440" s="14">
        <v>371.52679999999998</v>
      </c>
      <c r="CO440" s="14">
        <v>425.16140000000001</v>
      </c>
      <c r="CP440" s="14">
        <v>460.48829999999998</v>
      </c>
      <c r="CQ440" s="14">
        <v>415.70280000000002</v>
      </c>
      <c r="CR440" s="14">
        <v>372.49040000000002</v>
      </c>
      <c r="CS440" s="14">
        <v>594.33529999999996</v>
      </c>
      <c r="CT440" s="14">
        <v>649.39149999999995</v>
      </c>
      <c r="CU440" s="14">
        <v>729.97739999999999</v>
      </c>
      <c r="CV440" s="14">
        <v>731.04790000000003</v>
      </c>
      <c r="CW440" s="14">
        <v>748.51020000000005</v>
      </c>
      <c r="CX440" s="14">
        <v>808.10050000000001</v>
      </c>
      <c r="CY440" s="14">
        <v>915.71600000000001</v>
      </c>
      <c r="CZ440" s="14">
        <v>945.15530000000001</v>
      </c>
      <c r="DA440" s="14">
        <v>865.69349999999997</v>
      </c>
      <c r="DB440" s="14">
        <v>983.46370000000002</v>
      </c>
      <c r="DC440" s="14">
        <v>597.45590000000004</v>
      </c>
      <c r="DD440" s="14">
        <f>SUMIFS(CountData!$H:$H, CountData!$A:$A, $B440,CountData!$B:$B, $C440, CountData!$C:$C, $D440, CountData!$D:$D, $E440, CountData!$E:$E, $F440, CountData!$F:$F, $G440, CountData!$G:$G, $H440)</f>
        <v>16</v>
      </c>
      <c r="DE440" s="14">
        <f>SUMIFS(CountData!$I:$I, CountData!$A:$A, $B440, CountData!$B:$B, $C440, CountData!$C:$C, $D440, CountData!$D:$D, $E440, CountData!$E:$E, $F440, CountData!$F:$F, $G440, CountData!$G:$G, $H440)</f>
        <v>19</v>
      </c>
      <c r="DF440" s="27">
        <f t="shared" ca="1" si="6"/>
        <v>1188.20075</v>
      </c>
      <c r="DG440" s="14">
        <v>0</v>
      </c>
    </row>
    <row r="441" spans="1:111" x14ac:dyDescent="0.25">
      <c r="A441" s="14" t="s">
        <v>56</v>
      </c>
      <c r="B441" s="14" t="s">
        <v>55</v>
      </c>
      <c r="C441" s="14" t="s">
        <v>55</v>
      </c>
      <c r="D441" s="14" t="s">
        <v>55</v>
      </c>
      <c r="E441" s="14" t="s">
        <v>55</v>
      </c>
      <c r="F441" s="14" t="s">
        <v>124</v>
      </c>
      <c r="G441" s="14" t="s">
        <v>102</v>
      </c>
      <c r="H441" s="1">
        <v>42244</v>
      </c>
      <c r="I441" s="14">
        <v>1627.51</v>
      </c>
      <c r="J441" s="14">
        <v>1661.9649999999999</v>
      </c>
      <c r="K441" s="14">
        <v>1522.68</v>
      </c>
      <c r="L441" s="14">
        <v>1652.7349999999999</v>
      </c>
      <c r="M441" s="14">
        <v>1717.5350000000001</v>
      </c>
      <c r="N441" s="14">
        <v>2023.2249999999999</v>
      </c>
      <c r="O441" s="14">
        <v>2328.63</v>
      </c>
      <c r="P441" s="14">
        <v>3233.8449999999998</v>
      </c>
      <c r="Q441" s="14">
        <v>4081.79</v>
      </c>
      <c r="R441" s="14">
        <v>4830.625</v>
      </c>
      <c r="S441" s="14">
        <v>5193</v>
      </c>
      <c r="T441" s="14">
        <v>5510.5249999999996</v>
      </c>
      <c r="U441" s="14">
        <v>5602.9650000000001</v>
      </c>
      <c r="V441" s="14">
        <v>5691.4949999999999</v>
      </c>
      <c r="W441" s="14">
        <v>5701.6850000000004</v>
      </c>
      <c r="X441" s="14">
        <v>4504.1549999999997</v>
      </c>
      <c r="Y441" s="14">
        <v>4692.09</v>
      </c>
      <c r="Z441" s="14">
        <v>4541.3249999999998</v>
      </c>
      <c r="AA441" s="14">
        <v>4541.09</v>
      </c>
      <c r="AB441" s="14">
        <v>5657.91</v>
      </c>
      <c r="AC441" s="14">
        <v>5058.9650000000001</v>
      </c>
      <c r="AD441" s="14">
        <v>3408.855</v>
      </c>
      <c r="AE441" s="14">
        <v>2246.1750000000002</v>
      </c>
      <c r="AF441" s="14">
        <v>1824.165</v>
      </c>
      <c r="AG441" s="14">
        <v>4569.665</v>
      </c>
      <c r="AH441" s="14">
        <v>1569.856</v>
      </c>
      <c r="AI441" s="14">
        <v>1585.2080000000001</v>
      </c>
      <c r="AJ441" s="14">
        <v>1473.5050000000001</v>
      </c>
      <c r="AK441" s="14">
        <v>1612.778</v>
      </c>
      <c r="AL441" s="14">
        <v>1686.89</v>
      </c>
      <c r="AM441" s="14">
        <v>1998.0039999999999</v>
      </c>
      <c r="AN441" s="14">
        <v>2318.5160000000001</v>
      </c>
      <c r="AO441" s="14">
        <v>3285.8879999999999</v>
      </c>
      <c r="AP441" s="14">
        <v>4042.8440000000001</v>
      </c>
      <c r="AQ441" s="14">
        <v>4797.38</v>
      </c>
      <c r="AR441" s="14">
        <v>5137.7240000000002</v>
      </c>
      <c r="AS441" s="14">
        <v>5475.7929999999997</v>
      </c>
      <c r="AT441" s="14">
        <v>5607.64</v>
      </c>
      <c r="AU441" s="14">
        <v>5615.5169999999998</v>
      </c>
      <c r="AV441" s="14">
        <v>5694.3609999999999</v>
      </c>
      <c r="AW441" s="14">
        <v>5898.2340000000004</v>
      </c>
      <c r="AX441" s="14">
        <v>5954.9560000000001</v>
      </c>
      <c r="AY441" s="14">
        <v>5880.2</v>
      </c>
      <c r="AZ441" s="14">
        <v>5620.6450000000004</v>
      </c>
      <c r="BA441" s="14">
        <v>5365.8419999999996</v>
      </c>
      <c r="BB441" s="14">
        <v>4864.049</v>
      </c>
      <c r="BC441" s="14">
        <v>3361.0949999999998</v>
      </c>
      <c r="BD441" s="14">
        <v>2229.9870000000001</v>
      </c>
      <c r="BE441" s="14">
        <v>1726.682</v>
      </c>
      <c r="BF441" s="14">
        <v>5813.768</v>
      </c>
      <c r="BG441" s="14">
        <v>75.589699999999993</v>
      </c>
      <c r="BH441" s="14">
        <v>74.179500000000004</v>
      </c>
      <c r="BI441" s="14">
        <v>74.589699999999993</v>
      </c>
      <c r="BJ441" s="14">
        <v>74.179500000000004</v>
      </c>
      <c r="BK441" s="14">
        <v>73.589699999999993</v>
      </c>
      <c r="BL441" s="14">
        <v>72.769199999999998</v>
      </c>
      <c r="BM441" s="14">
        <v>74.820499999999996</v>
      </c>
      <c r="BN441" s="14">
        <v>79.051299999999998</v>
      </c>
      <c r="BO441" s="14">
        <v>82.512799999999999</v>
      </c>
      <c r="BP441" s="14">
        <v>85.923100000000005</v>
      </c>
      <c r="BQ441" s="14">
        <v>91.512799999999999</v>
      </c>
      <c r="BR441" s="14">
        <v>92.512799999999999</v>
      </c>
      <c r="BS441" s="14">
        <v>91.512799999999999</v>
      </c>
      <c r="BT441" s="14">
        <v>91.102599999999995</v>
      </c>
      <c r="BU441" s="14">
        <v>91.102599999999995</v>
      </c>
      <c r="BV441" s="14">
        <v>92.871799999999993</v>
      </c>
      <c r="BW441" s="14">
        <v>89.692300000000003</v>
      </c>
      <c r="BX441" s="14">
        <v>88.2821</v>
      </c>
      <c r="BY441" s="14">
        <v>87.051299999999998</v>
      </c>
      <c r="BZ441" s="14">
        <v>81.230800000000002</v>
      </c>
      <c r="CA441" s="14">
        <v>78.820499999999996</v>
      </c>
      <c r="CB441" s="14">
        <v>76.589699999999993</v>
      </c>
      <c r="CC441" s="14">
        <v>76.179500000000004</v>
      </c>
      <c r="CD441" s="14">
        <v>75.179500000000004</v>
      </c>
      <c r="CE441" s="14">
        <v>1138.8130000000001</v>
      </c>
      <c r="CF441" s="14">
        <v>1056.6690000000001</v>
      </c>
      <c r="CG441" s="14">
        <v>893.09730000000002</v>
      </c>
      <c r="CH441" s="14">
        <v>795.35509999999999</v>
      </c>
      <c r="CI441" s="14">
        <v>518.83159999999998</v>
      </c>
      <c r="CJ441" s="14">
        <v>339.61950000000002</v>
      </c>
      <c r="CK441" s="14">
        <v>394.5367</v>
      </c>
      <c r="CL441" s="14">
        <v>429.03739999999999</v>
      </c>
      <c r="CM441" s="14">
        <v>455.78339999999997</v>
      </c>
      <c r="CN441" s="14">
        <v>466.4855</v>
      </c>
      <c r="CO441" s="14">
        <v>634.86509999999998</v>
      </c>
      <c r="CP441" s="14">
        <v>651.71879999999999</v>
      </c>
      <c r="CQ441" s="14">
        <v>583.8356</v>
      </c>
      <c r="CR441" s="14">
        <v>502.99740000000003</v>
      </c>
      <c r="CS441" s="14">
        <v>558.40750000000003</v>
      </c>
      <c r="CT441" s="14">
        <v>858.90089999999998</v>
      </c>
      <c r="CU441" s="14">
        <v>977.91020000000003</v>
      </c>
      <c r="CV441" s="14">
        <v>915.88570000000004</v>
      </c>
      <c r="CW441" s="14">
        <v>1034.8009999999999</v>
      </c>
      <c r="CX441" s="14">
        <v>1221.5899999999999</v>
      </c>
      <c r="CY441" s="14">
        <v>1289.402</v>
      </c>
      <c r="CZ441" s="14">
        <v>1345.2550000000001</v>
      </c>
      <c r="DA441" s="14">
        <v>1312.6959999999999</v>
      </c>
      <c r="DB441" s="14">
        <v>1439.5329999999999</v>
      </c>
      <c r="DC441" s="14">
        <v>788.70309999999995</v>
      </c>
      <c r="DD441" s="14">
        <f>SUMIFS(CountData!$H:$H, CountData!$A:$A, $B441,CountData!$B:$B, $C441, CountData!$C:$C, $D441, CountData!$D:$D, $E441, CountData!$E:$E, $F441, CountData!$F:$F, $G441, CountData!$G:$G, $H441)</f>
        <v>16</v>
      </c>
      <c r="DE441" s="14">
        <f>SUMIFS(CountData!$I:$I, CountData!$A:$A, $B441, CountData!$B:$B, $C441, CountData!$C:$C, $D441, CountData!$D:$D, $E441, CountData!$E:$E, $F441, CountData!$F:$F, $G441, CountData!$G:$G, $H441)</f>
        <v>19</v>
      </c>
      <c r="DF441" s="27">
        <f t="shared" ca="1" si="6"/>
        <v>1287.2727500000001</v>
      </c>
      <c r="DG441" s="14">
        <v>0</v>
      </c>
    </row>
    <row r="442" spans="1:111" x14ac:dyDescent="0.25">
      <c r="A442" s="14" t="s">
        <v>56</v>
      </c>
      <c r="B442" s="14" t="s">
        <v>55</v>
      </c>
      <c r="C442" s="14" t="s">
        <v>55</v>
      </c>
      <c r="D442" s="14" t="s">
        <v>55</v>
      </c>
      <c r="E442" s="14" t="s">
        <v>55</v>
      </c>
      <c r="F442" s="14" t="s">
        <v>124</v>
      </c>
      <c r="G442" s="14" t="s">
        <v>102</v>
      </c>
      <c r="H442" s="1">
        <v>42255</v>
      </c>
      <c r="I442" s="14">
        <v>1686.29</v>
      </c>
      <c r="J442" s="14">
        <v>1616.845</v>
      </c>
      <c r="K442" s="14">
        <v>1512.87</v>
      </c>
      <c r="L442" s="14">
        <v>1478.5450000000001</v>
      </c>
      <c r="M442" s="14">
        <v>1523.395</v>
      </c>
      <c r="N442" s="14">
        <v>1718.19</v>
      </c>
      <c r="O442" s="14">
        <v>2180.7350000000001</v>
      </c>
      <c r="P442" s="14">
        <v>3024.19</v>
      </c>
      <c r="Q442" s="14">
        <v>3983.8850000000002</v>
      </c>
      <c r="R442" s="14">
        <v>4915.2349999999997</v>
      </c>
      <c r="S442" s="14">
        <v>5212.97</v>
      </c>
      <c r="T442" s="14">
        <v>5485.8950000000004</v>
      </c>
      <c r="U442" s="14">
        <v>5629.94</v>
      </c>
      <c r="V442" s="14">
        <v>5880.71</v>
      </c>
      <c r="W442" s="14">
        <v>5850.55</v>
      </c>
      <c r="X442" s="14">
        <v>4335.915</v>
      </c>
      <c r="Y442" s="14">
        <v>4649.34</v>
      </c>
      <c r="Z442" s="14">
        <v>4467.4549999999999</v>
      </c>
      <c r="AA442" s="14">
        <v>4404.9750000000004</v>
      </c>
      <c r="AB442" s="14">
        <v>5569.4949999999999</v>
      </c>
      <c r="AC442" s="14">
        <v>4991.1149999999998</v>
      </c>
      <c r="AD442" s="14">
        <v>3380.585</v>
      </c>
      <c r="AE442" s="14">
        <v>2459.62</v>
      </c>
      <c r="AF442" s="14">
        <v>2151.44</v>
      </c>
      <c r="AG442" s="14">
        <v>4464.4210000000003</v>
      </c>
      <c r="AH442" s="14">
        <v>1630.104</v>
      </c>
      <c r="AI442" s="14">
        <v>1558.903</v>
      </c>
      <c r="AJ442" s="14">
        <v>1477.604</v>
      </c>
      <c r="AK442" s="14">
        <v>1450.644</v>
      </c>
      <c r="AL442" s="14">
        <v>1501.9359999999999</v>
      </c>
      <c r="AM442" s="14">
        <v>1679.079</v>
      </c>
      <c r="AN442" s="14">
        <v>2174.3359999999998</v>
      </c>
      <c r="AO442" s="14">
        <v>3088.268</v>
      </c>
      <c r="AP442" s="14">
        <v>3947.4059999999999</v>
      </c>
      <c r="AQ442" s="14">
        <v>4854.0379999999996</v>
      </c>
      <c r="AR442" s="14">
        <v>5188.018</v>
      </c>
      <c r="AS442" s="14">
        <v>5489.2439999999997</v>
      </c>
      <c r="AT442" s="14">
        <v>5656.0330000000004</v>
      </c>
      <c r="AU442" s="14">
        <v>5806.2280000000001</v>
      </c>
      <c r="AV442" s="14">
        <v>5847.2849999999999</v>
      </c>
      <c r="AW442" s="14">
        <v>5787.6260000000002</v>
      </c>
      <c r="AX442" s="14">
        <v>5959.8339999999998</v>
      </c>
      <c r="AY442" s="14">
        <v>5865.8919999999998</v>
      </c>
      <c r="AZ442" s="14">
        <v>5561.8379999999997</v>
      </c>
      <c r="BA442" s="14">
        <v>5246.2920000000004</v>
      </c>
      <c r="BB442" s="14">
        <v>4821.8410000000003</v>
      </c>
      <c r="BC442" s="14">
        <v>3266.3380000000002</v>
      </c>
      <c r="BD442" s="14">
        <v>2452.3969999999999</v>
      </c>
      <c r="BE442" s="14">
        <v>2101.971</v>
      </c>
      <c r="BF442" s="14">
        <v>5768.3869999999997</v>
      </c>
      <c r="BG442" s="14">
        <v>76.269199999999998</v>
      </c>
      <c r="BH442" s="14">
        <v>75.846199999999996</v>
      </c>
      <c r="BI442" s="14">
        <v>75.423100000000005</v>
      </c>
      <c r="BJ442" s="14">
        <v>75</v>
      </c>
      <c r="BK442" s="14">
        <v>74.846199999999996</v>
      </c>
      <c r="BL442" s="14">
        <v>74.423100000000005</v>
      </c>
      <c r="BM442" s="14">
        <v>75.423100000000005</v>
      </c>
      <c r="BN442" s="14">
        <v>78.692300000000003</v>
      </c>
      <c r="BO442" s="14">
        <v>82.115399999999994</v>
      </c>
      <c r="BP442" s="14">
        <v>86.538499999999999</v>
      </c>
      <c r="BQ442" s="14">
        <v>87.961500000000001</v>
      </c>
      <c r="BR442" s="14">
        <v>88.384600000000006</v>
      </c>
      <c r="BS442" s="14">
        <v>88.961500000000001</v>
      </c>
      <c r="BT442" s="14">
        <v>90.961500000000001</v>
      </c>
      <c r="BU442" s="14">
        <v>90.384600000000006</v>
      </c>
      <c r="BV442" s="14">
        <v>90.538499999999999</v>
      </c>
      <c r="BW442" s="14">
        <v>90.538499999999999</v>
      </c>
      <c r="BX442" s="14">
        <v>86.961500000000001</v>
      </c>
      <c r="BY442" s="14">
        <v>84.269199999999998</v>
      </c>
      <c r="BZ442" s="14">
        <v>84.846199999999996</v>
      </c>
      <c r="CA442" s="14">
        <v>83.846199999999996</v>
      </c>
      <c r="CB442" s="14">
        <v>82.846199999999996</v>
      </c>
      <c r="CC442" s="14">
        <v>83</v>
      </c>
      <c r="CD442" s="14">
        <v>80.153800000000004</v>
      </c>
      <c r="CE442" s="14">
        <v>1263.4870000000001</v>
      </c>
      <c r="CF442" s="14">
        <v>1121.6880000000001</v>
      </c>
      <c r="CG442" s="14">
        <v>962.87419999999997</v>
      </c>
      <c r="CH442" s="14">
        <v>811.94299999999998</v>
      </c>
      <c r="CI442" s="14">
        <v>558.1277</v>
      </c>
      <c r="CJ442" s="14">
        <v>320.93259999999998</v>
      </c>
      <c r="CK442" s="14">
        <v>348.291</v>
      </c>
      <c r="CL442" s="14">
        <v>429.91840000000002</v>
      </c>
      <c r="CM442" s="14">
        <v>403.50790000000001</v>
      </c>
      <c r="CN442" s="14">
        <v>387.51679999999999</v>
      </c>
      <c r="CO442" s="14">
        <v>457.17329999999998</v>
      </c>
      <c r="CP442" s="14">
        <v>516.82320000000004</v>
      </c>
      <c r="CQ442" s="14">
        <v>466.1429</v>
      </c>
      <c r="CR442" s="14">
        <v>413.59910000000002</v>
      </c>
      <c r="CS442" s="14">
        <v>441.46820000000002</v>
      </c>
      <c r="CT442" s="14">
        <v>667.77480000000003</v>
      </c>
      <c r="CU442" s="14">
        <v>844.01679999999999</v>
      </c>
      <c r="CV442" s="14">
        <v>839.64919999999995</v>
      </c>
      <c r="CW442" s="14">
        <v>880.24869999999999</v>
      </c>
      <c r="CX442" s="14">
        <v>1211.713</v>
      </c>
      <c r="CY442" s="14">
        <v>1421.202</v>
      </c>
      <c r="CZ442" s="14">
        <v>1634.6079999999999</v>
      </c>
      <c r="DA442" s="14">
        <v>2050.8209999999999</v>
      </c>
      <c r="DB442" s="14">
        <v>2087.0610000000001</v>
      </c>
      <c r="DC442" s="14">
        <v>666.49400000000003</v>
      </c>
      <c r="DD442" s="14">
        <f>SUMIFS(CountData!$H:$H, CountData!$A:$A, $B442,CountData!$B:$B, $C442, CountData!$C:$C, $D442, CountData!$D:$D, $E442, CountData!$E:$E, $F442, CountData!$F:$F, $G442, CountData!$G:$G, $H442)</f>
        <v>16</v>
      </c>
      <c r="DE442" s="14">
        <f>SUMIFS(CountData!$I:$I, CountData!$A:$A, $B442, CountData!$B:$B, $C442, CountData!$C:$C, $D442, CountData!$D:$D, $E442, CountData!$E:$E, $F442, CountData!$F:$F, $G442, CountData!$G:$G, $H442)</f>
        <v>19</v>
      </c>
      <c r="DF442" s="27">
        <f t="shared" ca="1" si="6"/>
        <v>1400.7379999999994</v>
      </c>
      <c r="DG442" s="14">
        <v>0</v>
      </c>
    </row>
    <row r="443" spans="1:111" x14ac:dyDescent="0.25">
      <c r="A443" s="14" t="s">
        <v>56</v>
      </c>
      <c r="B443" s="14" t="s">
        <v>55</v>
      </c>
      <c r="C443" s="14" t="s">
        <v>55</v>
      </c>
      <c r="D443" s="14" t="s">
        <v>55</v>
      </c>
      <c r="E443" s="14" t="s">
        <v>55</v>
      </c>
      <c r="F443" s="14" t="s">
        <v>124</v>
      </c>
      <c r="G443" s="14" t="s">
        <v>102</v>
      </c>
      <c r="H443" s="1">
        <v>42256</v>
      </c>
      <c r="I443" s="14">
        <v>2106.0349999999999</v>
      </c>
      <c r="J443" s="14">
        <v>2036.22</v>
      </c>
      <c r="K443" s="14">
        <v>1976.625</v>
      </c>
      <c r="L443" s="14">
        <v>2100.13</v>
      </c>
      <c r="M443" s="14">
        <v>2208.66</v>
      </c>
      <c r="N443" s="14">
        <v>2457.4850000000001</v>
      </c>
      <c r="O443" s="14">
        <v>2502.23</v>
      </c>
      <c r="P443" s="14">
        <v>3239.78</v>
      </c>
      <c r="Q443" s="14">
        <v>4124.915</v>
      </c>
      <c r="R443" s="14">
        <v>4963.91</v>
      </c>
      <c r="S443" s="14">
        <v>5350.08</v>
      </c>
      <c r="T443" s="14">
        <v>5587.0550000000003</v>
      </c>
      <c r="U443" s="14">
        <v>5695.7449999999999</v>
      </c>
      <c r="V443" s="14">
        <v>5903.08</v>
      </c>
      <c r="W443" s="14">
        <v>5858.88</v>
      </c>
      <c r="X443" s="14">
        <v>4657.9949999999999</v>
      </c>
      <c r="Y443" s="14">
        <v>4726.62</v>
      </c>
      <c r="Z443" s="14">
        <v>4572.2250000000004</v>
      </c>
      <c r="AA443" s="14">
        <v>4612.3100000000004</v>
      </c>
      <c r="AB443" s="14">
        <v>5772.2049999999999</v>
      </c>
      <c r="AC443" s="14">
        <v>5193.3850000000002</v>
      </c>
      <c r="AD443" s="14">
        <v>3142.835</v>
      </c>
      <c r="AE443" s="14">
        <v>2187.9650000000001</v>
      </c>
      <c r="AF443" s="14">
        <v>1768.345</v>
      </c>
      <c r="AG443" s="14">
        <v>4642.2879999999996</v>
      </c>
      <c r="AH443" s="14">
        <v>2032.944</v>
      </c>
      <c r="AI443" s="14">
        <v>1937.319</v>
      </c>
      <c r="AJ443" s="14">
        <v>1918.252</v>
      </c>
      <c r="AK443" s="14">
        <v>2036.317</v>
      </c>
      <c r="AL443" s="14">
        <v>2149.154</v>
      </c>
      <c r="AM443" s="14">
        <v>2392.2109999999998</v>
      </c>
      <c r="AN443" s="14">
        <v>2476.7979999999998</v>
      </c>
      <c r="AO443" s="14">
        <v>3363.299</v>
      </c>
      <c r="AP443" s="14">
        <v>4046.6640000000002</v>
      </c>
      <c r="AQ443" s="14">
        <v>4885.21</v>
      </c>
      <c r="AR443" s="14">
        <v>5317.3310000000001</v>
      </c>
      <c r="AS443" s="14">
        <v>5608.982</v>
      </c>
      <c r="AT443" s="14">
        <v>5754.027</v>
      </c>
      <c r="AU443" s="14">
        <v>5875.2709999999997</v>
      </c>
      <c r="AV443" s="14">
        <v>5929.9530000000004</v>
      </c>
      <c r="AW443" s="14">
        <v>6291.7489999999998</v>
      </c>
      <c r="AX443" s="14">
        <v>6198.0969999999998</v>
      </c>
      <c r="AY443" s="14">
        <v>6099.25</v>
      </c>
      <c r="AZ443" s="14">
        <v>5844.799</v>
      </c>
      <c r="BA443" s="14">
        <v>5413.5919999999996</v>
      </c>
      <c r="BB443" s="14">
        <v>4987.2529999999997</v>
      </c>
      <c r="BC443" s="14">
        <v>3048.8679999999999</v>
      </c>
      <c r="BD443" s="14">
        <v>2167.6210000000001</v>
      </c>
      <c r="BE443" s="14">
        <v>1677.143</v>
      </c>
      <c r="BF443" s="14">
        <v>6076.2520000000004</v>
      </c>
      <c r="BG443" s="14">
        <v>80.263199999999998</v>
      </c>
      <c r="BH443" s="14">
        <v>78.157899999999998</v>
      </c>
      <c r="BI443" s="14">
        <v>79.263199999999998</v>
      </c>
      <c r="BJ443" s="14">
        <v>77.578900000000004</v>
      </c>
      <c r="BK443" s="14">
        <v>77</v>
      </c>
      <c r="BL443" s="14">
        <v>76.736800000000002</v>
      </c>
      <c r="BM443" s="14">
        <v>79</v>
      </c>
      <c r="BN443" s="14">
        <v>85.947400000000002</v>
      </c>
      <c r="BO443" s="14">
        <v>89.947400000000002</v>
      </c>
      <c r="BP443" s="14">
        <v>93.368399999999994</v>
      </c>
      <c r="BQ443" s="14">
        <v>96.210499999999996</v>
      </c>
      <c r="BR443" s="14">
        <v>96.052599999999998</v>
      </c>
      <c r="BS443" s="14">
        <v>95.210499999999996</v>
      </c>
      <c r="BT443" s="14">
        <v>95.631600000000006</v>
      </c>
      <c r="BU443" s="14">
        <v>92.789500000000004</v>
      </c>
      <c r="BV443" s="14">
        <v>93.368399999999994</v>
      </c>
      <c r="BW443" s="14">
        <v>95.263199999999998</v>
      </c>
      <c r="BX443" s="14">
        <v>94.684200000000004</v>
      </c>
      <c r="BY443" s="14">
        <v>92.684200000000004</v>
      </c>
      <c r="BZ443" s="14">
        <v>92.421099999999996</v>
      </c>
      <c r="CA443" s="14">
        <v>87.947400000000002</v>
      </c>
      <c r="CB443" s="14">
        <v>80.263199999999998</v>
      </c>
      <c r="CC443" s="14">
        <v>79.842100000000002</v>
      </c>
      <c r="CD443" s="14">
        <v>79.263199999999998</v>
      </c>
      <c r="CE443" s="14">
        <v>2165.0700000000002</v>
      </c>
      <c r="CF443" s="14">
        <v>1976.192</v>
      </c>
      <c r="CG443" s="14">
        <v>1855.934</v>
      </c>
      <c r="CH443" s="14">
        <v>1573.038</v>
      </c>
      <c r="CI443" s="14">
        <v>801.77200000000005</v>
      </c>
      <c r="CJ443" s="14">
        <v>568.20510000000002</v>
      </c>
      <c r="CK443" s="14">
        <v>644.53160000000003</v>
      </c>
      <c r="CL443" s="14">
        <v>1014.691</v>
      </c>
      <c r="CM443" s="14">
        <v>997.48099999999999</v>
      </c>
      <c r="CN443" s="14">
        <v>732.45159999999998</v>
      </c>
      <c r="CO443" s="14">
        <v>712.08839999999998</v>
      </c>
      <c r="CP443" s="14">
        <v>751.30229999999995</v>
      </c>
      <c r="CQ443" s="14">
        <v>693.1902</v>
      </c>
      <c r="CR443" s="14">
        <v>648.84090000000003</v>
      </c>
      <c r="CS443" s="14">
        <v>780.43230000000005</v>
      </c>
      <c r="CT443" s="14">
        <v>1055.492</v>
      </c>
      <c r="CU443" s="14">
        <v>1318.7249999999999</v>
      </c>
      <c r="CV443" s="14">
        <v>1266.058</v>
      </c>
      <c r="CW443" s="14">
        <v>1395.798</v>
      </c>
      <c r="CX443" s="14">
        <v>2160.098</v>
      </c>
      <c r="CY443" s="14">
        <v>2648.029</v>
      </c>
      <c r="CZ443" s="14">
        <v>3109.6770000000001</v>
      </c>
      <c r="DA443" s="14">
        <v>2173.1770000000001</v>
      </c>
      <c r="DB443" s="14">
        <v>2311.2600000000002</v>
      </c>
      <c r="DC443" s="14">
        <v>1076.0250000000001</v>
      </c>
      <c r="DD443" s="14">
        <f>SUMIFS(CountData!$H:$H, CountData!$A:$A, $B443,CountData!$B:$B, $C443, CountData!$C:$C, $D443, CountData!$D:$D, $E443, CountData!$E:$E, $F443, CountData!$F:$F, $G443, CountData!$G:$G, $H443)</f>
        <v>16</v>
      </c>
      <c r="DE443" s="14">
        <f>SUMIFS(CountData!$I:$I, CountData!$A:$A, $B443, CountData!$B:$B, $C443, CountData!$C:$C, $D443, CountData!$D:$D, $E443, CountData!$E:$E, $F443, CountData!$F:$F, $G443, CountData!$G:$G, $H443)</f>
        <v>19</v>
      </c>
      <c r="DF443" s="27">
        <f t="shared" ca="1" si="6"/>
        <v>1487.4747499999994</v>
      </c>
      <c r="DG443" s="14">
        <v>0</v>
      </c>
    </row>
    <row r="444" spans="1:111" x14ac:dyDescent="0.25">
      <c r="A444" s="14" t="s">
        <v>56</v>
      </c>
      <c r="B444" s="14" t="s">
        <v>55</v>
      </c>
      <c r="C444" s="14" t="s">
        <v>55</v>
      </c>
      <c r="D444" s="14" t="s">
        <v>55</v>
      </c>
      <c r="E444" s="14" t="s">
        <v>55</v>
      </c>
      <c r="F444" s="14" t="s">
        <v>124</v>
      </c>
      <c r="G444" s="14" t="s">
        <v>102</v>
      </c>
      <c r="H444" s="1">
        <v>42257</v>
      </c>
      <c r="I444" s="14">
        <v>1747.915</v>
      </c>
      <c r="J444" s="14">
        <v>1895.3150000000001</v>
      </c>
      <c r="K444" s="14">
        <v>1906.405</v>
      </c>
      <c r="L444" s="14">
        <v>1895.5150000000001</v>
      </c>
      <c r="M444" s="14">
        <v>2089.4349999999999</v>
      </c>
      <c r="N444" s="14">
        <v>2474.7199999999998</v>
      </c>
      <c r="O444" s="14">
        <v>2785.63</v>
      </c>
      <c r="P444" s="14">
        <v>3563.6750000000002</v>
      </c>
      <c r="Q444" s="14">
        <v>4398.42</v>
      </c>
      <c r="R444" s="14">
        <v>5301.2349999999997</v>
      </c>
      <c r="S444" s="14">
        <v>5434.6549999999997</v>
      </c>
      <c r="T444" s="14">
        <v>5666.51</v>
      </c>
      <c r="U444" s="14">
        <v>5725.8</v>
      </c>
      <c r="V444" s="14">
        <v>5788.69</v>
      </c>
      <c r="W444" s="14">
        <v>5693.42</v>
      </c>
      <c r="X444" s="14">
        <v>4434.0150000000003</v>
      </c>
      <c r="Y444" s="14">
        <v>4584.49</v>
      </c>
      <c r="Z444" s="14">
        <v>4378.13</v>
      </c>
      <c r="AA444" s="14">
        <v>4305.3249999999998</v>
      </c>
      <c r="AB444" s="14">
        <v>5433.4849999999997</v>
      </c>
      <c r="AC444" s="14">
        <v>4900.0150000000003</v>
      </c>
      <c r="AD444" s="14">
        <v>3199.7950000000001</v>
      </c>
      <c r="AE444" s="14">
        <v>2185.14</v>
      </c>
      <c r="AF444" s="14">
        <v>1756.4549999999999</v>
      </c>
      <c r="AG444" s="14">
        <v>4425.49</v>
      </c>
      <c r="AH444" s="14">
        <v>1683.5060000000001</v>
      </c>
      <c r="AI444" s="14">
        <v>1823.7539999999999</v>
      </c>
      <c r="AJ444" s="14">
        <v>1862.3679999999999</v>
      </c>
      <c r="AK444" s="14">
        <v>1874.8050000000001</v>
      </c>
      <c r="AL444" s="14">
        <v>2087.6640000000002</v>
      </c>
      <c r="AM444" s="14">
        <v>2417.75</v>
      </c>
      <c r="AN444" s="14">
        <v>2770.0230000000001</v>
      </c>
      <c r="AO444" s="14">
        <v>3671.5590000000002</v>
      </c>
      <c r="AP444" s="14">
        <v>4368.6009999999997</v>
      </c>
      <c r="AQ444" s="14">
        <v>5262.0290000000005</v>
      </c>
      <c r="AR444" s="14">
        <v>5429.8109999999997</v>
      </c>
      <c r="AS444" s="14">
        <v>5667.1670000000004</v>
      </c>
      <c r="AT444" s="14">
        <v>5744.7889999999998</v>
      </c>
      <c r="AU444" s="14">
        <v>5739.0770000000002</v>
      </c>
      <c r="AV444" s="14">
        <v>5726</v>
      </c>
      <c r="AW444" s="14">
        <v>5968.8289999999997</v>
      </c>
      <c r="AX444" s="14">
        <v>5971.5110000000004</v>
      </c>
      <c r="AY444" s="14">
        <v>5862.3779999999997</v>
      </c>
      <c r="AZ444" s="14">
        <v>5514.0559999999996</v>
      </c>
      <c r="BA444" s="14">
        <v>5094.3590000000004</v>
      </c>
      <c r="BB444" s="14">
        <v>4691.2290000000003</v>
      </c>
      <c r="BC444" s="14">
        <v>3087.7930000000001</v>
      </c>
      <c r="BD444" s="14">
        <v>2174.6019999999999</v>
      </c>
      <c r="BE444" s="14">
        <v>1701.4649999999999</v>
      </c>
      <c r="BF444" s="14">
        <v>5805.5940000000001</v>
      </c>
      <c r="BG444" s="14">
        <v>78.274000000000001</v>
      </c>
      <c r="BH444" s="14">
        <v>77.849299999999999</v>
      </c>
      <c r="BI444" s="14">
        <v>78.424700000000001</v>
      </c>
      <c r="BJ444" s="14">
        <v>78.849299999999999</v>
      </c>
      <c r="BK444" s="14">
        <v>79.849299999999999</v>
      </c>
      <c r="BL444" s="14">
        <v>79</v>
      </c>
      <c r="BM444" s="14">
        <v>80.575299999999999</v>
      </c>
      <c r="BN444" s="14">
        <v>83.698599999999999</v>
      </c>
      <c r="BO444" s="14">
        <v>84.547899999999998</v>
      </c>
      <c r="BP444" s="14">
        <v>88.698599999999999</v>
      </c>
      <c r="BQ444" s="14">
        <v>90.547899999999998</v>
      </c>
      <c r="BR444" s="14">
        <v>93.274000000000001</v>
      </c>
      <c r="BS444" s="14">
        <v>94.274000000000001</v>
      </c>
      <c r="BT444" s="14">
        <v>95.698599999999999</v>
      </c>
      <c r="BU444" s="14">
        <v>92.698599999999999</v>
      </c>
      <c r="BV444" s="14">
        <v>91.698599999999999</v>
      </c>
      <c r="BW444" s="14">
        <v>91.698599999999999</v>
      </c>
      <c r="BX444" s="14">
        <v>87.547899999999998</v>
      </c>
      <c r="BY444" s="14">
        <v>87.274000000000001</v>
      </c>
      <c r="BZ444" s="14">
        <v>85.849299999999999</v>
      </c>
      <c r="CA444" s="14">
        <v>83.849299999999999</v>
      </c>
      <c r="CB444" s="14">
        <v>83.424700000000001</v>
      </c>
      <c r="CC444" s="14">
        <v>82.575299999999999</v>
      </c>
      <c r="CD444" s="14">
        <v>81</v>
      </c>
      <c r="CE444" s="14">
        <v>1675.29</v>
      </c>
      <c r="CF444" s="14">
        <v>1550.0119999999999</v>
      </c>
      <c r="CG444" s="14">
        <v>1492.0319999999999</v>
      </c>
      <c r="CH444" s="14">
        <v>1472.4960000000001</v>
      </c>
      <c r="CI444" s="14">
        <v>1089.3050000000001</v>
      </c>
      <c r="CJ444" s="14">
        <v>641.06669999999997</v>
      </c>
      <c r="CK444" s="14">
        <v>806.77560000000005</v>
      </c>
      <c r="CL444" s="14">
        <v>951.60350000000005</v>
      </c>
      <c r="CM444" s="14">
        <v>716.10450000000003</v>
      </c>
      <c r="CN444" s="14">
        <v>534.98620000000005</v>
      </c>
      <c r="CO444" s="14">
        <v>591.91660000000002</v>
      </c>
      <c r="CP444" s="14">
        <v>706.75340000000006</v>
      </c>
      <c r="CQ444" s="14">
        <v>630.6155</v>
      </c>
      <c r="CR444" s="14">
        <v>574.04169999999999</v>
      </c>
      <c r="CS444" s="14">
        <v>626.94449999999995</v>
      </c>
      <c r="CT444" s="14">
        <v>915.78089999999997</v>
      </c>
      <c r="CU444" s="14">
        <v>1130.078</v>
      </c>
      <c r="CV444" s="14">
        <v>1198.4570000000001</v>
      </c>
      <c r="CW444" s="14">
        <v>1265.2449999999999</v>
      </c>
      <c r="CX444" s="14">
        <v>1474.2719999999999</v>
      </c>
      <c r="CY444" s="14">
        <v>1634.5709999999999</v>
      </c>
      <c r="CZ444" s="14">
        <v>1874.2349999999999</v>
      </c>
      <c r="DA444" s="14">
        <v>1926.9549999999999</v>
      </c>
      <c r="DB444" s="14">
        <v>1983.539</v>
      </c>
      <c r="DC444" s="14">
        <v>927.57929999999999</v>
      </c>
      <c r="DD444" s="14">
        <f>SUMIFS(CountData!$H:$H, CountData!$A:$A, $B444,CountData!$B:$B, $C444, CountData!$C:$C, $D444, CountData!$D:$D, $E444, CountData!$E:$E, $F444, CountData!$F:$F, $G444, CountData!$G:$G, $H444)</f>
        <v>16</v>
      </c>
      <c r="DE444" s="14">
        <f>SUMIFS(CountData!$I:$I, CountData!$A:$A, $B444, CountData!$B:$B, $C444, CountData!$C:$C, $D444, CountData!$D:$D, $E444, CountData!$E:$E, $F444, CountData!$F:$F, $G444, CountData!$G:$G, $H444)</f>
        <v>19</v>
      </c>
      <c r="DF444" s="27">
        <f t="shared" ca="1" si="6"/>
        <v>1456.6894999999995</v>
      </c>
      <c r="DG444" s="14">
        <v>0</v>
      </c>
    </row>
    <row r="445" spans="1:111" x14ac:dyDescent="0.25">
      <c r="A445" s="14" t="s">
        <v>56</v>
      </c>
      <c r="B445" s="14" t="s">
        <v>55</v>
      </c>
      <c r="C445" s="14" t="s">
        <v>55</v>
      </c>
      <c r="D445" s="14" t="s">
        <v>55</v>
      </c>
      <c r="E445" s="14" t="s">
        <v>55</v>
      </c>
      <c r="F445" s="14" t="s">
        <v>124</v>
      </c>
      <c r="G445" s="14" t="s">
        <v>102</v>
      </c>
      <c r="H445" s="1">
        <v>42258</v>
      </c>
      <c r="I445" s="14">
        <v>1743.345</v>
      </c>
      <c r="J445" s="14">
        <v>1795.0050000000001</v>
      </c>
      <c r="K445" s="14">
        <v>1862.0150000000001</v>
      </c>
      <c r="L445" s="14">
        <v>1910.0350000000001</v>
      </c>
      <c r="M445" s="14">
        <v>2115.2600000000002</v>
      </c>
      <c r="N445" s="14">
        <v>2280.4749999999999</v>
      </c>
      <c r="O445" s="14">
        <v>2483.73</v>
      </c>
      <c r="P445" s="14">
        <v>3313.395</v>
      </c>
      <c r="Q445" s="14">
        <v>4116.6099999999997</v>
      </c>
      <c r="R445" s="14">
        <v>5139.12</v>
      </c>
      <c r="S445" s="14">
        <v>5364.74</v>
      </c>
      <c r="T445" s="14">
        <v>5481.8950000000004</v>
      </c>
      <c r="U445" s="14">
        <v>5534.9949999999999</v>
      </c>
      <c r="V445" s="14">
        <v>5689.1750000000002</v>
      </c>
      <c r="W445" s="14">
        <v>5672.8850000000002</v>
      </c>
      <c r="X445" s="14">
        <v>4457.8950000000004</v>
      </c>
      <c r="Y445" s="14">
        <v>4648.3450000000003</v>
      </c>
      <c r="Z445" s="14">
        <v>4393.335</v>
      </c>
      <c r="AA445" s="14">
        <v>4356.8649999999998</v>
      </c>
      <c r="AB445" s="14">
        <v>5343.19</v>
      </c>
      <c r="AC445" s="14">
        <v>4762.7</v>
      </c>
      <c r="AD445" s="14">
        <v>3072.105</v>
      </c>
      <c r="AE445" s="14">
        <v>2103.08</v>
      </c>
      <c r="AF445" s="14">
        <v>1831.86</v>
      </c>
      <c r="AG445" s="14">
        <v>4464.1099999999997</v>
      </c>
      <c r="AH445" s="14">
        <v>1759.998</v>
      </c>
      <c r="AI445" s="14">
        <v>1804.7860000000001</v>
      </c>
      <c r="AJ445" s="14">
        <v>1863.56</v>
      </c>
      <c r="AK445" s="14">
        <v>1916.94</v>
      </c>
      <c r="AL445" s="14">
        <v>2117.7179999999998</v>
      </c>
      <c r="AM445" s="14">
        <v>2249.625</v>
      </c>
      <c r="AN445" s="14">
        <v>2483.663</v>
      </c>
      <c r="AO445" s="14">
        <v>3397.4079999999999</v>
      </c>
      <c r="AP445" s="14">
        <v>4087.2379999999998</v>
      </c>
      <c r="AQ445" s="14">
        <v>5136.1400000000003</v>
      </c>
      <c r="AR445" s="14">
        <v>5374.7209999999995</v>
      </c>
      <c r="AS445" s="14">
        <v>5496.6719999999996</v>
      </c>
      <c r="AT445" s="14">
        <v>5550.9319999999998</v>
      </c>
      <c r="AU445" s="14">
        <v>5640.2290000000003</v>
      </c>
      <c r="AV445" s="14">
        <v>5696.0789999999997</v>
      </c>
      <c r="AW445" s="14">
        <v>5856.8869999999997</v>
      </c>
      <c r="AX445" s="14">
        <v>5889.4260000000004</v>
      </c>
      <c r="AY445" s="14">
        <v>5729.8419999999996</v>
      </c>
      <c r="AZ445" s="14">
        <v>5447.1719999999996</v>
      </c>
      <c r="BA445" s="14">
        <v>4984.0829999999996</v>
      </c>
      <c r="BB445" s="14">
        <v>4561.9719999999998</v>
      </c>
      <c r="BC445" s="14">
        <v>2939.6419999999998</v>
      </c>
      <c r="BD445" s="14">
        <v>2095.4639999999999</v>
      </c>
      <c r="BE445" s="14">
        <v>1844.3869999999999</v>
      </c>
      <c r="BF445" s="14">
        <v>5719.6710000000003</v>
      </c>
      <c r="BG445" s="14">
        <v>80</v>
      </c>
      <c r="BH445" s="14">
        <v>79</v>
      </c>
      <c r="BI445" s="14">
        <v>77.584400000000002</v>
      </c>
      <c r="BJ445" s="14">
        <v>77.584400000000002</v>
      </c>
      <c r="BK445" s="14">
        <v>77.584400000000002</v>
      </c>
      <c r="BL445" s="14">
        <v>77.584400000000002</v>
      </c>
      <c r="BM445" s="14">
        <v>78</v>
      </c>
      <c r="BN445" s="14">
        <v>80.246700000000004</v>
      </c>
      <c r="BO445" s="14">
        <v>81.493499999999997</v>
      </c>
      <c r="BP445" s="14">
        <v>83.740300000000005</v>
      </c>
      <c r="BQ445" s="14">
        <v>86.571399999999997</v>
      </c>
      <c r="BR445" s="14">
        <v>88.155799999999999</v>
      </c>
      <c r="BS445" s="14">
        <v>90.324700000000007</v>
      </c>
      <c r="BT445" s="14">
        <v>87.909099999999995</v>
      </c>
      <c r="BU445" s="14">
        <v>87.909099999999995</v>
      </c>
      <c r="BV445" s="14">
        <v>87.324700000000007</v>
      </c>
      <c r="BW445" s="14">
        <v>84.909099999999995</v>
      </c>
      <c r="BX445" s="14">
        <v>83.0779</v>
      </c>
      <c r="BY445" s="14">
        <v>82.0779</v>
      </c>
      <c r="BZ445" s="14">
        <v>83.415599999999998</v>
      </c>
      <c r="CA445" s="14">
        <v>82.415599999999998</v>
      </c>
      <c r="CB445" s="14">
        <v>82.831199999999995</v>
      </c>
      <c r="CC445" s="14">
        <v>82.415599999999998</v>
      </c>
      <c r="CD445" s="14">
        <v>81.831199999999995</v>
      </c>
      <c r="CE445" s="14">
        <v>1409.5</v>
      </c>
      <c r="CF445" s="14">
        <v>1270.9280000000001</v>
      </c>
      <c r="CG445" s="14">
        <v>1071.606</v>
      </c>
      <c r="CH445" s="14">
        <v>881.55039999999997</v>
      </c>
      <c r="CI445" s="14">
        <v>645.56719999999996</v>
      </c>
      <c r="CJ445" s="14">
        <v>443.16309999999999</v>
      </c>
      <c r="CK445" s="14">
        <v>473.29050000000001</v>
      </c>
      <c r="CL445" s="14">
        <v>577.46040000000005</v>
      </c>
      <c r="CM445" s="14">
        <v>489.54239999999999</v>
      </c>
      <c r="CN445" s="14">
        <v>406.27300000000002</v>
      </c>
      <c r="CO445" s="14">
        <v>416.41329999999999</v>
      </c>
      <c r="CP445" s="14">
        <v>458.76209999999998</v>
      </c>
      <c r="CQ445" s="14">
        <v>401.31920000000002</v>
      </c>
      <c r="CR445" s="14">
        <v>430.07600000000002</v>
      </c>
      <c r="CS445" s="14">
        <v>443.77449999999999</v>
      </c>
      <c r="CT445" s="14">
        <v>618.23860000000002</v>
      </c>
      <c r="CU445" s="14">
        <v>844.72059999999999</v>
      </c>
      <c r="CV445" s="14">
        <v>764.91060000000004</v>
      </c>
      <c r="CW445" s="14">
        <v>807.7174</v>
      </c>
      <c r="CX445" s="14">
        <v>1182.4649999999999</v>
      </c>
      <c r="CY445" s="14">
        <v>1111.306</v>
      </c>
      <c r="CZ445" s="14">
        <v>1542.146</v>
      </c>
      <c r="DA445" s="14">
        <v>1501.1089999999999</v>
      </c>
      <c r="DB445" s="14">
        <v>1910.1279999999999</v>
      </c>
      <c r="DC445" s="14">
        <v>638.64099999999996</v>
      </c>
      <c r="DD445" s="14">
        <f>SUMIFS(CountData!$H:$H, CountData!$A:$A, $B445,CountData!$B:$B, $C445, CountData!$C:$C, $D445, CountData!$D:$D, $E445, CountData!$E:$E, $F445, CountData!$F:$F, $G445, CountData!$G:$G, $H445)</f>
        <v>16</v>
      </c>
      <c r="DE445" s="14">
        <f>SUMIFS(CountData!$I:$I, CountData!$A:$A, $B445, CountData!$B:$B, $C445, CountData!$C:$C, $D445, CountData!$D:$D, $E445, CountData!$E:$E, $F445, CountData!$F:$F, $G445, CountData!$G:$G, $H445)</f>
        <v>19</v>
      </c>
      <c r="DF445" s="27">
        <f t="shared" ca="1" si="6"/>
        <v>1328.9484999999995</v>
      </c>
      <c r="DG445" s="14">
        <v>0</v>
      </c>
    </row>
    <row r="446" spans="1:111" x14ac:dyDescent="0.25">
      <c r="A446" s="14" t="s">
        <v>56</v>
      </c>
      <c r="B446" s="14" t="s">
        <v>55</v>
      </c>
      <c r="C446" s="14" t="s">
        <v>55</v>
      </c>
      <c r="D446" s="14" t="s">
        <v>55</v>
      </c>
      <c r="E446" s="14" t="s">
        <v>55</v>
      </c>
      <c r="F446" s="14" t="s">
        <v>124</v>
      </c>
      <c r="G446" s="14" t="s">
        <v>102</v>
      </c>
      <c r="H446" s="1">
        <v>42268</v>
      </c>
      <c r="I446" s="14">
        <v>1416.84</v>
      </c>
      <c r="J446" s="14">
        <v>1420.365</v>
      </c>
      <c r="K446" s="14">
        <v>1410.81</v>
      </c>
      <c r="L446" s="14">
        <v>1501.095</v>
      </c>
      <c r="M446" s="14">
        <v>1568.1949999999999</v>
      </c>
      <c r="N446" s="14">
        <v>1856.97</v>
      </c>
      <c r="O446" s="14">
        <v>2194.9549999999999</v>
      </c>
      <c r="P446" s="14">
        <v>2991.1350000000002</v>
      </c>
      <c r="Q446" s="14">
        <v>3841.645</v>
      </c>
      <c r="R446" s="14">
        <v>4627.83</v>
      </c>
      <c r="S446" s="14">
        <v>4662.6850000000004</v>
      </c>
      <c r="T446" s="14">
        <v>4713.0600000000004</v>
      </c>
      <c r="U446" s="14">
        <v>4736.5</v>
      </c>
      <c r="V446" s="14">
        <v>4855.3649999999998</v>
      </c>
      <c r="W446" s="14">
        <v>4841.2250000000004</v>
      </c>
      <c r="X446" s="14">
        <v>3630.335</v>
      </c>
      <c r="Y446" s="14">
        <v>3679.2950000000001</v>
      </c>
      <c r="Z446" s="14">
        <v>3566.7350000000001</v>
      </c>
      <c r="AA446" s="14">
        <v>3645.2249999999999</v>
      </c>
      <c r="AB446" s="14">
        <v>4926.0150000000003</v>
      </c>
      <c r="AC446" s="14">
        <v>4357.21</v>
      </c>
      <c r="AD446" s="14">
        <v>2916.2550000000001</v>
      </c>
      <c r="AE446" s="14">
        <v>2143.1350000000002</v>
      </c>
      <c r="AF446" s="14">
        <v>1796.4749999999999</v>
      </c>
      <c r="AG446" s="14">
        <v>3630.3969999999999</v>
      </c>
      <c r="AH446" s="14">
        <v>1423.402</v>
      </c>
      <c r="AI446" s="14">
        <v>1424.1310000000001</v>
      </c>
      <c r="AJ446" s="14">
        <v>1431.461</v>
      </c>
      <c r="AK446" s="14">
        <v>1535.0989999999999</v>
      </c>
      <c r="AL446" s="14">
        <v>1598.598</v>
      </c>
      <c r="AM446" s="14">
        <v>1866.3889999999999</v>
      </c>
      <c r="AN446" s="14">
        <v>2216.3220000000001</v>
      </c>
      <c r="AO446" s="14">
        <v>3021.3470000000002</v>
      </c>
      <c r="AP446" s="14">
        <v>3793.1660000000002</v>
      </c>
      <c r="AQ446" s="14">
        <v>4591.32</v>
      </c>
      <c r="AR446" s="14">
        <v>4636.8159999999998</v>
      </c>
      <c r="AS446" s="14">
        <v>4706.3609999999999</v>
      </c>
      <c r="AT446" s="14">
        <v>4773.1549999999997</v>
      </c>
      <c r="AU446" s="14">
        <v>4757.7579999999998</v>
      </c>
      <c r="AV446" s="14">
        <v>4837.692</v>
      </c>
      <c r="AW446" s="14">
        <v>4768.1620000000003</v>
      </c>
      <c r="AX446" s="14">
        <v>4708.607</v>
      </c>
      <c r="AY446" s="14">
        <v>4706.09</v>
      </c>
      <c r="AZ446" s="14">
        <v>4578.5050000000001</v>
      </c>
      <c r="BA446" s="14">
        <v>4686.0439999999999</v>
      </c>
      <c r="BB446" s="14">
        <v>4248.241</v>
      </c>
      <c r="BC446" s="14">
        <v>2854.95</v>
      </c>
      <c r="BD446" s="14">
        <v>2118.0419999999999</v>
      </c>
      <c r="BE446" s="14">
        <v>1760.6890000000001</v>
      </c>
      <c r="BF446" s="14">
        <v>4695.4989999999998</v>
      </c>
      <c r="BG446" s="14">
        <v>75.565799999999996</v>
      </c>
      <c r="BH446" s="14">
        <v>74.697400000000002</v>
      </c>
      <c r="BI446" s="14">
        <v>74.697400000000002</v>
      </c>
      <c r="BJ446" s="14">
        <v>74.697400000000002</v>
      </c>
      <c r="BK446" s="14">
        <v>74.263199999999998</v>
      </c>
      <c r="BL446" s="14">
        <v>73.697400000000002</v>
      </c>
      <c r="BM446" s="14">
        <v>74.565799999999996</v>
      </c>
      <c r="BN446" s="14">
        <v>76.302599999999998</v>
      </c>
      <c r="BO446" s="14">
        <v>78.171099999999996</v>
      </c>
      <c r="BP446" s="14">
        <v>77.868399999999994</v>
      </c>
      <c r="BQ446" s="14">
        <v>78.736800000000002</v>
      </c>
      <c r="BR446" s="14">
        <v>77.736800000000002</v>
      </c>
      <c r="BS446" s="14">
        <v>77.736800000000002</v>
      </c>
      <c r="BT446" s="14">
        <v>79.171099999999996</v>
      </c>
      <c r="BU446" s="14">
        <v>78.171099999999996</v>
      </c>
      <c r="BV446" s="14">
        <v>77.736800000000002</v>
      </c>
      <c r="BW446" s="14">
        <v>77.868399999999994</v>
      </c>
      <c r="BX446" s="14">
        <v>76.131600000000006</v>
      </c>
      <c r="BY446" s="14">
        <v>78.434200000000004</v>
      </c>
      <c r="BZ446" s="14">
        <v>80</v>
      </c>
      <c r="CA446" s="14">
        <v>80</v>
      </c>
      <c r="CB446" s="14">
        <v>79.131600000000006</v>
      </c>
      <c r="CC446" s="14">
        <v>78.131600000000006</v>
      </c>
      <c r="CD446" s="14">
        <v>76.565799999999996</v>
      </c>
      <c r="CE446" s="14">
        <v>1282.5830000000001</v>
      </c>
      <c r="CF446" s="14">
        <v>1030.3969999999999</v>
      </c>
      <c r="CG446" s="14">
        <v>881.90470000000005</v>
      </c>
      <c r="CH446" s="14">
        <v>792.16989999999998</v>
      </c>
      <c r="CI446" s="14">
        <v>567.05269999999996</v>
      </c>
      <c r="CJ446" s="14">
        <v>309.99889999999999</v>
      </c>
      <c r="CK446" s="14">
        <v>308.80309999999997</v>
      </c>
      <c r="CL446" s="14">
        <v>407.0838</v>
      </c>
      <c r="CM446" s="14">
        <v>347.37520000000001</v>
      </c>
      <c r="CN446" s="14">
        <v>379.13589999999999</v>
      </c>
      <c r="CO446" s="14">
        <v>446.69349999999997</v>
      </c>
      <c r="CP446" s="14">
        <v>631.91589999999997</v>
      </c>
      <c r="CQ446" s="14">
        <v>629.83370000000002</v>
      </c>
      <c r="CR446" s="14">
        <v>528.58370000000002</v>
      </c>
      <c r="CS446" s="14">
        <v>564.89750000000004</v>
      </c>
      <c r="CT446" s="14">
        <v>790.92529999999999</v>
      </c>
      <c r="CU446" s="14">
        <v>911.41269999999997</v>
      </c>
      <c r="CV446" s="14">
        <v>843.09119999999996</v>
      </c>
      <c r="CW446" s="14">
        <v>911.13850000000002</v>
      </c>
      <c r="CX446" s="14">
        <v>1123.9280000000001</v>
      </c>
      <c r="CY446" s="14">
        <v>1451.508</v>
      </c>
      <c r="CZ446" s="14">
        <v>1566.825</v>
      </c>
      <c r="DA446" s="14">
        <v>1385.4010000000001</v>
      </c>
      <c r="DB446" s="14">
        <v>1376.9590000000001</v>
      </c>
      <c r="DC446" s="14">
        <v>754.09010000000001</v>
      </c>
      <c r="DD446" s="14">
        <f>SUMIFS(CountData!$H:$H, CountData!$A:$A, $B446,CountData!$B:$B, $C446, CountData!$C:$C, $D446, CountData!$D:$D, $E446, CountData!$E:$E, $F446, CountData!$F:$F, $G446, CountData!$G:$G, $H446)</f>
        <v>16</v>
      </c>
      <c r="DE446" s="14">
        <f>SUMIFS(CountData!$I:$I, CountData!$A:$A, $B446, CountData!$B:$B, $C446, CountData!$C:$C, $D446, CountData!$D:$D, $E446, CountData!$E:$E, $F446, CountData!$F:$F, $G446, CountData!$G:$G, $H446)</f>
        <v>19</v>
      </c>
      <c r="DF446" s="27">
        <f t="shared" ca="1" si="6"/>
        <v>1124.7402499999998</v>
      </c>
      <c r="DG446" s="14">
        <v>0</v>
      </c>
    </row>
    <row r="447" spans="1:111" x14ac:dyDescent="0.25">
      <c r="A447" s="14" t="s">
        <v>56</v>
      </c>
      <c r="B447" s="14" t="s">
        <v>55</v>
      </c>
      <c r="C447" s="14" t="s">
        <v>55</v>
      </c>
      <c r="D447" s="14" t="s">
        <v>55</v>
      </c>
      <c r="E447" s="14" t="s">
        <v>55</v>
      </c>
      <c r="F447" s="14" t="s">
        <v>124</v>
      </c>
      <c r="G447" s="14" t="s">
        <v>102</v>
      </c>
      <c r="H447" s="1">
        <v>42286</v>
      </c>
      <c r="I447" s="14">
        <v>1511.395</v>
      </c>
      <c r="J447" s="14">
        <v>1484.46</v>
      </c>
      <c r="K447" s="14">
        <v>1463.585</v>
      </c>
      <c r="L447" s="14">
        <v>1491.67</v>
      </c>
      <c r="M447" s="14">
        <v>1674.57</v>
      </c>
      <c r="N447" s="14">
        <v>1770.8050000000001</v>
      </c>
      <c r="O447" s="14">
        <v>1808.0650000000001</v>
      </c>
      <c r="P447" s="14">
        <v>2474.41</v>
      </c>
      <c r="Q447" s="14">
        <v>3277.4050000000002</v>
      </c>
      <c r="R447" s="14">
        <v>4069.21</v>
      </c>
      <c r="S447" s="14">
        <v>4439.875</v>
      </c>
      <c r="T447" s="14">
        <v>4899.7650000000003</v>
      </c>
      <c r="U447" s="14">
        <v>5208.38</v>
      </c>
      <c r="V447" s="14">
        <v>5514.88</v>
      </c>
      <c r="W447" s="14">
        <v>5643.5</v>
      </c>
      <c r="X447" s="14">
        <v>4464.7299999999996</v>
      </c>
      <c r="Y447" s="14">
        <v>4612.8450000000003</v>
      </c>
      <c r="Z447" s="14">
        <v>4452.915</v>
      </c>
      <c r="AA447" s="14">
        <v>4409.1099999999997</v>
      </c>
      <c r="AB447" s="14">
        <v>5398.9049999999997</v>
      </c>
      <c r="AC447" s="14">
        <v>4675.76</v>
      </c>
      <c r="AD447" s="14">
        <v>3004.7849999999999</v>
      </c>
      <c r="AE447" s="14">
        <v>2140.71</v>
      </c>
      <c r="AF447" s="14">
        <v>1733.375</v>
      </c>
      <c r="AG447" s="14">
        <v>4484.8999999999996</v>
      </c>
      <c r="AH447" s="14">
        <v>1431.348</v>
      </c>
      <c r="AI447" s="14">
        <v>1391.126</v>
      </c>
      <c r="AJ447" s="14">
        <v>1390.788</v>
      </c>
      <c r="AK447" s="14">
        <v>1419.62</v>
      </c>
      <c r="AL447" s="14">
        <v>1596.0119999999999</v>
      </c>
      <c r="AM447" s="14">
        <v>1727.058</v>
      </c>
      <c r="AN447" s="14">
        <v>1780.77</v>
      </c>
      <c r="AO447" s="14">
        <v>2494.2809999999999</v>
      </c>
      <c r="AP447" s="14">
        <v>3272.3989999999999</v>
      </c>
      <c r="AQ447" s="14">
        <v>4106.2089999999998</v>
      </c>
      <c r="AR447" s="14">
        <v>4423.0780000000004</v>
      </c>
      <c r="AS447" s="14">
        <v>4867.7259999999997</v>
      </c>
      <c r="AT447" s="14">
        <v>5206.4849999999997</v>
      </c>
      <c r="AU447" s="14">
        <v>5417.94</v>
      </c>
      <c r="AV447" s="14">
        <v>5579.3440000000001</v>
      </c>
      <c r="AW447" s="14">
        <v>5894.0950000000003</v>
      </c>
      <c r="AX447" s="14">
        <v>5918.3230000000003</v>
      </c>
      <c r="AY447" s="14">
        <v>5789.8469999999998</v>
      </c>
      <c r="AZ447" s="14">
        <v>5482.1040000000003</v>
      </c>
      <c r="BA447" s="14">
        <v>5052.335</v>
      </c>
      <c r="BB447" s="14">
        <v>4520.1530000000002</v>
      </c>
      <c r="BC447" s="14">
        <v>2899.8359999999998</v>
      </c>
      <c r="BD447" s="14">
        <v>2143.3690000000001</v>
      </c>
      <c r="BE447" s="14">
        <v>1692.903</v>
      </c>
      <c r="BF447" s="14">
        <v>5732.5649999999996</v>
      </c>
      <c r="BG447" s="14">
        <v>69.857100000000003</v>
      </c>
      <c r="BH447" s="14">
        <v>70.714299999999994</v>
      </c>
      <c r="BI447" s="14">
        <v>70.142899999999997</v>
      </c>
      <c r="BJ447" s="14">
        <v>69.142899999999997</v>
      </c>
      <c r="BK447" s="14">
        <v>69.142899999999997</v>
      </c>
      <c r="BL447" s="14">
        <v>68.714299999999994</v>
      </c>
      <c r="BM447" s="14">
        <v>69.571399999999997</v>
      </c>
      <c r="BN447" s="14">
        <v>74.714299999999994</v>
      </c>
      <c r="BO447" s="14">
        <v>80.857100000000003</v>
      </c>
      <c r="BP447" s="14">
        <v>82.428600000000003</v>
      </c>
      <c r="BQ447" s="14">
        <v>88.428600000000003</v>
      </c>
      <c r="BR447" s="14">
        <v>93.285700000000006</v>
      </c>
      <c r="BS447" s="14">
        <v>93.285700000000006</v>
      </c>
      <c r="BT447" s="14">
        <v>94.285700000000006</v>
      </c>
      <c r="BU447" s="14">
        <v>97.428600000000003</v>
      </c>
      <c r="BV447" s="14">
        <v>98</v>
      </c>
      <c r="BW447" s="14">
        <v>95.857100000000003</v>
      </c>
      <c r="BX447" s="14">
        <v>94.285700000000006</v>
      </c>
      <c r="BY447" s="14">
        <v>92.714299999999994</v>
      </c>
      <c r="BZ447" s="14">
        <v>90.857100000000003</v>
      </c>
      <c r="CA447" s="14">
        <v>86</v>
      </c>
      <c r="CB447" s="14">
        <v>83.714299999999994</v>
      </c>
      <c r="CC447" s="14">
        <v>82.285700000000006</v>
      </c>
      <c r="CD447" s="14">
        <v>80.571399999999997</v>
      </c>
      <c r="CE447" s="14">
        <v>1802.653</v>
      </c>
      <c r="CF447" s="14">
        <v>1580.2439999999999</v>
      </c>
      <c r="CG447" s="14">
        <v>1587.96</v>
      </c>
      <c r="CH447" s="14">
        <v>1459.691</v>
      </c>
      <c r="CI447" s="14">
        <v>923.05050000000006</v>
      </c>
      <c r="CJ447" s="14">
        <v>574.61429999999996</v>
      </c>
      <c r="CK447" s="14">
        <v>706.97040000000004</v>
      </c>
      <c r="CL447" s="14">
        <v>971.08699999999999</v>
      </c>
      <c r="CM447" s="14">
        <v>620.41769999999997</v>
      </c>
      <c r="CN447" s="14">
        <v>585.94060000000002</v>
      </c>
      <c r="CO447" s="14">
        <v>537.47720000000004</v>
      </c>
      <c r="CP447" s="14">
        <v>595.17870000000005</v>
      </c>
      <c r="CQ447" s="14">
        <v>517.79269999999997</v>
      </c>
      <c r="CR447" s="14">
        <v>509.68009999999998</v>
      </c>
      <c r="CS447" s="14">
        <v>755.88599999999997</v>
      </c>
      <c r="CT447" s="14">
        <v>1028.279</v>
      </c>
      <c r="CU447" s="14">
        <v>1126.415</v>
      </c>
      <c r="CV447" s="14">
        <v>1300.8130000000001</v>
      </c>
      <c r="CW447" s="14">
        <v>1645.4929999999999</v>
      </c>
      <c r="CX447" s="14">
        <v>2307.0819999999999</v>
      </c>
      <c r="CY447" s="14">
        <v>2221.91</v>
      </c>
      <c r="CZ447" s="14">
        <v>2082.0439999999999</v>
      </c>
      <c r="DA447" s="14">
        <v>2026.18</v>
      </c>
      <c r="DB447" s="14">
        <v>1989.5029999999999</v>
      </c>
      <c r="DC447" s="14">
        <v>1119.6289999999999</v>
      </c>
      <c r="DD447" s="14">
        <f>SUMIFS(CountData!$H:$H, CountData!$A:$A, $B447,CountData!$B:$B, $C447, CountData!$C:$C, $D447, CountData!$D:$D, $E447, CountData!$E:$E, $F447, CountData!$F:$F, $G447, CountData!$G:$G, $H447)</f>
        <v>16</v>
      </c>
      <c r="DE447" s="14">
        <f>SUMIFS(CountData!$I:$I, CountData!$A:$A, $B447, CountData!$B:$B, $C447, CountData!$C:$C, $D447, CountData!$D:$D, $E447, CountData!$E:$E, $F447, CountData!$F:$F, $G447, CountData!$G:$G, $H447)</f>
        <v>19</v>
      </c>
      <c r="DF447" s="27">
        <f t="shared" ca="1" si="6"/>
        <v>1310.5022500000005</v>
      </c>
      <c r="DG447" s="14">
        <v>0</v>
      </c>
    </row>
    <row r="448" spans="1:111" x14ac:dyDescent="0.25">
      <c r="A448" s="14" t="s">
        <v>56</v>
      </c>
      <c r="B448" s="14" t="s">
        <v>55</v>
      </c>
      <c r="C448" s="14" t="s">
        <v>55</v>
      </c>
      <c r="D448" s="14" t="s">
        <v>55</v>
      </c>
      <c r="E448" s="14" t="s">
        <v>55</v>
      </c>
      <c r="F448" s="14" t="s">
        <v>124</v>
      </c>
      <c r="G448" s="14" t="s">
        <v>102</v>
      </c>
      <c r="H448" s="1">
        <v>42289</v>
      </c>
      <c r="I448" s="14">
        <v>1545.4</v>
      </c>
      <c r="J448" s="14">
        <v>1518.61</v>
      </c>
      <c r="K448" s="14">
        <v>1503.64</v>
      </c>
      <c r="L448" s="14">
        <v>1568.885</v>
      </c>
      <c r="M448" s="14">
        <v>1718.365</v>
      </c>
      <c r="N448" s="14">
        <v>2016.4549999999999</v>
      </c>
      <c r="O448" s="14">
        <v>2285.2449999999999</v>
      </c>
      <c r="P448" s="14">
        <v>3055.42</v>
      </c>
      <c r="Q448" s="14">
        <v>3769.1149999999998</v>
      </c>
      <c r="R448" s="14">
        <v>4413.21</v>
      </c>
      <c r="S448" s="14">
        <v>4546.3149999999996</v>
      </c>
      <c r="T448" s="14">
        <v>4766.74</v>
      </c>
      <c r="U448" s="14">
        <v>4844.55</v>
      </c>
      <c r="V448" s="14">
        <v>5006.9799999999996</v>
      </c>
      <c r="W448" s="14">
        <v>5050.9399999999996</v>
      </c>
      <c r="X448" s="14">
        <v>3793.48</v>
      </c>
      <c r="Y448" s="14">
        <v>4086.04</v>
      </c>
      <c r="Z448" s="14">
        <v>3998.56</v>
      </c>
      <c r="AA448" s="14">
        <v>3965.36</v>
      </c>
      <c r="AB448" s="14">
        <v>5063.3149999999996</v>
      </c>
      <c r="AC448" s="14">
        <v>4325.1499999999996</v>
      </c>
      <c r="AD448" s="14">
        <v>2899.7449999999999</v>
      </c>
      <c r="AE448" s="14">
        <v>2206.4050000000002</v>
      </c>
      <c r="AF448" s="14">
        <v>1770.325</v>
      </c>
      <c r="AG448" s="14">
        <v>3960.86</v>
      </c>
      <c r="AH448" s="14">
        <v>1515.2529999999999</v>
      </c>
      <c r="AI448" s="14">
        <v>1477.703</v>
      </c>
      <c r="AJ448" s="14">
        <v>1483.2380000000001</v>
      </c>
      <c r="AK448" s="14">
        <v>1570.5440000000001</v>
      </c>
      <c r="AL448" s="14">
        <v>1696.521</v>
      </c>
      <c r="AM448" s="14">
        <v>1989.9110000000001</v>
      </c>
      <c r="AN448" s="14">
        <v>2270.5720000000001</v>
      </c>
      <c r="AO448" s="14">
        <v>3104.0439999999999</v>
      </c>
      <c r="AP448" s="14">
        <v>3749.1469999999999</v>
      </c>
      <c r="AQ448" s="14">
        <v>4424.643</v>
      </c>
      <c r="AR448" s="14">
        <v>4545.8389999999999</v>
      </c>
      <c r="AS448" s="14">
        <v>4769.3090000000002</v>
      </c>
      <c r="AT448" s="14">
        <v>4868.3879999999999</v>
      </c>
      <c r="AU448" s="14">
        <v>4922.8540000000003</v>
      </c>
      <c r="AV448" s="14">
        <v>4987.7110000000002</v>
      </c>
      <c r="AW448" s="14">
        <v>5149.4629999999997</v>
      </c>
      <c r="AX448" s="14">
        <v>5321.3519999999999</v>
      </c>
      <c r="AY448" s="14">
        <v>5325.7079999999996</v>
      </c>
      <c r="AZ448" s="14">
        <v>5092.5110000000004</v>
      </c>
      <c r="BA448" s="14">
        <v>4766.1909999999998</v>
      </c>
      <c r="BB448" s="14">
        <v>4139.7809999999999</v>
      </c>
      <c r="BC448" s="14">
        <v>2805.8130000000001</v>
      </c>
      <c r="BD448" s="14">
        <v>2187.5909999999999</v>
      </c>
      <c r="BE448" s="14">
        <v>1714.558</v>
      </c>
      <c r="BF448" s="14">
        <v>5190.165</v>
      </c>
      <c r="BG448" s="14">
        <v>77.162199999999999</v>
      </c>
      <c r="BH448" s="14">
        <v>76.743200000000002</v>
      </c>
      <c r="BI448" s="14">
        <v>76.162199999999999</v>
      </c>
      <c r="BJ448" s="14">
        <v>76</v>
      </c>
      <c r="BK448" s="14">
        <v>74.743200000000002</v>
      </c>
      <c r="BL448" s="14">
        <v>75.581100000000006</v>
      </c>
      <c r="BM448" s="14">
        <v>75.324299999999994</v>
      </c>
      <c r="BN448" s="14">
        <v>77</v>
      </c>
      <c r="BO448" s="14">
        <v>79.837800000000001</v>
      </c>
      <c r="BP448" s="14">
        <v>82.513499999999993</v>
      </c>
      <c r="BQ448" s="14">
        <v>85.513499999999993</v>
      </c>
      <c r="BR448" s="14">
        <v>86.675700000000006</v>
      </c>
      <c r="BS448" s="14">
        <v>88.513499999999993</v>
      </c>
      <c r="BT448" s="14">
        <v>91.0946</v>
      </c>
      <c r="BU448" s="14">
        <v>94.837800000000001</v>
      </c>
      <c r="BV448" s="14">
        <v>94.256799999999998</v>
      </c>
      <c r="BW448" s="14">
        <v>91.0946</v>
      </c>
      <c r="BX448" s="14">
        <v>85.513499999999993</v>
      </c>
      <c r="BY448" s="14">
        <v>80.837800000000001</v>
      </c>
      <c r="BZ448" s="14">
        <v>81.162199999999999</v>
      </c>
      <c r="CA448" s="14">
        <v>81</v>
      </c>
      <c r="CB448" s="14">
        <v>79.418899999999994</v>
      </c>
      <c r="CC448" s="14">
        <v>79.581100000000006</v>
      </c>
      <c r="CD448" s="14">
        <v>78.418899999999994</v>
      </c>
      <c r="CE448" s="14">
        <v>1458.9749999999999</v>
      </c>
      <c r="CF448" s="14">
        <v>1324.5250000000001</v>
      </c>
      <c r="CG448" s="14">
        <v>1114.6959999999999</v>
      </c>
      <c r="CH448" s="14">
        <v>1078.1089999999999</v>
      </c>
      <c r="CI448" s="14">
        <v>771.13340000000005</v>
      </c>
      <c r="CJ448" s="14">
        <v>441.18560000000002</v>
      </c>
      <c r="CK448" s="14">
        <v>443.98930000000001</v>
      </c>
      <c r="CL448" s="14">
        <v>562.72260000000006</v>
      </c>
      <c r="CM448" s="14">
        <v>478.62580000000003</v>
      </c>
      <c r="CN448" s="14">
        <v>490.09559999999999</v>
      </c>
      <c r="CO448" s="14">
        <v>525.78020000000004</v>
      </c>
      <c r="CP448" s="14">
        <v>618.68669999999997</v>
      </c>
      <c r="CQ448" s="14">
        <v>524.97249999999997</v>
      </c>
      <c r="CR448" s="14">
        <v>458.66890000000001</v>
      </c>
      <c r="CS448" s="14">
        <v>720.14139999999998</v>
      </c>
      <c r="CT448" s="14">
        <v>921.07669999999996</v>
      </c>
      <c r="CU448" s="14">
        <v>1048.6089999999999</v>
      </c>
      <c r="CV448" s="14">
        <v>1025.481</v>
      </c>
      <c r="CW448" s="14">
        <v>1099.7919999999999</v>
      </c>
      <c r="CX448" s="14">
        <v>1322.13</v>
      </c>
      <c r="CY448" s="14">
        <v>1394.75</v>
      </c>
      <c r="CZ448" s="14">
        <v>1440.7739999999999</v>
      </c>
      <c r="DA448" s="14">
        <v>1601.729</v>
      </c>
      <c r="DB448" s="14">
        <v>1658.886</v>
      </c>
      <c r="DC448" s="14">
        <v>878.05939999999998</v>
      </c>
      <c r="DD448" s="14">
        <f>SUMIFS(CountData!$H:$H, CountData!$A:$A, $B448,CountData!$B:$B, $C448, CountData!$C:$C, $D448, CountData!$D:$D, $E448, CountData!$E:$E, $F448, CountData!$F:$F, $G448, CountData!$G:$G, $H448)</f>
        <v>16</v>
      </c>
      <c r="DE448" s="14">
        <f>SUMIFS(CountData!$I:$I, CountData!$A:$A, $B448, CountData!$B:$B, $C448, CountData!$C:$C, $D448, CountData!$D:$D, $E448, CountData!$E:$E, $F448, CountData!$F:$F, $G448, CountData!$G:$G, $H448)</f>
        <v>19</v>
      </c>
      <c r="DF448" s="27">
        <f t="shared" ca="1" si="6"/>
        <v>1235.1984999999991</v>
      </c>
      <c r="DG448" s="14">
        <v>0</v>
      </c>
    </row>
    <row r="449" spans="1:111" x14ac:dyDescent="0.25">
      <c r="A449" s="14" t="s">
        <v>56</v>
      </c>
      <c r="B449" s="14" t="s">
        <v>55</v>
      </c>
      <c r="C449" s="14" t="s">
        <v>55</v>
      </c>
      <c r="D449" s="14" t="s">
        <v>55</v>
      </c>
      <c r="E449" s="14" t="s">
        <v>55</v>
      </c>
      <c r="F449" s="14" t="s">
        <v>124</v>
      </c>
      <c r="G449" s="14" t="s">
        <v>102</v>
      </c>
      <c r="H449" s="1">
        <v>42290</v>
      </c>
      <c r="I449" s="14">
        <v>1751.61</v>
      </c>
      <c r="J449" s="14">
        <v>1685.835</v>
      </c>
      <c r="K449" s="14">
        <v>1701.49</v>
      </c>
      <c r="L449" s="14">
        <v>1836.325</v>
      </c>
      <c r="M449" s="14">
        <v>1895.14</v>
      </c>
      <c r="N449" s="14">
        <v>2108.63</v>
      </c>
      <c r="O449" s="14">
        <v>2480.7199999999998</v>
      </c>
      <c r="P449" s="14">
        <v>3255.7449999999999</v>
      </c>
      <c r="Q449" s="14">
        <v>4147.3599999999997</v>
      </c>
      <c r="R449" s="14">
        <v>4912.125</v>
      </c>
      <c r="S449" s="14">
        <v>5190.4399999999996</v>
      </c>
      <c r="T449" s="14">
        <v>5414.07</v>
      </c>
      <c r="U449" s="14">
        <v>5463.5249999999996</v>
      </c>
      <c r="V449" s="14">
        <v>5571.17</v>
      </c>
      <c r="W449" s="14">
        <v>5550.8249999999998</v>
      </c>
      <c r="X449" s="14">
        <v>4395.49</v>
      </c>
      <c r="Y449" s="14">
        <v>4499</v>
      </c>
      <c r="Z449" s="14">
        <v>4336.26</v>
      </c>
      <c r="AA449" s="14">
        <v>4280.8649999999998</v>
      </c>
      <c r="AB449" s="14">
        <v>5144.2049999999999</v>
      </c>
      <c r="AC449" s="14">
        <v>4538.57</v>
      </c>
      <c r="AD449" s="14">
        <v>2976.57</v>
      </c>
      <c r="AE449" s="14">
        <v>2220.1999999999998</v>
      </c>
      <c r="AF449" s="14">
        <v>1954.0350000000001</v>
      </c>
      <c r="AG449" s="14">
        <v>4377.9040000000005</v>
      </c>
      <c r="AH449" s="14">
        <v>1731.22</v>
      </c>
      <c r="AI449" s="14">
        <v>1661.104</v>
      </c>
      <c r="AJ449" s="14">
        <v>1694.412</v>
      </c>
      <c r="AK449" s="14">
        <v>1843.7149999999999</v>
      </c>
      <c r="AL449" s="14">
        <v>1903.5550000000001</v>
      </c>
      <c r="AM449" s="14">
        <v>2093.4290000000001</v>
      </c>
      <c r="AN449" s="14">
        <v>2485.0140000000001</v>
      </c>
      <c r="AO449" s="14">
        <v>3346.1790000000001</v>
      </c>
      <c r="AP449" s="14">
        <v>4077.2669999999998</v>
      </c>
      <c r="AQ449" s="14">
        <v>4839.8019999999997</v>
      </c>
      <c r="AR449" s="14">
        <v>5163.085</v>
      </c>
      <c r="AS449" s="14">
        <v>5390.4809999999998</v>
      </c>
      <c r="AT449" s="14">
        <v>5450.7290000000003</v>
      </c>
      <c r="AU449" s="14">
        <v>5482.8130000000001</v>
      </c>
      <c r="AV449" s="14">
        <v>5552.1009999999997</v>
      </c>
      <c r="AW449" s="14">
        <v>5718.6170000000002</v>
      </c>
      <c r="AX449" s="14">
        <v>5698.8590000000004</v>
      </c>
      <c r="AY449" s="14">
        <v>5630.3609999999999</v>
      </c>
      <c r="AZ449" s="14">
        <v>5377.3639999999996</v>
      </c>
      <c r="BA449" s="14">
        <v>4856.4979999999996</v>
      </c>
      <c r="BB449" s="14">
        <v>4354.8680000000004</v>
      </c>
      <c r="BC449" s="14">
        <v>2905.3629999999998</v>
      </c>
      <c r="BD449" s="14">
        <v>2195.5390000000002</v>
      </c>
      <c r="BE449" s="14">
        <v>1905.7909999999999</v>
      </c>
      <c r="BF449" s="14">
        <v>5597.3</v>
      </c>
      <c r="BG449" s="14">
        <v>77.423100000000005</v>
      </c>
      <c r="BH449" s="14">
        <v>76.576899999999995</v>
      </c>
      <c r="BI449" s="14">
        <v>76.153800000000004</v>
      </c>
      <c r="BJ449" s="14">
        <v>76.153800000000004</v>
      </c>
      <c r="BK449" s="14">
        <v>76.307699999999997</v>
      </c>
      <c r="BL449" s="14">
        <v>76.153800000000004</v>
      </c>
      <c r="BM449" s="14">
        <v>76.153800000000004</v>
      </c>
      <c r="BN449" s="14">
        <v>80</v>
      </c>
      <c r="BO449" s="14">
        <v>82.692300000000003</v>
      </c>
      <c r="BP449" s="14">
        <v>84.538499999999999</v>
      </c>
      <c r="BQ449" s="14">
        <v>84.961500000000001</v>
      </c>
      <c r="BR449" s="14">
        <v>86.115399999999994</v>
      </c>
      <c r="BS449" s="14">
        <v>87.692300000000003</v>
      </c>
      <c r="BT449" s="14">
        <v>86.538499999999999</v>
      </c>
      <c r="BU449" s="14">
        <v>84.692300000000003</v>
      </c>
      <c r="BV449" s="14">
        <v>84.269199999999998</v>
      </c>
      <c r="BW449" s="14">
        <v>83.692300000000003</v>
      </c>
      <c r="BX449" s="14">
        <v>82.269199999999998</v>
      </c>
      <c r="BY449" s="14">
        <v>79.269199999999998</v>
      </c>
      <c r="BZ449" s="14">
        <v>78.423100000000005</v>
      </c>
      <c r="CA449" s="14">
        <v>78.423100000000005</v>
      </c>
      <c r="CB449" s="14">
        <v>77.423100000000005</v>
      </c>
      <c r="CC449" s="14">
        <v>78</v>
      </c>
      <c r="CD449" s="14">
        <v>78</v>
      </c>
      <c r="CE449" s="14">
        <v>1424.462</v>
      </c>
      <c r="CF449" s="14">
        <v>1311.1969999999999</v>
      </c>
      <c r="CG449" s="14">
        <v>1097.463</v>
      </c>
      <c r="CH449" s="14">
        <v>968.23180000000002</v>
      </c>
      <c r="CI449" s="14">
        <v>829.81550000000004</v>
      </c>
      <c r="CJ449" s="14">
        <v>465.07760000000002</v>
      </c>
      <c r="CK449" s="14">
        <v>415.55009999999999</v>
      </c>
      <c r="CL449" s="14">
        <v>693.75099999999998</v>
      </c>
      <c r="CM449" s="14">
        <v>602.17110000000002</v>
      </c>
      <c r="CN449" s="14">
        <v>439.17410000000001</v>
      </c>
      <c r="CO449" s="14">
        <v>503.23689999999999</v>
      </c>
      <c r="CP449" s="14">
        <v>547.11519999999996</v>
      </c>
      <c r="CQ449" s="14">
        <v>461.11829999999998</v>
      </c>
      <c r="CR449" s="14">
        <v>391.29349999999999</v>
      </c>
      <c r="CS449" s="14">
        <v>496.18959999999998</v>
      </c>
      <c r="CT449" s="14">
        <v>775.52980000000002</v>
      </c>
      <c r="CU449" s="14">
        <v>1001.279</v>
      </c>
      <c r="CV449" s="14">
        <v>930.40440000000001</v>
      </c>
      <c r="CW449" s="14">
        <v>1021.9640000000001</v>
      </c>
      <c r="CX449" s="14">
        <v>1183.6120000000001</v>
      </c>
      <c r="CY449" s="14">
        <v>1281.625</v>
      </c>
      <c r="CZ449" s="14">
        <v>1266.96</v>
      </c>
      <c r="DA449" s="14">
        <v>1410.8119999999999</v>
      </c>
      <c r="DB449" s="14">
        <v>1548.4849999999999</v>
      </c>
      <c r="DC449" s="14">
        <v>803.49789999999996</v>
      </c>
      <c r="DD449" s="14">
        <f>SUMIFS(CountData!$H:$H, CountData!$A:$A, $B449,CountData!$B:$B, $C449, CountData!$C:$C, $D449, CountData!$D:$D, $E449, CountData!$E:$E, $F449, CountData!$F:$F, $G449, CountData!$G:$G, $H449)</f>
        <v>16</v>
      </c>
      <c r="DE449" s="14">
        <f>SUMIFS(CountData!$I:$I, CountData!$A:$A, $B449, CountData!$B:$B, $C449, CountData!$C:$C, $D449, CountData!$D:$D, $E449, CountData!$E:$E, $F449, CountData!$F:$F, $G449, CountData!$G:$G, $H449)</f>
        <v>19</v>
      </c>
      <c r="DF449" s="27">
        <f t="shared" ca="1" si="6"/>
        <v>1272.080750000001</v>
      </c>
      <c r="DG449" s="14">
        <v>0</v>
      </c>
    </row>
    <row r="450" spans="1:111" x14ac:dyDescent="0.25">
      <c r="A450" s="14" t="s">
        <v>56</v>
      </c>
      <c r="B450" s="14" t="s">
        <v>55</v>
      </c>
      <c r="C450" s="14" t="s">
        <v>55</v>
      </c>
      <c r="D450" s="14" t="s">
        <v>55</v>
      </c>
      <c r="E450" s="14" t="s">
        <v>55</v>
      </c>
      <c r="F450" s="14" t="s">
        <v>124</v>
      </c>
      <c r="G450" s="14" t="s">
        <v>102</v>
      </c>
      <c r="H450" s="1">
        <v>42291</v>
      </c>
      <c r="I450" s="14">
        <v>1854.94</v>
      </c>
      <c r="J450" s="14">
        <v>1831.8150000000001</v>
      </c>
      <c r="K450" s="14">
        <v>1878.6949999999999</v>
      </c>
      <c r="L450" s="14">
        <v>2041.6</v>
      </c>
      <c r="M450" s="14">
        <v>2142.6149999999998</v>
      </c>
      <c r="N450" s="14">
        <v>2408.7150000000001</v>
      </c>
      <c r="O450" s="14">
        <v>2582.7399999999998</v>
      </c>
      <c r="P450" s="14">
        <v>3291.2350000000001</v>
      </c>
      <c r="Q450" s="14">
        <v>4057.22</v>
      </c>
      <c r="R450" s="14">
        <v>4787.97</v>
      </c>
      <c r="S450" s="14">
        <v>5004.9399999999996</v>
      </c>
      <c r="T450" s="14">
        <v>5143.6049999999996</v>
      </c>
      <c r="U450" s="14">
        <v>5133.5050000000001</v>
      </c>
      <c r="V450" s="14">
        <v>5304.18</v>
      </c>
      <c r="W450" s="14">
        <v>5274.665</v>
      </c>
      <c r="X450" s="14">
        <v>4069.17</v>
      </c>
      <c r="Y450" s="14">
        <v>4186.1149999999998</v>
      </c>
      <c r="Z450" s="14">
        <v>4024.27</v>
      </c>
      <c r="AA450" s="14">
        <v>4011.625</v>
      </c>
      <c r="AB450" s="14">
        <v>5075.9549999999999</v>
      </c>
      <c r="AC450" s="14">
        <v>4504.5550000000003</v>
      </c>
      <c r="AD450" s="14">
        <v>2889.2150000000001</v>
      </c>
      <c r="AE450" s="14">
        <v>2088.33</v>
      </c>
      <c r="AF450" s="14">
        <v>1782.47</v>
      </c>
      <c r="AG450" s="14">
        <v>4072.7950000000001</v>
      </c>
      <c r="AH450" s="14">
        <v>1857.56</v>
      </c>
      <c r="AI450" s="14">
        <v>1829.5029999999999</v>
      </c>
      <c r="AJ450" s="14">
        <v>1892.598</v>
      </c>
      <c r="AK450" s="14">
        <v>2070.625</v>
      </c>
      <c r="AL450" s="14">
        <v>2181.7469999999998</v>
      </c>
      <c r="AM450" s="14">
        <v>2406.241</v>
      </c>
      <c r="AN450" s="14">
        <v>2599.8159999999998</v>
      </c>
      <c r="AO450" s="14">
        <v>3335.1309999999999</v>
      </c>
      <c r="AP450" s="14">
        <v>3980.51</v>
      </c>
      <c r="AQ450" s="14">
        <v>4672.1989999999996</v>
      </c>
      <c r="AR450" s="14">
        <v>4951.4080000000004</v>
      </c>
      <c r="AS450" s="14">
        <v>5110.8810000000003</v>
      </c>
      <c r="AT450" s="14">
        <v>5136.1679999999997</v>
      </c>
      <c r="AU450" s="14">
        <v>5202.192</v>
      </c>
      <c r="AV450" s="14">
        <v>5248.2020000000002</v>
      </c>
      <c r="AW450" s="14">
        <v>5233.174</v>
      </c>
      <c r="AX450" s="14">
        <v>5243.8770000000004</v>
      </c>
      <c r="AY450" s="14">
        <v>5189.6850000000004</v>
      </c>
      <c r="AZ450" s="14">
        <v>5007.4790000000003</v>
      </c>
      <c r="BA450" s="14">
        <v>4841.3559999999998</v>
      </c>
      <c r="BB450" s="14">
        <v>4332.9650000000001</v>
      </c>
      <c r="BC450" s="14">
        <v>2865.944</v>
      </c>
      <c r="BD450" s="14">
        <v>2051.319</v>
      </c>
      <c r="BE450" s="14">
        <v>1710</v>
      </c>
      <c r="BF450" s="14">
        <v>5157.4399999999996</v>
      </c>
      <c r="BG450" s="14">
        <v>77.426699999999997</v>
      </c>
      <c r="BH450" s="14">
        <v>76</v>
      </c>
      <c r="BI450" s="14">
        <v>75</v>
      </c>
      <c r="BJ450" s="14">
        <v>74.426699999999997</v>
      </c>
      <c r="BK450" s="14">
        <v>75.426699999999997</v>
      </c>
      <c r="BL450" s="14">
        <v>75.426699999999997</v>
      </c>
      <c r="BM450" s="14">
        <v>75</v>
      </c>
      <c r="BN450" s="14">
        <v>75</v>
      </c>
      <c r="BO450" s="14">
        <v>80.853300000000004</v>
      </c>
      <c r="BP450" s="14">
        <v>83.56</v>
      </c>
      <c r="BQ450" s="14">
        <v>83.413300000000007</v>
      </c>
      <c r="BR450" s="14">
        <v>82.56</v>
      </c>
      <c r="BS450" s="14">
        <v>82.986699999999999</v>
      </c>
      <c r="BT450" s="14">
        <v>83.56</v>
      </c>
      <c r="BU450" s="14">
        <v>82.706699999999998</v>
      </c>
      <c r="BV450" s="14">
        <v>82.706699999999998</v>
      </c>
      <c r="BW450" s="14">
        <v>82.28</v>
      </c>
      <c r="BX450" s="14">
        <v>78.853300000000004</v>
      </c>
      <c r="BY450" s="14">
        <v>76.426699999999997</v>
      </c>
      <c r="BZ450" s="14">
        <v>75.426699999999997</v>
      </c>
      <c r="CA450" s="14">
        <v>74.853300000000004</v>
      </c>
      <c r="CB450" s="14">
        <v>74</v>
      </c>
      <c r="CC450" s="14">
        <v>73.573300000000003</v>
      </c>
      <c r="CD450" s="14">
        <v>74</v>
      </c>
      <c r="CE450" s="14">
        <v>1462.816</v>
      </c>
      <c r="CF450" s="14">
        <v>1270.336</v>
      </c>
      <c r="CG450" s="14">
        <v>990.87879999999996</v>
      </c>
      <c r="CH450" s="14">
        <v>841.9819</v>
      </c>
      <c r="CI450" s="14">
        <v>640.31550000000004</v>
      </c>
      <c r="CJ450" s="14">
        <v>349.04809999999998</v>
      </c>
      <c r="CK450" s="14">
        <v>340.72770000000003</v>
      </c>
      <c r="CL450" s="14">
        <v>414.68020000000001</v>
      </c>
      <c r="CM450" s="14">
        <v>590.04100000000005</v>
      </c>
      <c r="CN450" s="14">
        <v>454.5222</v>
      </c>
      <c r="CO450" s="14">
        <v>464.78870000000001</v>
      </c>
      <c r="CP450" s="14">
        <v>529.15480000000002</v>
      </c>
      <c r="CQ450" s="14">
        <v>445.79880000000003</v>
      </c>
      <c r="CR450" s="14">
        <v>353.59829999999999</v>
      </c>
      <c r="CS450" s="14">
        <v>400.84309999999999</v>
      </c>
      <c r="CT450" s="14">
        <v>632.88160000000005</v>
      </c>
      <c r="CU450" s="14">
        <v>823.71559999999999</v>
      </c>
      <c r="CV450" s="14">
        <v>831.47580000000005</v>
      </c>
      <c r="CW450" s="14">
        <v>889.67359999999996</v>
      </c>
      <c r="CX450" s="14">
        <v>1034.3499999999999</v>
      </c>
      <c r="CY450" s="14">
        <v>1158.818</v>
      </c>
      <c r="CZ450" s="14">
        <v>1157.568</v>
      </c>
      <c r="DA450" s="14">
        <v>1087.0519999999999</v>
      </c>
      <c r="DB450" s="14">
        <v>1232.604</v>
      </c>
      <c r="DC450" s="14">
        <v>682.66219999999998</v>
      </c>
      <c r="DD450" s="14">
        <f>SUMIFS(CountData!$H:$H, CountData!$A:$A, $B450,CountData!$B:$B, $C450, CountData!$C:$C, $D450, CountData!$D:$D, $E450, CountData!$E:$E, $F450, CountData!$F:$F, $G450, CountData!$G:$G, $H450)</f>
        <v>16</v>
      </c>
      <c r="DE450" s="14">
        <f>SUMIFS(CountData!$I:$I, CountData!$A:$A, $B450, CountData!$B:$B, $C450, CountData!$C:$C, $D450, CountData!$D:$D, $E450, CountData!$E:$E, $F450, CountData!$F:$F, $G450, CountData!$G:$G, $H450)</f>
        <v>19</v>
      </c>
      <c r="DF450" s="27">
        <f t="shared" ca="1" si="6"/>
        <v>1155.9395000000004</v>
      </c>
      <c r="DG450" s="14">
        <v>0</v>
      </c>
    </row>
    <row r="451" spans="1:111" x14ac:dyDescent="0.25">
      <c r="A451" s="14" t="s">
        <v>56</v>
      </c>
      <c r="B451" s="14" t="s">
        <v>55</v>
      </c>
      <c r="C451" s="14" t="s">
        <v>55</v>
      </c>
      <c r="D451" s="14" t="s">
        <v>55</v>
      </c>
      <c r="E451" s="14" t="s">
        <v>55</v>
      </c>
      <c r="F451" s="14" t="s">
        <v>124</v>
      </c>
      <c r="G451" s="14" t="s">
        <v>62</v>
      </c>
      <c r="H451" s="1">
        <v>42125</v>
      </c>
      <c r="I451" s="14">
        <v>898.91499999999996</v>
      </c>
      <c r="J451" s="14">
        <v>913.6</v>
      </c>
      <c r="K451" s="14">
        <v>825.59</v>
      </c>
      <c r="L451" s="14">
        <v>857.24</v>
      </c>
      <c r="M451" s="14">
        <v>934.51499999999999</v>
      </c>
      <c r="N451" s="14">
        <v>1025.8399999999999</v>
      </c>
      <c r="O451" s="14">
        <v>1277.5050000000001</v>
      </c>
      <c r="P451" s="14">
        <v>1647.41</v>
      </c>
      <c r="Q451" s="14">
        <v>1984.9</v>
      </c>
      <c r="R451" s="14">
        <v>2151.2399999999998</v>
      </c>
      <c r="S451" s="14">
        <v>2367.6799999999998</v>
      </c>
      <c r="T451" s="14">
        <v>2507.6849999999999</v>
      </c>
      <c r="U451" s="14">
        <v>2486.0250000000001</v>
      </c>
      <c r="V451" s="14">
        <v>2598.625</v>
      </c>
      <c r="W451" s="14">
        <v>2230.665</v>
      </c>
      <c r="X451" s="14">
        <v>1841.395</v>
      </c>
      <c r="Y451" s="14">
        <v>1651.4749999999999</v>
      </c>
      <c r="Z451" s="14">
        <v>1480.67</v>
      </c>
      <c r="AA451" s="14">
        <v>1027.8399999999999</v>
      </c>
      <c r="AB451" s="14">
        <v>1193.24</v>
      </c>
      <c r="AC451" s="14">
        <v>1230.98</v>
      </c>
      <c r="AD451" s="14">
        <v>1211.425</v>
      </c>
      <c r="AE451" s="14">
        <v>991.06</v>
      </c>
      <c r="AF451" s="14">
        <v>927.83</v>
      </c>
      <c r="AG451" s="14">
        <v>1500.345</v>
      </c>
      <c r="AH451" s="14">
        <v>907.50549999999998</v>
      </c>
      <c r="AI451" s="14">
        <v>944.30229999999995</v>
      </c>
      <c r="AJ451" s="14">
        <v>859.04</v>
      </c>
      <c r="AK451" s="14">
        <v>881.63390000000004</v>
      </c>
      <c r="AL451" s="14">
        <v>936.77850000000001</v>
      </c>
      <c r="AM451" s="14">
        <v>1009.0650000000001</v>
      </c>
      <c r="AN451" s="14">
        <v>1232.673</v>
      </c>
      <c r="AO451" s="14">
        <v>1536.89</v>
      </c>
      <c r="AP451" s="14">
        <v>1854.5160000000001</v>
      </c>
      <c r="AQ451" s="14">
        <v>2018.6420000000001</v>
      </c>
      <c r="AR451" s="14">
        <v>2221.0450000000001</v>
      </c>
      <c r="AS451" s="14">
        <v>2373.44</v>
      </c>
      <c r="AT451" s="14">
        <v>2352.8580000000002</v>
      </c>
      <c r="AU451" s="14">
        <v>2463.1039999999998</v>
      </c>
      <c r="AV451" s="14">
        <v>2270.069</v>
      </c>
      <c r="AW451" s="14">
        <v>1970.7380000000001</v>
      </c>
      <c r="AX451" s="14">
        <v>1773.7260000000001</v>
      </c>
      <c r="AY451" s="14">
        <v>1607.874</v>
      </c>
      <c r="AZ451" s="14">
        <v>1149.1289999999999</v>
      </c>
      <c r="BA451" s="14">
        <v>1217.1179999999999</v>
      </c>
      <c r="BB451" s="14">
        <v>1227.329</v>
      </c>
      <c r="BC451" s="14">
        <v>1188.184</v>
      </c>
      <c r="BD451" s="14">
        <v>981.68150000000003</v>
      </c>
      <c r="BE451" s="14">
        <v>943.09</v>
      </c>
      <c r="BF451" s="14">
        <v>1627.693</v>
      </c>
      <c r="BG451" s="14">
        <v>65.666700000000006</v>
      </c>
      <c r="BH451" s="14">
        <v>65.333299999999994</v>
      </c>
      <c r="BI451" s="14">
        <v>64.333299999999994</v>
      </c>
      <c r="BJ451" s="14">
        <v>63.666699999999999</v>
      </c>
      <c r="BK451" s="14">
        <v>62.666699999999999</v>
      </c>
      <c r="BL451" s="14">
        <v>61.333300000000001</v>
      </c>
      <c r="BM451" s="14">
        <v>63.666699999999999</v>
      </c>
      <c r="BN451" s="14">
        <v>67.666700000000006</v>
      </c>
      <c r="BO451" s="14">
        <v>69.666700000000006</v>
      </c>
      <c r="BP451" s="14">
        <v>72</v>
      </c>
      <c r="BQ451" s="14">
        <v>76.333299999999994</v>
      </c>
      <c r="BR451" s="14">
        <v>77.666700000000006</v>
      </c>
      <c r="BS451" s="14">
        <v>80</v>
      </c>
      <c r="BT451" s="14">
        <v>80.333299999999994</v>
      </c>
      <c r="BU451" s="14">
        <v>81</v>
      </c>
      <c r="BV451" s="14">
        <v>79.333299999999994</v>
      </c>
      <c r="BW451" s="14">
        <v>76.333299999999994</v>
      </c>
      <c r="BX451" s="14">
        <v>74</v>
      </c>
      <c r="BY451" s="14">
        <v>73</v>
      </c>
      <c r="BZ451" s="14">
        <v>70</v>
      </c>
      <c r="CA451" s="14">
        <v>68.666700000000006</v>
      </c>
      <c r="CB451" s="14">
        <v>68.333299999999994</v>
      </c>
      <c r="CC451" s="14">
        <v>66.333299999999994</v>
      </c>
      <c r="CD451" s="14">
        <v>65.333299999999994</v>
      </c>
      <c r="CE451" s="14">
        <v>868.76729999999998</v>
      </c>
      <c r="CF451" s="14">
        <v>875.68430000000001</v>
      </c>
      <c r="CG451" s="14">
        <v>984.0308</v>
      </c>
      <c r="CH451" s="14">
        <v>996.58069999999998</v>
      </c>
      <c r="CI451" s="14">
        <v>889.56269999999995</v>
      </c>
      <c r="CJ451" s="14">
        <v>803.24760000000003</v>
      </c>
      <c r="CK451" s="14">
        <v>782.77790000000005</v>
      </c>
      <c r="CL451" s="14">
        <v>1092.2529999999999</v>
      </c>
      <c r="CM451" s="14">
        <v>1267.529</v>
      </c>
      <c r="CN451" s="14">
        <v>1300.3679999999999</v>
      </c>
      <c r="CO451" s="14">
        <v>1604.3430000000001</v>
      </c>
      <c r="CP451" s="14">
        <v>1521.2270000000001</v>
      </c>
      <c r="CQ451" s="14">
        <v>1626.9259999999999</v>
      </c>
      <c r="CR451" s="14">
        <v>1379.2349999999999</v>
      </c>
      <c r="CS451" s="14">
        <v>1006.1609999999999</v>
      </c>
      <c r="CT451" s="14">
        <v>846.2663</v>
      </c>
      <c r="CU451" s="14">
        <v>949.65189999999996</v>
      </c>
      <c r="CV451" s="14">
        <v>963.34849999999994</v>
      </c>
      <c r="CW451" s="14">
        <v>891.37099999999998</v>
      </c>
      <c r="CX451" s="14">
        <v>946.95950000000005</v>
      </c>
      <c r="CY451" s="14">
        <v>999.05669999999998</v>
      </c>
      <c r="CZ451" s="14">
        <v>972.17939999999999</v>
      </c>
      <c r="DA451" s="14">
        <v>848.37350000000004</v>
      </c>
      <c r="DB451" s="14">
        <v>824.1105</v>
      </c>
      <c r="DC451" s="14">
        <v>679.12310000000002</v>
      </c>
      <c r="DD451" s="14">
        <f>SUMIFS(CountData!$H:$H, CountData!$A:$A, $B451,CountData!$B:$B, $C451, CountData!$C:$C, $D451, CountData!$D:$D, $E451, CountData!$E:$E, $F451, CountData!$F:$F, $G451, CountData!$G:$G, $H451)</f>
        <v>16</v>
      </c>
      <c r="DE451" s="14">
        <f>SUMIFS(CountData!$I:$I, CountData!$A:$A, $B451, CountData!$B:$B, $C451, CountData!$C:$C, $D451, CountData!$D:$D, $E451, CountData!$E:$E, $F451, CountData!$F:$F, $G451, CountData!$G:$G, $H451)</f>
        <v>19</v>
      </c>
      <c r="DF451" s="27">
        <f t="shared" ref="DF451:DF514" ca="1" si="7">(SUM(OFFSET($AG451, 0, $DD451-1, 1, $DE451-$DD451+1))-SUM(OFFSET($I451, 0, $DD451-1, 1, $DE451-$DD451+1)))/($DE451-$DD451+1)</f>
        <v>405.25674999999978</v>
      </c>
      <c r="DG451" s="14">
        <v>0</v>
      </c>
    </row>
    <row r="452" spans="1:111" x14ac:dyDescent="0.25">
      <c r="A452" s="14" t="s">
        <v>56</v>
      </c>
      <c r="B452" s="14" t="s">
        <v>55</v>
      </c>
      <c r="C452" s="14" t="s">
        <v>55</v>
      </c>
      <c r="D452" s="14" t="s">
        <v>55</v>
      </c>
      <c r="E452" s="14" t="s">
        <v>55</v>
      </c>
      <c r="F452" s="14" t="s">
        <v>124</v>
      </c>
      <c r="G452" s="14" t="s">
        <v>62</v>
      </c>
      <c r="H452" s="1">
        <v>42164</v>
      </c>
      <c r="I452" s="14">
        <v>1201.2850000000001</v>
      </c>
      <c r="J452" s="14">
        <v>1114.905</v>
      </c>
      <c r="K452" s="14">
        <v>960.29</v>
      </c>
      <c r="L452" s="14">
        <v>938.63499999999999</v>
      </c>
      <c r="M452" s="14">
        <v>1003.025</v>
      </c>
      <c r="N452" s="14">
        <v>1140.31</v>
      </c>
      <c r="O452" s="14">
        <v>1304.96</v>
      </c>
      <c r="P452" s="14">
        <v>1809.095</v>
      </c>
      <c r="Q452" s="14">
        <v>2325.21</v>
      </c>
      <c r="R452" s="14">
        <v>2827.9850000000001</v>
      </c>
      <c r="S452" s="14">
        <v>3112.7750000000001</v>
      </c>
      <c r="T452" s="14">
        <v>3194.41</v>
      </c>
      <c r="U452" s="14">
        <v>2815.0650000000001</v>
      </c>
      <c r="V452" s="14">
        <v>2839.145</v>
      </c>
      <c r="W452" s="14">
        <v>2478.7849999999999</v>
      </c>
      <c r="X452" s="14">
        <v>2085.6</v>
      </c>
      <c r="Y452" s="14">
        <v>1915.92</v>
      </c>
      <c r="Z452" s="14">
        <v>1739.4749999999999</v>
      </c>
      <c r="AA452" s="14">
        <v>1313.3050000000001</v>
      </c>
      <c r="AB452" s="14">
        <v>1238.1300000000001</v>
      </c>
      <c r="AC452" s="14">
        <v>1395.64</v>
      </c>
      <c r="AD452" s="14">
        <v>1434.6849999999999</v>
      </c>
      <c r="AE452" s="14">
        <v>1246.1500000000001</v>
      </c>
      <c r="AF452" s="14">
        <v>1125.7349999999999</v>
      </c>
      <c r="AG452" s="14">
        <v>1763.575</v>
      </c>
      <c r="AH452" s="14">
        <v>1174.04</v>
      </c>
      <c r="AI452" s="14">
        <v>1101.0630000000001</v>
      </c>
      <c r="AJ452" s="14">
        <v>969.45090000000005</v>
      </c>
      <c r="AK452" s="14">
        <v>964.8818</v>
      </c>
      <c r="AL452" s="14">
        <v>1010.622</v>
      </c>
      <c r="AM452" s="14">
        <v>1123.0650000000001</v>
      </c>
      <c r="AN452" s="14">
        <v>1254.4359999999999</v>
      </c>
      <c r="AO452" s="14">
        <v>1689.3440000000001</v>
      </c>
      <c r="AP452" s="14">
        <v>2234.0619999999999</v>
      </c>
      <c r="AQ452" s="14">
        <v>2729.8710000000001</v>
      </c>
      <c r="AR452" s="14">
        <v>3006.7739999999999</v>
      </c>
      <c r="AS452" s="14">
        <v>3109.2089999999998</v>
      </c>
      <c r="AT452" s="14">
        <v>2833.5619999999999</v>
      </c>
      <c r="AU452" s="14">
        <v>2838.2179999999998</v>
      </c>
      <c r="AV452" s="14">
        <v>2530.4580000000001</v>
      </c>
      <c r="AW452" s="14">
        <v>2256.444</v>
      </c>
      <c r="AX452" s="14">
        <v>2072.0439999999999</v>
      </c>
      <c r="AY452" s="14">
        <v>1906.8030000000001</v>
      </c>
      <c r="AZ452" s="14">
        <v>1454.921</v>
      </c>
      <c r="BA452" s="14">
        <v>1273.875</v>
      </c>
      <c r="BB452" s="14">
        <v>1393.654</v>
      </c>
      <c r="BC452" s="14">
        <v>1395.41</v>
      </c>
      <c r="BD452" s="14">
        <v>1208.4079999999999</v>
      </c>
      <c r="BE452" s="14">
        <v>1108.1880000000001</v>
      </c>
      <c r="BF452" s="14">
        <v>1928.4179999999999</v>
      </c>
      <c r="BG452" s="14">
        <v>69.934399999999997</v>
      </c>
      <c r="BH452" s="14">
        <v>69.934399999999997</v>
      </c>
      <c r="BI452" s="14">
        <v>69.245900000000006</v>
      </c>
      <c r="BJ452" s="14">
        <v>70.622900000000001</v>
      </c>
      <c r="BK452" s="14">
        <v>70.311499999999995</v>
      </c>
      <c r="BL452" s="14">
        <v>69.622900000000001</v>
      </c>
      <c r="BM452" s="14">
        <v>68.622900000000001</v>
      </c>
      <c r="BN452" s="14">
        <v>68.622900000000001</v>
      </c>
      <c r="BO452" s="14">
        <v>69.622900000000001</v>
      </c>
      <c r="BP452" s="14">
        <v>75.622900000000001</v>
      </c>
      <c r="BQ452" s="14">
        <v>81.180300000000003</v>
      </c>
      <c r="BR452" s="14">
        <v>79.426199999999994</v>
      </c>
      <c r="BS452" s="14">
        <v>76.934399999999997</v>
      </c>
      <c r="BT452" s="14">
        <v>77.868899999999996</v>
      </c>
      <c r="BU452" s="14">
        <v>74.114800000000002</v>
      </c>
      <c r="BV452" s="14">
        <v>72.114800000000002</v>
      </c>
      <c r="BW452" s="14">
        <v>69.868899999999996</v>
      </c>
      <c r="BX452" s="14">
        <v>69.245900000000006</v>
      </c>
      <c r="BY452" s="14">
        <v>68.245900000000006</v>
      </c>
      <c r="BZ452" s="14">
        <v>67.934399999999997</v>
      </c>
      <c r="CA452" s="14">
        <v>67.622900000000001</v>
      </c>
      <c r="CB452" s="14">
        <v>67.622900000000001</v>
      </c>
      <c r="CC452" s="14">
        <v>66.622900000000001</v>
      </c>
      <c r="CD452" s="14">
        <v>66.622900000000001</v>
      </c>
      <c r="CE452" s="14">
        <v>1289.153</v>
      </c>
      <c r="CF452" s="14">
        <v>908.4162</v>
      </c>
      <c r="CG452" s="14">
        <v>1013.611</v>
      </c>
      <c r="CH452" s="14">
        <v>1015.607</v>
      </c>
      <c r="CI452" s="14">
        <v>948.58040000000005</v>
      </c>
      <c r="CJ452" s="14">
        <v>701.12049999999999</v>
      </c>
      <c r="CK452" s="14">
        <v>754.72490000000005</v>
      </c>
      <c r="CL452" s="14">
        <v>918.52549999999997</v>
      </c>
      <c r="CM452" s="14">
        <v>1483.4079999999999</v>
      </c>
      <c r="CN452" s="14">
        <v>1292.489</v>
      </c>
      <c r="CO452" s="14">
        <v>1908.3019999999999</v>
      </c>
      <c r="CP452" s="14">
        <v>1464.5139999999999</v>
      </c>
      <c r="CQ452" s="14">
        <v>2138.2669999999998</v>
      </c>
      <c r="CR452" s="14">
        <v>1084.3489999999999</v>
      </c>
      <c r="CS452" s="14">
        <v>906.19039999999995</v>
      </c>
      <c r="CT452" s="14">
        <v>888.88819999999998</v>
      </c>
      <c r="CU452" s="14">
        <v>1604.8320000000001</v>
      </c>
      <c r="CV452" s="14">
        <v>1395.7280000000001</v>
      </c>
      <c r="CW452" s="14">
        <v>1246.1510000000001</v>
      </c>
      <c r="CX452" s="14">
        <v>1105.1849999999999</v>
      </c>
      <c r="CY452" s="14">
        <v>1095.3610000000001</v>
      </c>
      <c r="CZ452" s="14">
        <v>1026.0550000000001</v>
      </c>
      <c r="DA452" s="14">
        <v>879.91409999999996</v>
      </c>
      <c r="DB452" s="14">
        <v>873.81020000000001</v>
      </c>
      <c r="DC452" s="14">
        <v>951.29110000000003</v>
      </c>
      <c r="DD452" s="14">
        <f>SUMIFS(CountData!$H:$H, CountData!$A:$A, $B452,CountData!$B:$B, $C452, CountData!$C:$C, $D452, CountData!$D:$D, $E452, CountData!$E:$E, $F452, CountData!$F:$F, $G452, CountData!$G:$G, $H452)</f>
        <v>16</v>
      </c>
      <c r="DE452" s="14">
        <f>SUMIFS(CountData!$I:$I, CountData!$A:$A, $B452, CountData!$B:$B, $C452, CountData!$C:$C, $D452, CountData!$D:$D, $E452, CountData!$E:$E, $F452, CountData!$F:$F, $G452, CountData!$G:$G, $H452)</f>
        <v>19</v>
      </c>
      <c r="DF452" s="27">
        <f t="shared" ca="1" si="7"/>
        <v>427.8622499999999</v>
      </c>
      <c r="DG452" s="14">
        <v>0</v>
      </c>
    </row>
    <row r="453" spans="1:111" x14ac:dyDescent="0.25">
      <c r="A453" s="14" t="s">
        <v>56</v>
      </c>
      <c r="B453" s="14" t="s">
        <v>55</v>
      </c>
      <c r="C453" s="14" t="s">
        <v>55</v>
      </c>
      <c r="D453" s="14" t="s">
        <v>55</v>
      </c>
      <c r="E453" s="14" t="s">
        <v>55</v>
      </c>
      <c r="F453" s="14" t="s">
        <v>124</v>
      </c>
      <c r="G453" s="14" t="s">
        <v>62</v>
      </c>
      <c r="H453" s="1">
        <v>42171</v>
      </c>
      <c r="I453" s="14">
        <v>1250.6600000000001</v>
      </c>
      <c r="J453" s="14">
        <v>1144.81</v>
      </c>
      <c r="K453" s="14">
        <v>1177.665</v>
      </c>
      <c r="L453" s="14">
        <v>1200.7550000000001</v>
      </c>
      <c r="M453" s="14">
        <v>1206.26</v>
      </c>
      <c r="N453" s="14">
        <v>1204.675</v>
      </c>
      <c r="O453" s="14">
        <v>1407.135</v>
      </c>
      <c r="P453" s="14">
        <v>1842.89</v>
      </c>
      <c r="Q453" s="14">
        <v>2285.7550000000001</v>
      </c>
      <c r="R453" s="14">
        <v>2650.8150000000001</v>
      </c>
      <c r="S453" s="14">
        <v>2804.9050000000002</v>
      </c>
      <c r="T453" s="14">
        <v>2865.835</v>
      </c>
      <c r="U453" s="14">
        <v>2710.86</v>
      </c>
      <c r="V453" s="14">
        <v>2635.3150000000001</v>
      </c>
      <c r="W453" s="14">
        <v>2334.9749999999999</v>
      </c>
      <c r="X453" s="14">
        <v>2073.1849999999999</v>
      </c>
      <c r="Y453" s="14">
        <v>1965.925</v>
      </c>
      <c r="Z453" s="14">
        <v>1820.7349999999999</v>
      </c>
      <c r="AA453" s="14">
        <v>1406.4749999999999</v>
      </c>
      <c r="AB453" s="14">
        <v>1345.46</v>
      </c>
      <c r="AC453" s="14">
        <v>1517.73</v>
      </c>
      <c r="AD453" s="14">
        <v>1488.12</v>
      </c>
      <c r="AE453" s="14">
        <v>1340.0250000000001</v>
      </c>
      <c r="AF453" s="14">
        <v>1253.575</v>
      </c>
      <c r="AG453" s="14">
        <v>1816.58</v>
      </c>
      <c r="AH453" s="14">
        <v>1245.3320000000001</v>
      </c>
      <c r="AI453" s="14">
        <v>1154.377</v>
      </c>
      <c r="AJ453" s="14">
        <v>1202.441</v>
      </c>
      <c r="AK453" s="14">
        <v>1237.461</v>
      </c>
      <c r="AL453" s="14">
        <v>1220.979</v>
      </c>
      <c r="AM453" s="14">
        <v>1185.201</v>
      </c>
      <c r="AN453" s="14">
        <v>1354.26</v>
      </c>
      <c r="AO453" s="14">
        <v>1733.8130000000001</v>
      </c>
      <c r="AP453" s="14">
        <v>2143.614</v>
      </c>
      <c r="AQ453" s="14">
        <v>2486.5189999999998</v>
      </c>
      <c r="AR453" s="14">
        <v>2641.06</v>
      </c>
      <c r="AS453" s="14">
        <v>2706.8119999999999</v>
      </c>
      <c r="AT453" s="14">
        <v>2598.2890000000002</v>
      </c>
      <c r="AU453" s="14">
        <v>2596.2339999999999</v>
      </c>
      <c r="AV453" s="14">
        <v>2372.0079999999998</v>
      </c>
      <c r="AW453" s="14">
        <v>2202.3200000000002</v>
      </c>
      <c r="AX453" s="14">
        <v>2102.38</v>
      </c>
      <c r="AY453" s="14">
        <v>1960.1479999999999</v>
      </c>
      <c r="AZ453" s="14">
        <v>1540.329</v>
      </c>
      <c r="BA453" s="14">
        <v>1384.9690000000001</v>
      </c>
      <c r="BB453" s="14">
        <v>1480.5530000000001</v>
      </c>
      <c r="BC453" s="14">
        <v>1417.338</v>
      </c>
      <c r="BD453" s="14">
        <v>1292.498</v>
      </c>
      <c r="BE453" s="14">
        <v>1239.6780000000001</v>
      </c>
      <c r="BF453" s="14">
        <v>1956.761</v>
      </c>
      <c r="BG453" s="14">
        <v>66.301599999999993</v>
      </c>
      <c r="BH453" s="14">
        <v>66.301599999999993</v>
      </c>
      <c r="BI453" s="14">
        <v>65.603200000000001</v>
      </c>
      <c r="BJ453" s="14">
        <v>65.301599999999993</v>
      </c>
      <c r="BK453" s="14">
        <v>64.301599999999993</v>
      </c>
      <c r="BL453" s="14">
        <v>64.301599999999993</v>
      </c>
      <c r="BM453" s="14">
        <v>64.301599999999993</v>
      </c>
      <c r="BN453" s="14">
        <v>64.603200000000001</v>
      </c>
      <c r="BO453" s="14">
        <v>65.8095</v>
      </c>
      <c r="BP453" s="14">
        <v>67.714299999999994</v>
      </c>
      <c r="BQ453" s="14">
        <v>67.714299999999994</v>
      </c>
      <c r="BR453" s="14">
        <v>69.714299999999994</v>
      </c>
      <c r="BS453" s="14">
        <v>71.015900000000002</v>
      </c>
      <c r="BT453" s="14">
        <v>71.8095</v>
      </c>
      <c r="BU453" s="14">
        <v>72.111099999999993</v>
      </c>
      <c r="BV453" s="14">
        <v>71.412700000000001</v>
      </c>
      <c r="BW453" s="14">
        <v>70.412700000000001</v>
      </c>
      <c r="BX453" s="14">
        <v>68.8095</v>
      </c>
      <c r="BY453" s="14">
        <v>66.507900000000006</v>
      </c>
      <c r="BZ453" s="14">
        <v>64.603200000000001</v>
      </c>
      <c r="CA453" s="14">
        <v>64</v>
      </c>
      <c r="CB453" s="14">
        <v>63.396799999999999</v>
      </c>
      <c r="CC453" s="14">
        <v>63.396799999999999</v>
      </c>
      <c r="CD453" s="14">
        <v>62.095199999999998</v>
      </c>
      <c r="CE453" s="14">
        <v>1048.269</v>
      </c>
      <c r="CF453" s="14">
        <v>1044.3720000000001</v>
      </c>
      <c r="CG453" s="14">
        <v>1157.021</v>
      </c>
      <c r="CH453" s="14">
        <v>1134.1079999999999</v>
      </c>
      <c r="CI453" s="14">
        <v>1004.797</v>
      </c>
      <c r="CJ453" s="14">
        <v>897.9479</v>
      </c>
      <c r="CK453" s="14">
        <v>878.08130000000006</v>
      </c>
      <c r="CL453" s="14">
        <v>1116.126</v>
      </c>
      <c r="CM453" s="14">
        <v>1031.9670000000001</v>
      </c>
      <c r="CN453" s="14">
        <v>1130.3340000000001</v>
      </c>
      <c r="CO453" s="14">
        <v>1366.835</v>
      </c>
      <c r="CP453" s="14">
        <v>1391.0709999999999</v>
      </c>
      <c r="CQ453" s="14">
        <v>1259.7829999999999</v>
      </c>
      <c r="CR453" s="14">
        <v>1174.606</v>
      </c>
      <c r="CS453" s="14">
        <v>993.32449999999994</v>
      </c>
      <c r="CT453" s="14">
        <v>911.44719999999995</v>
      </c>
      <c r="CU453" s="14">
        <v>1009.756</v>
      </c>
      <c r="CV453" s="14">
        <v>1010.678</v>
      </c>
      <c r="CW453" s="14">
        <v>937.71669999999995</v>
      </c>
      <c r="CX453" s="14">
        <v>1113.5329999999999</v>
      </c>
      <c r="CY453" s="14">
        <v>1377.08</v>
      </c>
      <c r="CZ453" s="14">
        <v>1278.1130000000001</v>
      </c>
      <c r="DA453" s="14">
        <v>1059.329</v>
      </c>
      <c r="DB453" s="14">
        <v>1070.7570000000001</v>
      </c>
      <c r="DC453" s="14">
        <v>667.59720000000004</v>
      </c>
      <c r="DD453" s="14">
        <f>SUMIFS(CountData!$H:$H, CountData!$A:$A, $B453,CountData!$B:$B, $C453, CountData!$C:$C, $D453, CountData!$D:$D, $E453, CountData!$E:$E, $F453, CountData!$F:$F, $G453, CountData!$G:$G, $H453)</f>
        <v>16</v>
      </c>
      <c r="DE453" s="14">
        <f>SUMIFS(CountData!$I:$I, CountData!$A:$A, $B453, CountData!$B:$B, $C453, CountData!$C:$C, $D453, CountData!$D:$D, $E453, CountData!$E:$E, $F453, CountData!$F:$F, $G453, CountData!$G:$G, $H453)</f>
        <v>19</v>
      </c>
      <c r="DF453" s="27">
        <f t="shared" ca="1" si="7"/>
        <v>342.63400000000001</v>
      </c>
      <c r="DG453" s="14">
        <v>0</v>
      </c>
    </row>
    <row r="454" spans="1:111" x14ac:dyDescent="0.25">
      <c r="A454" s="14" t="s">
        <v>56</v>
      </c>
      <c r="B454" s="14" t="s">
        <v>55</v>
      </c>
      <c r="C454" s="14" t="s">
        <v>55</v>
      </c>
      <c r="D454" s="14" t="s">
        <v>55</v>
      </c>
      <c r="E454" s="14" t="s">
        <v>55</v>
      </c>
      <c r="F454" s="14" t="s">
        <v>124</v>
      </c>
      <c r="G454" s="14" t="s">
        <v>62</v>
      </c>
      <c r="H454" s="1">
        <v>42172</v>
      </c>
      <c r="I454" s="14">
        <v>1177.3050000000001</v>
      </c>
      <c r="J454" s="14">
        <v>1114.83</v>
      </c>
      <c r="K454" s="14">
        <v>1009.25</v>
      </c>
      <c r="L454" s="14">
        <v>1000.2</v>
      </c>
      <c r="M454" s="14">
        <v>996.53</v>
      </c>
      <c r="N454" s="14">
        <v>1064.08</v>
      </c>
      <c r="O454" s="14">
        <v>1405.7950000000001</v>
      </c>
      <c r="P454" s="14">
        <v>1828.02</v>
      </c>
      <c r="Q454" s="14">
        <v>2350.29</v>
      </c>
      <c r="R454" s="14">
        <v>2684.6149999999998</v>
      </c>
      <c r="S454" s="14">
        <v>2842.585</v>
      </c>
      <c r="T454" s="14">
        <v>2866.72</v>
      </c>
      <c r="U454" s="14">
        <v>2747.4450000000002</v>
      </c>
      <c r="V454" s="14">
        <v>2665.7950000000001</v>
      </c>
      <c r="W454" s="14">
        <v>2430.6849999999999</v>
      </c>
      <c r="X454" s="14">
        <v>2150.23</v>
      </c>
      <c r="Y454" s="14">
        <v>1988.155</v>
      </c>
      <c r="Z454" s="14">
        <v>1818.395</v>
      </c>
      <c r="AA454" s="14">
        <v>1356.4749999999999</v>
      </c>
      <c r="AB454" s="14">
        <v>1321.8</v>
      </c>
      <c r="AC454" s="14">
        <v>1420.5</v>
      </c>
      <c r="AD454" s="14">
        <v>1608.38</v>
      </c>
      <c r="AE454" s="14">
        <v>1520.94</v>
      </c>
      <c r="AF454" s="14">
        <v>1387.1949999999999</v>
      </c>
      <c r="AG454" s="14">
        <v>1828.3140000000001</v>
      </c>
      <c r="AH454" s="14">
        <v>1169.125</v>
      </c>
      <c r="AI454" s="14">
        <v>1124.059</v>
      </c>
      <c r="AJ454" s="14">
        <v>1033.4069999999999</v>
      </c>
      <c r="AK454" s="14">
        <v>1033.184</v>
      </c>
      <c r="AL454" s="14">
        <v>1007.57</v>
      </c>
      <c r="AM454" s="14">
        <v>1051.8630000000001</v>
      </c>
      <c r="AN454" s="14">
        <v>1349.5260000000001</v>
      </c>
      <c r="AO454" s="14">
        <v>1714.1780000000001</v>
      </c>
      <c r="AP454" s="14">
        <v>2209.1889999999999</v>
      </c>
      <c r="AQ454" s="14">
        <v>2522.0410000000002</v>
      </c>
      <c r="AR454" s="14">
        <v>2686.1819999999998</v>
      </c>
      <c r="AS454" s="14">
        <v>2710.5569999999998</v>
      </c>
      <c r="AT454" s="14">
        <v>2624.1849999999999</v>
      </c>
      <c r="AU454" s="14">
        <v>2606.7370000000001</v>
      </c>
      <c r="AV454" s="14">
        <v>2477.66</v>
      </c>
      <c r="AW454" s="14">
        <v>2302.4969999999998</v>
      </c>
      <c r="AX454" s="14">
        <v>2143.2829999999999</v>
      </c>
      <c r="AY454" s="14">
        <v>1970.2529999999999</v>
      </c>
      <c r="AZ454" s="14">
        <v>1501.366</v>
      </c>
      <c r="BA454" s="14">
        <v>1360.0409999999999</v>
      </c>
      <c r="BB454" s="14">
        <v>1385.691</v>
      </c>
      <c r="BC454" s="14">
        <v>1538.124</v>
      </c>
      <c r="BD454" s="14">
        <v>1471.8720000000001</v>
      </c>
      <c r="BE454" s="14">
        <v>1370.424</v>
      </c>
      <c r="BF454" s="14">
        <v>1981.298</v>
      </c>
      <c r="BG454" s="14">
        <v>63.387099999999997</v>
      </c>
      <c r="BH454" s="14">
        <v>63</v>
      </c>
      <c r="BI454" s="14">
        <v>62.306399999999996</v>
      </c>
      <c r="BJ454" s="14">
        <v>63</v>
      </c>
      <c r="BK454" s="14">
        <v>63</v>
      </c>
      <c r="BL454" s="14">
        <v>62.693600000000004</v>
      </c>
      <c r="BM454" s="14">
        <v>64</v>
      </c>
      <c r="BN454" s="14">
        <v>66</v>
      </c>
      <c r="BO454" s="14">
        <v>66.838700000000003</v>
      </c>
      <c r="BP454" s="14">
        <v>67.758099999999999</v>
      </c>
      <c r="BQ454" s="14">
        <v>68.758099999999999</v>
      </c>
      <c r="BR454" s="14">
        <v>70.370999999999995</v>
      </c>
      <c r="BS454" s="14">
        <v>70.983900000000006</v>
      </c>
      <c r="BT454" s="14">
        <v>72.451599999999999</v>
      </c>
      <c r="BU454" s="14">
        <v>74.451599999999999</v>
      </c>
      <c r="BV454" s="14">
        <v>73.838700000000003</v>
      </c>
      <c r="BW454" s="14">
        <v>73.532300000000006</v>
      </c>
      <c r="BX454" s="14">
        <v>71.532300000000006</v>
      </c>
      <c r="BY454" s="14">
        <v>71.612899999999996</v>
      </c>
      <c r="BZ454" s="14">
        <v>68.612899999999996</v>
      </c>
      <c r="CA454" s="14">
        <v>66.693600000000004</v>
      </c>
      <c r="CB454" s="14">
        <v>66.693600000000004</v>
      </c>
      <c r="CC454" s="14">
        <v>65.693600000000004</v>
      </c>
      <c r="CD454" s="14">
        <v>65.387100000000004</v>
      </c>
      <c r="CE454" s="14">
        <v>1029.172</v>
      </c>
      <c r="CF454" s="14">
        <v>1034.366</v>
      </c>
      <c r="CG454" s="14">
        <v>1141.4280000000001</v>
      </c>
      <c r="CH454" s="14">
        <v>1127.8050000000001</v>
      </c>
      <c r="CI454" s="14">
        <v>986.56460000000004</v>
      </c>
      <c r="CJ454" s="14">
        <v>864.64580000000001</v>
      </c>
      <c r="CK454" s="14">
        <v>839.07780000000002</v>
      </c>
      <c r="CL454" s="14">
        <v>1038.126</v>
      </c>
      <c r="CM454" s="14">
        <v>1030.414</v>
      </c>
      <c r="CN454" s="14">
        <v>1104.6279999999999</v>
      </c>
      <c r="CO454" s="14">
        <v>1338.248</v>
      </c>
      <c r="CP454" s="14">
        <v>1365.3</v>
      </c>
      <c r="CQ454" s="14">
        <v>1303.9559999999999</v>
      </c>
      <c r="CR454" s="14">
        <v>1132.702</v>
      </c>
      <c r="CS454" s="14">
        <v>1127.3779999999999</v>
      </c>
      <c r="CT454" s="14">
        <v>972.12810000000002</v>
      </c>
      <c r="CU454" s="14">
        <v>1053.345</v>
      </c>
      <c r="CV454" s="14">
        <v>1023.91</v>
      </c>
      <c r="CW454" s="14">
        <v>1019.817</v>
      </c>
      <c r="CX454" s="14">
        <v>1024.3209999999999</v>
      </c>
      <c r="CY454" s="14">
        <v>1214.903</v>
      </c>
      <c r="CZ454" s="14">
        <v>1193.1320000000001</v>
      </c>
      <c r="DA454" s="14">
        <v>1029.076</v>
      </c>
      <c r="DB454" s="14">
        <v>1043.4939999999999</v>
      </c>
      <c r="DC454" s="14">
        <v>708.73289999999997</v>
      </c>
      <c r="DD454" s="14">
        <f>SUMIFS(CountData!$H:$H, CountData!$A:$A, $B454,CountData!$B:$B, $C454, CountData!$C:$C, $D454, CountData!$D:$D, $E454, CountData!$E:$E, $F454, CountData!$F:$F, $G454, CountData!$G:$G, $H454)</f>
        <v>16</v>
      </c>
      <c r="DE454" s="14">
        <f>SUMIFS(CountData!$I:$I, CountData!$A:$A, $B454, CountData!$B:$B, $C454, CountData!$C:$C, $D454, CountData!$D:$D, $E454, CountData!$E:$E, $F454, CountData!$F:$F, $G454, CountData!$G:$G, $H454)</f>
        <v>19</v>
      </c>
      <c r="DF454" s="27">
        <f t="shared" ca="1" si="7"/>
        <v>395.10949999999957</v>
      </c>
      <c r="DG454" s="14">
        <v>0</v>
      </c>
    </row>
    <row r="455" spans="1:111" x14ac:dyDescent="0.25">
      <c r="A455" s="14" t="s">
        <v>56</v>
      </c>
      <c r="B455" s="14" t="s">
        <v>55</v>
      </c>
      <c r="C455" s="14" t="s">
        <v>55</v>
      </c>
      <c r="D455" s="14" t="s">
        <v>55</v>
      </c>
      <c r="E455" s="14" t="s">
        <v>55</v>
      </c>
      <c r="F455" s="14" t="s">
        <v>124</v>
      </c>
      <c r="G455" s="14" t="s">
        <v>62</v>
      </c>
      <c r="H455" s="1">
        <v>42177</v>
      </c>
      <c r="I455" s="14">
        <v>1180.74</v>
      </c>
      <c r="J455" s="14">
        <v>1138.6849999999999</v>
      </c>
      <c r="K455" s="14">
        <v>1044.6300000000001</v>
      </c>
      <c r="L455" s="14">
        <v>1005.16</v>
      </c>
      <c r="M455" s="14">
        <v>988.755</v>
      </c>
      <c r="N455" s="14">
        <v>1217.56</v>
      </c>
      <c r="O455" s="14">
        <v>1543.2750000000001</v>
      </c>
      <c r="P455" s="14">
        <v>1970.595</v>
      </c>
      <c r="Q455" s="14">
        <v>2252.5100000000002</v>
      </c>
      <c r="R455" s="14">
        <v>2335.59</v>
      </c>
      <c r="S455" s="14">
        <v>2439.5</v>
      </c>
      <c r="T455" s="14">
        <v>2531.5300000000002</v>
      </c>
      <c r="U455" s="14">
        <v>2421.645</v>
      </c>
      <c r="V455" s="14">
        <v>2298.79</v>
      </c>
      <c r="W455" s="14">
        <v>2146.91</v>
      </c>
      <c r="X455" s="14">
        <v>1955.4849999999999</v>
      </c>
      <c r="Y455" s="14">
        <v>1870.51</v>
      </c>
      <c r="Z455" s="14">
        <v>1693.2249999999999</v>
      </c>
      <c r="AA455" s="14">
        <v>1294.0450000000001</v>
      </c>
      <c r="AB455" s="14">
        <v>1327.1</v>
      </c>
      <c r="AC455" s="14">
        <v>1440.91</v>
      </c>
      <c r="AD455" s="14">
        <v>1349.635</v>
      </c>
      <c r="AE455" s="14">
        <v>1239.3499999999999</v>
      </c>
      <c r="AF455" s="14">
        <v>1219.8599999999999</v>
      </c>
      <c r="AG455" s="14">
        <v>1703.316</v>
      </c>
      <c r="AH455" s="14">
        <v>1169.201</v>
      </c>
      <c r="AI455" s="14">
        <v>1152.8889999999999</v>
      </c>
      <c r="AJ455" s="14">
        <v>1075.8599999999999</v>
      </c>
      <c r="AK455" s="14">
        <v>1030.095</v>
      </c>
      <c r="AL455" s="14">
        <v>992.03610000000003</v>
      </c>
      <c r="AM455" s="14">
        <v>1190.8320000000001</v>
      </c>
      <c r="AN455" s="14">
        <v>1493.5129999999999</v>
      </c>
      <c r="AO455" s="14">
        <v>1857.51</v>
      </c>
      <c r="AP455" s="14">
        <v>2131.6759999999999</v>
      </c>
      <c r="AQ455" s="14">
        <v>2203.0390000000002</v>
      </c>
      <c r="AR455" s="14">
        <v>2290.0039999999999</v>
      </c>
      <c r="AS455" s="14">
        <v>2400.665</v>
      </c>
      <c r="AT455" s="14">
        <v>2324.0169999999998</v>
      </c>
      <c r="AU455" s="14">
        <v>2196.1750000000002</v>
      </c>
      <c r="AV455" s="14">
        <v>2204.83</v>
      </c>
      <c r="AW455" s="14">
        <v>2134.2539999999999</v>
      </c>
      <c r="AX455" s="14">
        <v>2040.2550000000001</v>
      </c>
      <c r="AY455" s="14">
        <v>1861.9880000000001</v>
      </c>
      <c r="AZ455" s="14">
        <v>1449.9269999999999</v>
      </c>
      <c r="BA455" s="14">
        <v>1356.1959999999999</v>
      </c>
      <c r="BB455" s="14">
        <v>1420.415</v>
      </c>
      <c r="BC455" s="14">
        <v>1296.8009999999999</v>
      </c>
      <c r="BD455" s="14">
        <v>1193.6590000000001</v>
      </c>
      <c r="BE455" s="14">
        <v>1201.9749999999999</v>
      </c>
      <c r="BF455" s="14">
        <v>1872.222</v>
      </c>
      <c r="BG455" s="14">
        <v>68</v>
      </c>
      <c r="BH455" s="14">
        <v>66.704899999999995</v>
      </c>
      <c r="BI455" s="14">
        <v>65.819699999999997</v>
      </c>
      <c r="BJ455" s="14">
        <v>66.704899999999995</v>
      </c>
      <c r="BK455" s="14">
        <v>65.409800000000004</v>
      </c>
      <c r="BL455" s="14">
        <v>65</v>
      </c>
      <c r="BM455" s="14">
        <v>65.295100000000005</v>
      </c>
      <c r="BN455" s="14">
        <v>66.295100000000005</v>
      </c>
      <c r="BO455" s="14">
        <v>69.770499999999998</v>
      </c>
      <c r="BP455" s="14">
        <v>73.065600000000003</v>
      </c>
      <c r="BQ455" s="14">
        <v>74.540999999999997</v>
      </c>
      <c r="BR455" s="14">
        <v>75.245900000000006</v>
      </c>
      <c r="BS455" s="14">
        <v>76.950800000000001</v>
      </c>
      <c r="BT455" s="14">
        <v>77.245900000000006</v>
      </c>
      <c r="BU455" s="14">
        <v>78.655699999999996</v>
      </c>
      <c r="BV455" s="14">
        <v>78.360699999999994</v>
      </c>
      <c r="BW455" s="14">
        <v>76.770499999999998</v>
      </c>
      <c r="BX455" s="14">
        <v>75.475399999999993</v>
      </c>
      <c r="BY455" s="14">
        <v>72.885199999999998</v>
      </c>
      <c r="BZ455" s="14">
        <v>70.295100000000005</v>
      </c>
      <c r="CA455" s="14">
        <v>68.114800000000002</v>
      </c>
      <c r="CB455" s="14">
        <v>66.524600000000007</v>
      </c>
      <c r="CC455" s="14">
        <v>65.934399999999997</v>
      </c>
      <c r="CD455" s="14">
        <v>64.639300000000006</v>
      </c>
      <c r="CE455" s="14">
        <v>935.96410000000003</v>
      </c>
      <c r="CF455" s="14">
        <v>954.75699999999995</v>
      </c>
      <c r="CG455" s="14">
        <v>1047.9659999999999</v>
      </c>
      <c r="CH455" s="14">
        <v>1038.2139999999999</v>
      </c>
      <c r="CI455" s="14">
        <v>898.0829</v>
      </c>
      <c r="CJ455" s="14">
        <v>783.31290000000001</v>
      </c>
      <c r="CK455" s="14">
        <v>728.20339999999999</v>
      </c>
      <c r="CL455" s="14">
        <v>839.35580000000004</v>
      </c>
      <c r="CM455" s="14">
        <v>991.66219999999998</v>
      </c>
      <c r="CN455" s="14">
        <v>1027.7809999999999</v>
      </c>
      <c r="CO455" s="14">
        <v>1410.3409999999999</v>
      </c>
      <c r="CP455" s="14">
        <v>1334.4880000000001</v>
      </c>
      <c r="CQ455" s="14">
        <v>1257.403</v>
      </c>
      <c r="CR455" s="14">
        <v>1296.3230000000001</v>
      </c>
      <c r="CS455" s="14">
        <v>1173.9369999999999</v>
      </c>
      <c r="CT455" s="14">
        <v>1052.5899999999999</v>
      </c>
      <c r="CU455" s="14">
        <v>1104.5219999999999</v>
      </c>
      <c r="CV455" s="14">
        <v>1001.439</v>
      </c>
      <c r="CW455" s="14">
        <v>915.50729999999999</v>
      </c>
      <c r="CX455" s="14">
        <v>906.05740000000003</v>
      </c>
      <c r="CY455" s="14">
        <v>977.19200000000001</v>
      </c>
      <c r="CZ455" s="14">
        <v>998.75009999999997</v>
      </c>
      <c r="DA455" s="14">
        <v>914.2903</v>
      </c>
      <c r="DB455" s="14">
        <v>920.86890000000005</v>
      </c>
      <c r="DC455" s="14">
        <v>741.4905</v>
      </c>
      <c r="DD455" s="14">
        <f>SUMIFS(CountData!$H:$H, CountData!$A:$A, $B455,CountData!$B:$B, $C455, CountData!$C:$C, $D455, CountData!$D:$D, $E455, CountData!$E:$E, $F455, CountData!$F:$F, $G455, CountData!$G:$G, $H455)</f>
        <v>16</v>
      </c>
      <c r="DE455" s="14">
        <f>SUMIFS(CountData!$I:$I, CountData!$A:$A, $B455, CountData!$B:$B, $C455, CountData!$C:$C, $D455, CountData!$D:$D, $E455, CountData!$E:$E, $F455, CountData!$F:$F, $G455, CountData!$G:$G, $H455)</f>
        <v>19</v>
      </c>
      <c r="DF455" s="27">
        <f t="shared" ca="1" si="7"/>
        <v>357.01549999999997</v>
      </c>
      <c r="DG455" s="14">
        <v>0</v>
      </c>
    </row>
    <row r="456" spans="1:111" x14ac:dyDescent="0.25">
      <c r="A456" s="14" t="s">
        <v>56</v>
      </c>
      <c r="B456" s="14" t="s">
        <v>55</v>
      </c>
      <c r="C456" s="14" t="s">
        <v>55</v>
      </c>
      <c r="D456" s="14" t="s">
        <v>55</v>
      </c>
      <c r="E456" s="14" t="s">
        <v>55</v>
      </c>
      <c r="F456" s="14" t="s">
        <v>124</v>
      </c>
      <c r="G456" s="14" t="s">
        <v>62</v>
      </c>
      <c r="H456" s="1">
        <v>42179</v>
      </c>
      <c r="I456" s="14">
        <v>1091.095</v>
      </c>
      <c r="J456" s="14">
        <v>1107.7</v>
      </c>
      <c r="K456" s="14">
        <v>1129.99</v>
      </c>
      <c r="L456" s="14">
        <v>1216.5250000000001</v>
      </c>
      <c r="M456" s="14">
        <v>1316.2550000000001</v>
      </c>
      <c r="N456" s="14">
        <v>1477.885</v>
      </c>
      <c r="O456" s="14">
        <v>1698.38</v>
      </c>
      <c r="P456" s="14">
        <v>1834.4849999999999</v>
      </c>
      <c r="Q456" s="14">
        <v>2127.86</v>
      </c>
      <c r="R456" s="14">
        <v>2423.2950000000001</v>
      </c>
      <c r="S456" s="14">
        <v>2457.625</v>
      </c>
      <c r="T456" s="14">
        <v>2345.87</v>
      </c>
      <c r="U456" s="14">
        <v>2349.125</v>
      </c>
      <c r="V456" s="14">
        <v>2345.5749999999998</v>
      </c>
      <c r="W456" s="14">
        <v>2251.105</v>
      </c>
      <c r="X456" s="14">
        <v>2126.4299999999998</v>
      </c>
      <c r="Y456" s="14">
        <v>2029.635</v>
      </c>
      <c r="Z456" s="14">
        <v>1898.08</v>
      </c>
      <c r="AA456" s="14">
        <v>1366.1849999999999</v>
      </c>
      <c r="AB456" s="14">
        <v>1340.5350000000001</v>
      </c>
      <c r="AC456" s="14">
        <v>1439.7750000000001</v>
      </c>
      <c r="AD456" s="14">
        <v>1398.29</v>
      </c>
      <c r="AE456" s="14">
        <v>1270.49</v>
      </c>
      <c r="AF456" s="14">
        <v>1296.6500000000001</v>
      </c>
      <c r="AG456" s="14">
        <v>1855.0820000000001</v>
      </c>
      <c r="AH456" s="14">
        <v>1082.048</v>
      </c>
      <c r="AI456" s="14">
        <v>1125.1959999999999</v>
      </c>
      <c r="AJ456" s="14">
        <v>1164.7249999999999</v>
      </c>
      <c r="AK456" s="14">
        <v>1244.048</v>
      </c>
      <c r="AL456" s="14">
        <v>1318.527</v>
      </c>
      <c r="AM456" s="14">
        <v>1451.5809999999999</v>
      </c>
      <c r="AN456" s="14">
        <v>1650.261</v>
      </c>
      <c r="AO456" s="14">
        <v>1727.759</v>
      </c>
      <c r="AP456" s="14">
        <v>2008.0509999999999</v>
      </c>
      <c r="AQ456" s="14">
        <v>2285.1379999999999</v>
      </c>
      <c r="AR456" s="14">
        <v>2318.7719999999999</v>
      </c>
      <c r="AS456" s="14">
        <v>2228.8530000000001</v>
      </c>
      <c r="AT456" s="14">
        <v>2265.8040000000001</v>
      </c>
      <c r="AU456" s="14">
        <v>2269.1579999999999</v>
      </c>
      <c r="AV456" s="14">
        <v>2285.8510000000001</v>
      </c>
      <c r="AW456" s="14">
        <v>2287.0419999999999</v>
      </c>
      <c r="AX456" s="14">
        <v>2181.5390000000002</v>
      </c>
      <c r="AY456" s="14">
        <v>2066.6439999999998</v>
      </c>
      <c r="AZ456" s="14">
        <v>1523.567</v>
      </c>
      <c r="BA456" s="14">
        <v>1374.277</v>
      </c>
      <c r="BB456" s="14">
        <v>1424.9649999999999</v>
      </c>
      <c r="BC456" s="14">
        <v>1350.8630000000001</v>
      </c>
      <c r="BD456" s="14">
        <v>1227.6980000000001</v>
      </c>
      <c r="BE456" s="14">
        <v>1280.2249999999999</v>
      </c>
      <c r="BF456" s="14">
        <v>2016.9359999999999</v>
      </c>
      <c r="BG456" s="14">
        <v>67.903199999999998</v>
      </c>
      <c r="BH456" s="14">
        <v>67.451599999999999</v>
      </c>
      <c r="BI456" s="14">
        <v>66.354799999999997</v>
      </c>
      <c r="BJ456" s="14">
        <v>66.080600000000004</v>
      </c>
      <c r="BK456" s="14">
        <v>65.080600000000004</v>
      </c>
      <c r="BL456" s="14">
        <v>67.177400000000006</v>
      </c>
      <c r="BM456" s="14">
        <v>68.451599999999999</v>
      </c>
      <c r="BN456" s="14">
        <v>68.096800000000002</v>
      </c>
      <c r="BO456" s="14">
        <v>69.645200000000003</v>
      </c>
      <c r="BP456" s="14">
        <v>72.193600000000004</v>
      </c>
      <c r="BQ456" s="14">
        <v>73.741900000000001</v>
      </c>
      <c r="BR456" s="14">
        <v>76.467699999999994</v>
      </c>
      <c r="BS456" s="14">
        <v>74.741900000000001</v>
      </c>
      <c r="BT456" s="14">
        <v>75.016099999999994</v>
      </c>
      <c r="BU456" s="14">
        <v>74.741900000000001</v>
      </c>
      <c r="BV456" s="14">
        <v>75.741900000000001</v>
      </c>
      <c r="BW456" s="14">
        <v>74.467699999999994</v>
      </c>
      <c r="BX456" s="14">
        <v>73.467699999999994</v>
      </c>
      <c r="BY456" s="14">
        <v>74.096800000000002</v>
      </c>
      <c r="BZ456" s="14">
        <v>71</v>
      </c>
      <c r="CA456" s="14">
        <v>69.725800000000007</v>
      </c>
      <c r="CB456" s="14">
        <v>68.725800000000007</v>
      </c>
      <c r="CC456" s="14">
        <v>68.177400000000006</v>
      </c>
      <c r="CD456" s="14">
        <v>68.177400000000006</v>
      </c>
      <c r="CE456" s="14">
        <v>910.3202</v>
      </c>
      <c r="CF456" s="14">
        <v>931.88319999999999</v>
      </c>
      <c r="CG456" s="14">
        <v>1029.854</v>
      </c>
      <c r="CH456" s="14">
        <v>1024.6849999999999</v>
      </c>
      <c r="CI456" s="14">
        <v>888.38679999999999</v>
      </c>
      <c r="CJ456" s="14">
        <v>776.47180000000003</v>
      </c>
      <c r="CK456" s="14">
        <v>716.53920000000005</v>
      </c>
      <c r="CL456" s="14">
        <v>814.06970000000001</v>
      </c>
      <c r="CM456" s="14">
        <v>905.37480000000005</v>
      </c>
      <c r="CN456" s="14">
        <v>995.63750000000005</v>
      </c>
      <c r="CO456" s="14">
        <v>1129.6610000000001</v>
      </c>
      <c r="CP456" s="14">
        <v>1191.7139999999999</v>
      </c>
      <c r="CQ456" s="14">
        <v>1135.2570000000001</v>
      </c>
      <c r="CR456" s="14">
        <v>1077.864</v>
      </c>
      <c r="CS456" s="14">
        <v>911.63499999999999</v>
      </c>
      <c r="CT456" s="14">
        <v>938.31150000000002</v>
      </c>
      <c r="CU456" s="14">
        <v>995.34059999999999</v>
      </c>
      <c r="CV456" s="14">
        <v>1015.268</v>
      </c>
      <c r="CW456" s="14">
        <v>1041.4380000000001</v>
      </c>
      <c r="CX456" s="14">
        <v>1015.505</v>
      </c>
      <c r="CY456" s="14">
        <v>975.50409999999999</v>
      </c>
      <c r="CZ456" s="14">
        <v>983.46789999999999</v>
      </c>
      <c r="DA456" s="14">
        <v>892.77499999999998</v>
      </c>
      <c r="DB456" s="14">
        <v>889.08609999999999</v>
      </c>
      <c r="DC456" s="14">
        <v>701.09529999999995</v>
      </c>
      <c r="DD456" s="14">
        <f>SUMIFS(CountData!$H:$H, CountData!$A:$A, $B456,CountData!$B:$B, $C456, CountData!$C:$C, $D456, CountData!$D:$D, $E456, CountData!$E:$E, $F456, CountData!$F:$F, $G456, CountData!$G:$G, $H456)</f>
        <v>16</v>
      </c>
      <c r="DE456" s="14">
        <f>SUMIFS(CountData!$I:$I, CountData!$A:$A, $B456, CountData!$B:$B, $C456, CountData!$C:$C, $D456, CountData!$D:$D, $E456, CountData!$E:$E, $F456, CountData!$F:$F, $G456, CountData!$G:$G, $H456)</f>
        <v>19</v>
      </c>
      <c r="DF456" s="27">
        <f t="shared" ca="1" si="7"/>
        <v>350.18650000000025</v>
      </c>
      <c r="DG456" s="14">
        <v>0</v>
      </c>
    </row>
    <row r="457" spans="1:111" x14ac:dyDescent="0.25">
      <c r="A457" s="14" t="s">
        <v>56</v>
      </c>
      <c r="B457" s="14" t="s">
        <v>55</v>
      </c>
      <c r="C457" s="14" t="s">
        <v>55</v>
      </c>
      <c r="D457" s="14" t="s">
        <v>55</v>
      </c>
      <c r="E457" s="14" t="s">
        <v>55</v>
      </c>
      <c r="F457" s="14" t="s">
        <v>124</v>
      </c>
      <c r="G457" s="14" t="s">
        <v>62</v>
      </c>
      <c r="H457" s="1">
        <v>42180</v>
      </c>
      <c r="I457" s="14">
        <v>1245.3499999999999</v>
      </c>
      <c r="J457" s="14">
        <v>1225.96</v>
      </c>
      <c r="K457" s="14">
        <v>1141.92</v>
      </c>
      <c r="L457" s="14">
        <v>1036.855</v>
      </c>
      <c r="M457" s="14">
        <v>1008.41</v>
      </c>
      <c r="N457" s="14">
        <v>1135.28</v>
      </c>
      <c r="O457" s="14">
        <v>1276.5550000000001</v>
      </c>
      <c r="P457" s="14">
        <v>1607.7</v>
      </c>
      <c r="Q457" s="14">
        <v>1924.9349999999999</v>
      </c>
      <c r="R457" s="14">
        <v>2112.41</v>
      </c>
      <c r="S457" s="14">
        <v>2257.9699999999998</v>
      </c>
      <c r="T457" s="14">
        <v>2266.5749999999998</v>
      </c>
      <c r="U457" s="14">
        <v>2302.58</v>
      </c>
      <c r="V457" s="14">
        <v>2387.13</v>
      </c>
      <c r="W457" s="14">
        <v>2234.5100000000002</v>
      </c>
      <c r="X457" s="14">
        <v>2074.73</v>
      </c>
      <c r="Y457" s="14">
        <v>2012.27</v>
      </c>
      <c r="Z457" s="14">
        <v>1852.64</v>
      </c>
      <c r="AA457" s="14">
        <v>1363.35</v>
      </c>
      <c r="AB457" s="14">
        <v>1282.655</v>
      </c>
      <c r="AC457" s="14">
        <v>1367.02</v>
      </c>
      <c r="AD457" s="14">
        <v>1356.895</v>
      </c>
      <c r="AE457" s="14">
        <v>1235.7349999999999</v>
      </c>
      <c r="AF457" s="14">
        <v>1155.4449999999999</v>
      </c>
      <c r="AG457" s="14">
        <v>1825.748</v>
      </c>
      <c r="AH457" s="14">
        <v>1224.2809999999999</v>
      </c>
      <c r="AI457" s="14">
        <v>1225.9179999999999</v>
      </c>
      <c r="AJ457" s="14">
        <v>1152.4870000000001</v>
      </c>
      <c r="AK457" s="14">
        <v>1038.508</v>
      </c>
      <c r="AL457" s="14">
        <v>1007.516</v>
      </c>
      <c r="AM457" s="14">
        <v>1123.221</v>
      </c>
      <c r="AN457" s="14">
        <v>1283.4570000000001</v>
      </c>
      <c r="AO457" s="14">
        <v>1573.3979999999999</v>
      </c>
      <c r="AP457" s="14">
        <v>1878.8009999999999</v>
      </c>
      <c r="AQ457" s="14">
        <v>2065.4319999999998</v>
      </c>
      <c r="AR457" s="14">
        <v>2186.5949999999998</v>
      </c>
      <c r="AS457" s="14">
        <v>2195.6210000000001</v>
      </c>
      <c r="AT457" s="14">
        <v>2242.9940000000001</v>
      </c>
      <c r="AU457" s="14">
        <v>2324.7109999999998</v>
      </c>
      <c r="AV457" s="14">
        <v>2253.2069999999999</v>
      </c>
      <c r="AW457" s="14">
        <v>2219.14</v>
      </c>
      <c r="AX457" s="14">
        <v>2150.7339999999999</v>
      </c>
      <c r="AY457" s="14">
        <v>1993.6559999999999</v>
      </c>
      <c r="AZ457" s="14">
        <v>1485.373</v>
      </c>
      <c r="BA457" s="14">
        <v>1277.886</v>
      </c>
      <c r="BB457" s="14">
        <v>1320.5550000000001</v>
      </c>
      <c r="BC457" s="14">
        <v>1290.4559999999999</v>
      </c>
      <c r="BD457" s="14">
        <v>1173.7170000000001</v>
      </c>
      <c r="BE457" s="14">
        <v>1117.903</v>
      </c>
      <c r="BF457" s="14">
        <v>1963.2660000000001</v>
      </c>
      <c r="BG457" s="14">
        <v>68.177400000000006</v>
      </c>
      <c r="BH457" s="14">
        <v>68.177400000000006</v>
      </c>
      <c r="BI457" s="14">
        <v>68.725800000000007</v>
      </c>
      <c r="BJ457" s="14">
        <v>67.725800000000007</v>
      </c>
      <c r="BK457" s="14">
        <v>68</v>
      </c>
      <c r="BL457" s="14">
        <v>67.725800000000007</v>
      </c>
      <c r="BM457" s="14">
        <v>68</v>
      </c>
      <c r="BN457" s="14">
        <v>69</v>
      </c>
      <c r="BO457" s="14">
        <v>71.548400000000001</v>
      </c>
      <c r="BP457" s="14">
        <v>74.822599999999994</v>
      </c>
      <c r="BQ457" s="14">
        <v>75.645200000000003</v>
      </c>
      <c r="BR457" s="14">
        <v>75.645200000000003</v>
      </c>
      <c r="BS457" s="14">
        <v>74.370999999999995</v>
      </c>
      <c r="BT457" s="14">
        <v>76.645200000000003</v>
      </c>
      <c r="BU457" s="14">
        <v>75.919399999999996</v>
      </c>
      <c r="BV457" s="14">
        <v>74.645200000000003</v>
      </c>
      <c r="BW457" s="14">
        <v>74.370999999999995</v>
      </c>
      <c r="BX457" s="14">
        <v>73.096800000000002</v>
      </c>
      <c r="BY457" s="14">
        <v>71.548400000000001</v>
      </c>
      <c r="BZ457" s="14">
        <v>69</v>
      </c>
      <c r="CA457" s="14">
        <v>67.725800000000007</v>
      </c>
      <c r="CB457" s="14">
        <v>67.177400000000006</v>
      </c>
      <c r="CC457" s="14">
        <v>66.451599999999999</v>
      </c>
      <c r="CD457" s="14">
        <v>67.451599999999999</v>
      </c>
      <c r="CE457" s="14">
        <v>572.62450000000001</v>
      </c>
      <c r="CF457" s="14">
        <v>617.94809999999995</v>
      </c>
      <c r="CG457" s="14">
        <v>678.86419999999998</v>
      </c>
      <c r="CH457" s="14">
        <v>688.71529999999996</v>
      </c>
      <c r="CI457" s="14">
        <v>558.15329999999994</v>
      </c>
      <c r="CJ457" s="14">
        <v>439.2561</v>
      </c>
      <c r="CK457" s="14">
        <v>344.42079999999999</v>
      </c>
      <c r="CL457" s="14">
        <v>404.14980000000003</v>
      </c>
      <c r="CM457" s="14">
        <v>461.10840000000002</v>
      </c>
      <c r="CN457" s="14">
        <v>558.30880000000002</v>
      </c>
      <c r="CO457" s="14">
        <v>667.26779999999997</v>
      </c>
      <c r="CP457" s="14">
        <v>751.64620000000002</v>
      </c>
      <c r="CQ457" s="14">
        <v>834.48019999999997</v>
      </c>
      <c r="CR457" s="14">
        <v>735.38400000000001</v>
      </c>
      <c r="CS457" s="14">
        <v>623.79570000000001</v>
      </c>
      <c r="CT457" s="14">
        <v>572.82759999999996</v>
      </c>
      <c r="CU457" s="14">
        <v>546.17629999999997</v>
      </c>
      <c r="CV457" s="14">
        <v>531.58150000000001</v>
      </c>
      <c r="CW457" s="14">
        <v>464.81439999999998</v>
      </c>
      <c r="CX457" s="14">
        <v>508.36520000000002</v>
      </c>
      <c r="CY457" s="14">
        <v>578.97979999999995</v>
      </c>
      <c r="CZ457" s="14">
        <v>592.05769999999995</v>
      </c>
      <c r="DA457" s="14">
        <v>575.28710000000001</v>
      </c>
      <c r="DB457" s="14">
        <v>556.45500000000004</v>
      </c>
      <c r="DC457" s="14">
        <v>361.63060000000002</v>
      </c>
      <c r="DD457" s="14">
        <f>SUMIFS(CountData!$H:$H, CountData!$A:$A, $B457,CountData!$B:$B, $C457, CountData!$C:$C, $D457, CountData!$D:$D, $E457, CountData!$E:$E, $F457, CountData!$F:$F, $G457, CountData!$G:$G, $H457)</f>
        <v>16</v>
      </c>
      <c r="DE457" s="14">
        <f>SUMIFS(CountData!$I:$I, CountData!$A:$A, $B457, CountData!$B:$B, $C457, CountData!$C:$C, $D457, CountData!$D:$D, $E457, CountData!$E:$E, $F457, CountData!$F:$F, $G457, CountData!$G:$G, $H457)</f>
        <v>19</v>
      </c>
      <c r="DF457" s="27">
        <f t="shared" ca="1" si="7"/>
        <v>328.4367500000003</v>
      </c>
      <c r="DG457" s="14">
        <v>0</v>
      </c>
    </row>
    <row r="458" spans="1:111" x14ac:dyDescent="0.25">
      <c r="A458" s="14" t="s">
        <v>56</v>
      </c>
      <c r="B458" s="14" t="s">
        <v>55</v>
      </c>
      <c r="C458" s="14" t="s">
        <v>55</v>
      </c>
      <c r="D458" s="14" t="s">
        <v>55</v>
      </c>
      <c r="E458" s="14" t="s">
        <v>55</v>
      </c>
      <c r="F458" s="14" t="s">
        <v>124</v>
      </c>
      <c r="G458" s="14" t="s">
        <v>62</v>
      </c>
      <c r="H458" s="1">
        <v>42181</v>
      </c>
      <c r="I458" s="14">
        <v>1159.04</v>
      </c>
      <c r="J458" s="14">
        <v>1273.6400000000001</v>
      </c>
      <c r="K458" s="14">
        <v>1198.8599999999999</v>
      </c>
      <c r="L458" s="14">
        <v>1166.31</v>
      </c>
      <c r="M458" s="14">
        <v>1080.0999999999999</v>
      </c>
      <c r="N458" s="14">
        <v>1143.5550000000001</v>
      </c>
      <c r="O458" s="14">
        <v>1291.96</v>
      </c>
      <c r="P458" s="14">
        <v>1526.22</v>
      </c>
      <c r="Q458" s="14">
        <v>1866.55</v>
      </c>
      <c r="R458" s="14">
        <v>2089.0500000000002</v>
      </c>
      <c r="S458" s="14">
        <v>2226.4499999999998</v>
      </c>
      <c r="T458" s="14">
        <v>2289.9</v>
      </c>
      <c r="U458" s="14">
        <v>2289.645</v>
      </c>
      <c r="V458" s="14">
        <v>2427.7950000000001</v>
      </c>
      <c r="W458" s="14">
        <v>2261.19</v>
      </c>
      <c r="X458" s="14">
        <v>2056.5549999999998</v>
      </c>
      <c r="Y458" s="14">
        <v>1949.7149999999999</v>
      </c>
      <c r="Z458" s="14">
        <v>1807.0650000000001</v>
      </c>
      <c r="AA458" s="14">
        <v>1330.885</v>
      </c>
      <c r="AB458" s="14">
        <v>1400.92</v>
      </c>
      <c r="AC458" s="14">
        <v>1573.595</v>
      </c>
      <c r="AD458" s="14">
        <v>1561.81</v>
      </c>
      <c r="AE458" s="14">
        <v>1441.7349999999999</v>
      </c>
      <c r="AF458" s="14">
        <v>1199.7149999999999</v>
      </c>
      <c r="AG458" s="14">
        <v>1786.0550000000001</v>
      </c>
      <c r="AH458" s="14">
        <v>1138.5219999999999</v>
      </c>
      <c r="AI458" s="14">
        <v>1273.787</v>
      </c>
      <c r="AJ458" s="14">
        <v>1209.1300000000001</v>
      </c>
      <c r="AK458" s="14">
        <v>1168.4069999999999</v>
      </c>
      <c r="AL458" s="14">
        <v>1079.549</v>
      </c>
      <c r="AM458" s="14">
        <v>1131.681</v>
      </c>
      <c r="AN458" s="14">
        <v>1299.518</v>
      </c>
      <c r="AO458" s="14">
        <v>1493.085</v>
      </c>
      <c r="AP458" s="14">
        <v>1818.1030000000001</v>
      </c>
      <c r="AQ458" s="14">
        <v>2025.818</v>
      </c>
      <c r="AR458" s="14">
        <v>2151.75</v>
      </c>
      <c r="AS458" s="14">
        <v>2211.7710000000002</v>
      </c>
      <c r="AT458" s="14">
        <v>2200.14</v>
      </c>
      <c r="AU458" s="14">
        <v>2347.7420000000002</v>
      </c>
      <c r="AV458" s="14">
        <v>2283.2739999999999</v>
      </c>
      <c r="AW458" s="14">
        <v>2204.857</v>
      </c>
      <c r="AX458" s="14">
        <v>2077.6619999999998</v>
      </c>
      <c r="AY458" s="14">
        <v>1947.135</v>
      </c>
      <c r="AZ458" s="14">
        <v>1454.7909999999999</v>
      </c>
      <c r="BA458" s="14">
        <v>1395.518</v>
      </c>
      <c r="BB458" s="14">
        <v>1525.0930000000001</v>
      </c>
      <c r="BC458" s="14">
        <v>1493.829</v>
      </c>
      <c r="BD458" s="14">
        <v>1378.5309999999999</v>
      </c>
      <c r="BE458" s="14">
        <v>1161.731</v>
      </c>
      <c r="BF458" s="14">
        <v>1922.36</v>
      </c>
      <c r="BG458" s="14">
        <v>66.177400000000006</v>
      </c>
      <c r="BH458" s="14">
        <v>66.451599999999999</v>
      </c>
      <c r="BI458" s="14">
        <v>66.451599999999999</v>
      </c>
      <c r="BJ458" s="14">
        <v>66.725800000000007</v>
      </c>
      <c r="BK458" s="14">
        <v>66.725800000000007</v>
      </c>
      <c r="BL458" s="14">
        <v>66.451599999999999</v>
      </c>
      <c r="BM458" s="14">
        <v>67.451599999999999</v>
      </c>
      <c r="BN458" s="14">
        <v>69</v>
      </c>
      <c r="BO458" s="14">
        <v>71.274199999999993</v>
      </c>
      <c r="BP458" s="14">
        <v>73.096800000000002</v>
      </c>
      <c r="BQ458" s="14">
        <v>75.822599999999994</v>
      </c>
      <c r="BR458" s="14">
        <v>75.919399999999996</v>
      </c>
      <c r="BS458" s="14">
        <v>76.919399999999996</v>
      </c>
      <c r="BT458" s="14">
        <v>76.919399999999996</v>
      </c>
      <c r="BU458" s="14">
        <v>76.645200000000003</v>
      </c>
      <c r="BV458" s="14">
        <v>75.370999999999995</v>
      </c>
      <c r="BW458" s="14">
        <v>72.548400000000001</v>
      </c>
      <c r="BX458" s="14">
        <v>72.822599999999994</v>
      </c>
      <c r="BY458" s="14">
        <v>72.274199999999993</v>
      </c>
      <c r="BZ458" s="14">
        <v>70</v>
      </c>
      <c r="CA458" s="14">
        <v>69.725800000000007</v>
      </c>
      <c r="CB458" s="14">
        <v>69.451599999999999</v>
      </c>
      <c r="CC458" s="14">
        <v>69.451599999999999</v>
      </c>
      <c r="CD458" s="14">
        <v>69.451599999999999</v>
      </c>
      <c r="CE458" s="14">
        <v>594.29449999999997</v>
      </c>
      <c r="CF458" s="14">
        <v>640.12969999999996</v>
      </c>
      <c r="CG458" s="14">
        <v>703.1277</v>
      </c>
      <c r="CH458" s="14">
        <v>712.11350000000004</v>
      </c>
      <c r="CI458" s="14">
        <v>575.77170000000001</v>
      </c>
      <c r="CJ458" s="14">
        <v>450.74489999999997</v>
      </c>
      <c r="CK458" s="14">
        <v>349.87869999999998</v>
      </c>
      <c r="CL458" s="14">
        <v>411.601</v>
      </c>
      <c r="CM458" s="14">
        <v>463.52280000000002</v>
      </c>
      <c r="CN458" s="14">
        <v>573.94539999999995</v>
      </c>
      <c r="CO458" s="14">
        <v>702.05240000000003</v>
      </c>
      <c r="CP458" s="14">
        <v>767.25599999999997</v>
      </c>
      <c r="CQ458" s="14">
        <v>748.17280000000005</v>
      </c>
      <c r="CR458" s="14">
        <v>716.50840000000005</v>
      </c>
      <c r="CS458" s="14">
        <v>636.60599999999999</v>
      </c>
      <c r="CT458" s="14">
        <v>586.59379999999999</v>
      </c>
      <c r="CU458" s="14">
        <v>715.74350000000004</v>
      </c>
      <c r="CV458" s="14">
        <v>593.21230000000003</v>
      </c>
      <c r="CW458" s="14">
        <v>484.01929999999999</v>
      </c>
      <c r="CX458" s="14">
        <v>528.45219999999995</v>
      </c>
      <c r="CY458" s="14">
        <v>604.03610000000003</v>
      </c>
      <c r="CZ458" s="14">
        <v>613.64949999999999</v>
      </c>
      <c r="DA458" s="14">
        <v>597.05679999999995</v>
      </c>
      <c r="DB458" s="14">
        <v>577.18380000000002</v>
      </c>
      <c r="DC458" s="14">
        <v>383.5779</v>
      </c>
      <c r="DD458" s="14">
        <f>SUMIFS(CountData!$H:$H, CountData!$A:$A, $B458,CountData!$B:$B, $C458, CountData!$C:$C, $D458, CountData!$D:$D, $E458, CountData!$E:$E, $F458, CountData!$F:$F, $G458, CountData!$G:$G, $H458)</f>
        <v>16</v>
      </c>
      <c r="DE458" s="14">
        <f>SUMIFS(CountData!$I:$I, CountData!$A:$A, $B458, CountData!$B:$B, $C458, CountData!$C:$C, $D458, CountData!$D:$D, $E458, CountData!$E:$E, $F458, CountData!$F:$F, $G458, CountData!$G:$G, $H458)</f>
        <v>19</v>
      </c>
      <c r="DF458" s="27">
        <f t="shared" ca="1" si="7"/>
        <v>342.17700000000013</v>
      </c>
      <c r="DG458" s="14">
        <v>0</v>
      </c>
    </row>
    <row r="459" spans="1:111" x14ac:dyDescent="0.25">
      <c r="A459" s="14" t="s">
        <v>56</v>
      </c>
      <c r="B459" s="14" t="s">
        <v>55</v>
      </c>
      <c r="C459" s="14" t="s">
        <v>55</v>
      </c>
      <c r="D459" s="14" t="s">
        <v>55</v>
      </c>
      <c r="E459" s="14" t="s">
        <v>55</v>
      </c>
      <c r="F459" s="14" t="s">
        <v>124</v>
      </c>
      <c r="G459" s="14" t="s">
        <v>62</v>
      </c>
      <c r="H459" s="1">
        <v>42185</v>
      </c>
      <c r="I459" s="14">
        <v>978.73500000000001</v>
      </c>
      <c r="J459" s="14">
        <v>959.67</v>
      </c>
      <c r="K459" s="14">
        <v>990.67499999999995</v>
      </c>
      <c r="L459" s="14">
        <v>1061.49</v>
      </c>
      <c r="M459" s="14">
        <v>1070.625</v>
      </c>
      <c r="N459" s="14">
        <v>1164.7049999999999</v>
      </c>
      <c r="O459" s="14">
        <v>1478.885</v>
      </c>
      <c r="P459" s="14">
        <v>1828.49</v>
      </c>
      <c r="Q459" s="14">
        <v>2100.9</v>
      </c>
      <c r="R459" s="14">
        <v>2487.69</v>
      </c>
      <c r="S459" s="14">
        <v>2573.73</v>
      </c>
      <c r="T459" s="14">
        <v>2592.52</v>
      </c>
      <c r="U459" s="14">
        <v>2612.645</v>
      </c>
      <c r="V459" s="14">
        <v>2392.65</v>
      </c>
      <c r="W459" s="14">
        <v>2156.1999999999998</v>
      </c>
      <c r="X459" s="14">
        <v>1976.37</v>
      </c>
      <c r="Y459" s="14">
        <v>1996.675</v>
      </c>
      <c r="Z459" s="14">
        <v>1924.41</v>
      </c>
      <c r="AA459" s="14">
        <v>1487.64</v>
      </c>
      <c r="AB459" s="14">
        <v>1388.915</v>
      </c>
      <c r="AC459" s="14">
        <v>1414.9449999999999</v>
      </c>
      <c r="AD459" s="14">
        <v>1358.3050000000001</v>
      </c>
      <c r="AE459" s="14">
        <v>1271.2650000000001</v>
      </c>
      <c r="AF459" s="14">
        <v>1139.2650000000001</v>
      </c>
      <c r="AG459" s="14">
        <v>1846.2739999999999</v>
      </c>
      <c r="AH459" s="14">
        <v>956.77179999999998</v>
      </c>
      <c r="AI459" s="14">
        <v>976.37149999999997</v>
      </c>
      <c r="AJ459" s="14">
        <v>1027.7809999999999</v>
      </c>
      <c r="AK459" s="14">
        <v>1071.6079999999999</v>
      </c>
      <c r="AL459" s="14">
        <v>1059.8710000000001</v>
      </c>
      <c r="AM459" s="14">
        <v>1136.356</v>
      </c>
      <c r="AN459" s="14">
        <v>1436.9690000000001</v>
      </c>
      <c r="AO459" s="14">
        <v>1717.143</v>
      </c>
      <c r="AP459" s="14">
        <v>2001.922</v>
      </c>
      <c r="AQ459" s="14">
        <v>2417.3989999999999</v>
      </c>
      <c r="AR459" s="14">
        <v>2498.8629999999998</v>
      </c>
      <c r="AS459" s="14">
        <v>2542.2130000000002</v>
      </c>
      <c r="AT459" s="14">
        <v>2579.1849999999999</v>
      </c>
      <c r="AU459" s="14">
        <v>2423.6529999999998</v>
      </c>
      <c r="AV459" s="14">
        <v>2192.8710000000001</v>
      </c>
      <c r="AW459" s="14">
        <v>2189.0210000000002</v>
      </c>
      <c r="AX459" s="14">
        <v>2186.2359999999999</v>
      </c>
      <c r="AY459" s="14">
        <v>2107.33</v>
      </c>
      <c r="AZ459" s="14">
        <v>1657.4369999999999</v>
      </c>
      <c r="BA459" s="14">
        <v>1409.471</v>
      </c>
      <c r="BB459" s="14">
        <v>1404.027</v>
      </c>
      <c r="BC459" s="14">
        <v>1318.231</v>
      </c>
      <c r="BD459" s="14">
        <v>1226.5</v>
      </c>
      <c r="BE459" s="14">
        <v>1106.6669999999999</v>
      </c>
      <c r="BF459" s="14">
        <v>2030.3679999999999</v>
      </c>
      <c r="BG459" s="14">
        <v>68.709699999999998</v>
      </c>
      <c r="BH459" s="14">
        <v>68.129000000000005</v>
      </c>
      <c r="BI459" s="14">
        <v>68</v>
      </c>
      <c r="BJ459" s="14">
        <v>67.419399999999996</v>
      </c>
      <c r="BK459" s="14">
        <v>66.419399999999996</v>
      </c>
      <c r="BL459" s="14">
        <v>67.290300000000002</v>
      </c>
      <c r="BM459" s="14">
        <v>68.290300000000002</v>
      </c>
      <c r="BN459" s="14">
        <v>70.290300000000002</v>
      </c>
      <c r="BO459" s="14">
        <v>74.451599999999999</v>
      </c>
      <c r="BP459" s="14">
        <v>77.322599999999994</v>
      </c>
      <c r="BQ459" s="14">
        <v>79.032300000000006</v>
      </c>
      <c r="BR459" s="14">
        <v>79.612899999999996</v>
      </c>
      <c r="BS459" s="14">
        <v>78.903199999999998</v>
      </c>
      <c r="BT459" s="14">
        <v>73.612899999999996</v>
      </c>
      <c r="BU459" s="14">
        <v>73.741900000000001</v>
      </c>
      <c r="BV459" s="14">
        <v>79.580600000000004</v>
      </c>
      <c r="BW459" s="14">
        <v>81.612899999999996</v>
      </c>
      <c r="BX459" s="14">
        <v>81.774199999999993</v>
      </c>
      <c r="BY459" s="14">
        <v>76.612899999999996</v>
      </c>
      <c r="BZ459" s="14">
        <v>74.161299999999997</v>
      </c>
      <c r="CA459" s="14">
        <v>73</v>
      </c>
      <c r="CB459" s="14">
        <v>71.709699999999998</v>
      </c>
      <c r="CC459" s="14">
        <v>71</v>
      </c>
      <c r="CD459" s="14">
        <v>71.709699999999998</v>
      </c>
      <c r="CE459" s="14">
        <v>1021.032</v>
      </c>
      <c r="CF459" s="14">
        <v>1042.4169999999999</v>
      </c>
      <c r="CG459" s="14">
        <v>1141.8679999999999</v>
      </c>
      <c r="CH459" s="14">
        <v>1125.5</v>
      </c>
      <c r="CI459" s="14">
        <v>982.71249999999998</v>
      </c>
      <c r="CJ459" s="14">
        <v>861.09360000000004</v>
      </c>
      <c r="CK459" s="14">
        <v>836.30709999999999</v>
      </c>
      <c r="CL459" s="14">
        <v>1073.4780000000001</v>
      </c>
      <c r="CM459" s="14">
        <v>1219.7</v>
      </c>
      <c r="CN459" s="14">
        <v>1092.3979999999999</v>
      </c>
      <c r="CO459" s="14">
        <v>1140.242</v>
      </c>
      <c r="CP459" s="14">
        <v>1129.482</v>
      </c>
      <c r="CQ459" s="14">
        <v>1079.7819999999999</v>
      </c>
      <c r="CR459" s="14">
        <v>1948.5719999999999</v>
      </c>
      <c r="CS459" s="14">
        <v>1473.1790000000001</v>
      </c>
      <c r="CT459" s="14">
        <v>1276.8240000000001</v>
      </c>
      <c r="CU459" s="14">
        <v>2164.7130000000002</v>
      </c>
      <c r="CV459" s="14">
        <v>2438.8510000000001</v>
      </c>
      <c r="CW459" s="14">
        <v>1786.817</v>
      </c>
      <c r="CX459" s="14">
        <v>1080.635</v>
      </c>
      <c r="CY459" s="14">
        <v>1205.432</v>
      </c>
      <c r="CZ459" s="14">
        <v>1070.019</v>
      </c>
      <c r="DA459" s="14">
        <v>939.46079999999995</v>
      </c>
      <c r="DB459" s="14">
        <v>923.00369999999998</v>
      </c>
      <c r="DC459" s="14">
        <v>1203.4069999999999</v>
      </c>
      <c r="DD459" s="14">
        <f>SUMIFS(CountData!$H:$H, CountData!$A:$A, $B459,CountData!$B:$B, $C459, CountData!$C:$C, $D459, CountData!$D:$D, $E459, CountData!$E:$E, $F459, CountData!$F:$F, $G459, CountData!$G:$G, $H459)</f>
        <v>16</v>
      </c>
      <c r="DE459" s="14">
        <f>SUMIFS(CountData!$I:$I, CountData!$A:$A, $B459, CountData!$B:$B, $C459, CountData!$C:$C, $D459, CountData!$D:$D, $E459, CountData!$E:$E, $F459, CountData!$F:$F, $G459, CountData!$G:$G, $H459)</f>
        <v>19</v>
      </c>
      <c r="DF459" s="27">
        <f t="shared" ca="1" si="7"/>
        <v>322.59074999999962</v>
      </c>
      <c r="DG459" s="14">
        <v>0</v>
      </c>
    </row>
    <row r="460" spans="1:111" x14ac:dyDescent="0.25">
      <c r="A460" s="14" t="s">
        <v>56</v>
      </c>
      <c r="B460" s="14" t="s">
        <v>55</v>
      </c>
      <c r="C460" s="14" t="s">
        <v>55</v>
      </c>
      <c r="D460" s="14" t="s">
        <v>55</v>
      </c>
      <c r="E460" s="14" t="s">
        <v>55</v>
      </c>
      <c r="F460" s="14" t="s">
        <v>124</v>
      </c>
      <c r="G460" s="14" t="s">
        <v>62</v>
      </c>
      <c r="H460" s="1">
        <v>42186</v>
      </c>
      <c r="I460" s="14">
        <v>1109.165</v>
      </c>
      <c r="J460" s="14">
        <v>1074.68</v>
      </c>
      <c r="K460" s="14">
        <v>1041.0450000000001</v>
      </c>
      <c r="L460" s="14">
        <v>996.42</v>
      </c>
      <c r="M460" s="14">
        <v>1103.8</v>
      </c>
      <c r="N460" s="14">
        <v>1396.085</v>
      </c>
      <c r="O460" s="14">
        <v>1688.3150000000001</v>
      </c>
      <c r="P460" s="14">
        <v>1928.87</v>
      </c>
      <c r="Q460" s="14">
        <v>2209.98</v>
      </c>
      <c r="R460" s="14">
        <v>2382.4250000000002</v>
      </c>
      <c r="S460" s="14">
        <v>2325.8850000000002</v>
      </c>
      <c r="T460" s="14">
        <v>2359.15</v>
      </c>
      <c r="U460" s="14">
        <v>2372.1750000000002</v>
      </c>
      <c r="V460" s="14">
        <v>2344.91</v>
      </c>
      <c r="W460" s="14">
        <v>2209.25</v>
      </c>
      <c r="X460" s="14">
        <v>2108.105</v>
      </c>
      <c r="Y460" s="14">
        <v>2025.2449999999999</v>
      </c>
      <c r="Z460" s="14">
        <v>1854.6949999999999</v>
      </c>
      <c r="AA460" s="14">
        <v>1391.5050000000001</v>
      </c>
      <c r="AB460" s="14">
        <v>1317.16</v>
      </c>
      <c r="AC460" s="14">
        <v>1386.07</v>
      </c>
      <c r="AD460" s="14">
        <v>1367.8050000000001</v>
      </c>
      <c r="AE460" s="14">
        <v>1223.3</v>
      </c>
      <c r="AF460" s="14">
        <v>1200.2149999999999</v>
      </c>
      <c r="AG460" s="14">
        <v>1844.8879999999999</v>
      </c>
      <c r="AH460" s="14">
        <v>1083.1279999999999</v>
      </c>
      <c r="AI460" s="14">
        <v>1077.769</v>
      </c>
      <c r="AJ460" s="14">
        <v>1064.6579999999999</v>
      </c>
      <c r="AK460" s="14">
        <v>1008.96</v>
      </c>
      <c r="AL460" s="14">
        <v>1111.684</v>
      </c>
      <c r="AM460" s="14">
        <v>1376.4570000000001</v>
      </c>
      <c r="AN460" s="14">
        <v>1638.84</v>
      </c>
      <c r="AO460" s="14">
        <v>1846.2170000000001</v>
      </c>
      <c r="AP460" s="14">
        <v>2112.9270000000001</v>
      </c>
      <c r="AQ460" s="14">
        <v>2277.3139999999999</v>
      </c>
      <c r="AR460" s="14">
        <v>2251.6489999999999</v>
      </c>
      <c r="AS460" s="14">
        <v>2307.0160000000001</v>
      </c>
      <c r="AT460" s="14">
        <v>2363.1129999999998</v>
      </c>
      <c r="AU460" s="14">
        <v>2356.6680000000001</v>
      </c>
      <c r="AV460" s="14">
        <v>2261.7440000000001</v>
      </c>
      <c r="AW460" s="14">
        <v>2304.5160000000001</v>
      </c>
      <c r="AX460" s="14">
        <v>2197.6759999999999</v>
      </c>
      <c r="AY460" s="14">
        <v>2038.0050000000001</v>
      </c>
      <c r="AZ460" s="14">
        <v>1553.8320000000001</v>
      </c>
      <c r="BA460" s="14">
        <v>1341.057</v>
      </c>
      <c r="BB460" s="14">
        <v>1378.7560000000001</v>
      </c>
      <c r="BC460" s="14">
        <v>1324.4849999999999</v>
      </c>
      <c r="BD460" s="14">
        <v>1175.865</v>
      </c>
      <c r="BE460" s="14">
        <v>1162.0940000000001</v>
      </c>
      <c r="BF460" s="14">
        <v>2024.5940000000001</v>
      </c>
      <c r="BG460" s="14">
        <v>70.285700000000006</v>
      </c>
      <c r="BH460" s="14">
        <v>69.571399999999997</v>
      </c>
      <c r="BI460" s="14">
        <v>70.285700000000006</v>
      </c>
      <c r="BJ460" s="14">
        <v>70.285700000000006</v>
      </c>
      <c r="BK460" s="14">
        <v>70.857100000000003</v>
      </c>
      <c r="BL460" s="14">
        <v>71</v>
      </c>
      <c r="BM460" s="14">
        <v>70.857100000000003</v>
      </c>
      <c r="BN460" s="14">
        <v>71.714299999999994</v>
      </c>
      <c r="BO460" s="14">
        <v>72.714299999999994</v>
      </c>
      <c r="BP460" s="14">
        <v>75.142899999999997</v>
      </c>
      <c r="BQ460" s="14">
        <v>75.714299999999994</v>
      </c>
      <c r="BR460" s="14">
        <v>80.285700000000006</v>
      </c>
      <c r="BS460" s="14">
        <v>82.428600000000003</v>
      </c>
      <c r="BT460" s="14">
        <v>79.428600000000003</v>
      </c>
      <c r="BU460" s="14">
        <v>77.428600000000003</v>
      </c>
      <c r="BV460" s="14">
        <v>77.714299999999994</v>
      </c>
      <c r="BW460" s="14">
        <v>76.142899999999997</v>
      </c>
      <c r="BX460" s="14">
        <v>73.571399999999997</v>
      </c>
      <c r="BY460" s="14">
        <v>73.285700000000006</v>
      </c>
      <c r="BZ460" s="14">
        <v>72.285700000000006</v>
      </c>
      <c r="CA460" s="14">
        <v>72.714299999999994</v>
      </c>
      <c r="CB460" s="14">
        <v>72.428600000000003</v>
      </c>
      <c r="CC460" s="14">
        <v>72.428600000000003</v>
      </c>
      <c r="CD460" s="14">
        <v>72.714299999999994</v>
      </c>
      <c r="CE460" s="14">
        <v>863.46839999999997</v>
      </c>
      <c r="CF460" s="14">
        <v>856.61980000000005</v>
      </c>
      <c r="CG460" s="14">
        <v>943.80070000000001</v>
      </c>
      <c r="CH460" s="14">
        <v>932.24120000000005</v>
      </c>
      <c r="CI460" s="14">
        <v>1323.0830000000001</v>
      </c>
      <c r="CJ460" s="14">
        <v>1218.441</v>
      </c>
      <c r="CK460" s="14">
        <v>855.14819999999997</v>
      </c>
      <c r="CL460" s="14">
        <v>1021.672</v>
      </c>
      <c r="CM460" s="14">
        <v>908.97349999999994</v>
      </c>
      <c r="CN460" s="14">
        <v>1067.31</v>
      </c>
      <c r="CO460" s="14">
        <v>1247.5530000000001</v>
      </c>
      <c r="CP460" s="14">
        <v>1349.721</v>
      </c>
      <c r="CQ460" s="14">
        <v>1060.595</v>
      </c>
      <c r="CR460" s="14">
        <v>1052.894</v>
      </c>
      <c r="CS460" s="14">
        <v>936.01829999999995</v>
      </c>
      <c r="CT460" s="14">
        <v>805.49170000000004</v>
      </c>
      <c r="CU460" s="14">
        <v>983.17970000000003</v>
      </c>
      <c r="CV460" s="14">
        <v>1147.4110000000001</v>
      </c>
      <c r="CW460" s="14">
        <v>962.52700000000004</v>
      </c>
      <c r="CX460" s="14">
        <v>878.98810000000003</v>
      </c>
      <c r="CY460" s="14">
        <v>990.36180000000002</v>
      </c>
      <c r="CZ460" s="14">
        <v>983.50819999999999</v>
      </c>
      <c r="DA460" s="14">
        <v>863.41420000000005</v>
      </c>
      <c r="DB460" s="14">
        <v>925.33259999999996</v>
      </c>
      <c r="DC460" s="14">
        <v>669.221</v>
      </c>
      <c r="DD460" s="14">
        <f>SUMIFS(CountData!$H:$H, CountData!$A:$A, $B460,CountData!$B:$B, $C460, CountData!$C:$C, $D460, CountData!$D:$D, $E460, CountData!$E:$E, $F460, CountData!$F:$F, $G460, CountData!$G:$G, $H460)</f>
        <v>16</v>
      </c>
      <c r="DE460" s="14">
        <f>SUMIFS(CountData!$I:$I, CountData!$A:$A, $B460, CountData!$B:$B, $C460, CountData!$C:$C, $D460, CountData!$D:$D, $E460, CountData!$E:$E, $F460, CountData!$F:$F, $G460, CountData!$G:$G, $H460)</f>
        <v>19</v>
      </c>
      <c r="DF460" s="27">
        <f t="shared" ca="1" si="7"/>
        <v>355.59774999999968</v>
      </c>
      <c r="DG460" s="14">
        <v>0</v>
      </c>
    </row>
    <row r="461" spans="1:111" x14ac:dyDescent="0.25">
      <c r="A461" s="14" t="s">
        <v>56</v>
      </c>
      <c r="B461" s="14" t="s">
        <v>55</v>
      </c>
      <c r="C461" s="14" t="s">
        <v>55</v>
      </c>
      <c r="D461" s="14" t="s">
        <v>55</v>
      </c>
      <c r="E461" s="14" t="s">
        <v>55</v>
      </c>
      <c r="F461" s="14" t="s">
        <v>124</v>
      </c>
      <c r="G461" s="14" t="s">
        <v>62</v>
      </c>
      <c r="H461" s="1">
        <v>42201</v>
      </c>
      <c r="I461" s="14">
        <v>1153.175</v>
      </c>
      <c r="J461" s="14">
        <v>1140.95</v>
      </c>
      <c r="K461" s="14">
        <v>1105.5899999999999</v>
      </c>
      <c r="L461" s="14">
        <v>1114.145</v>
      </c>
      <c r="M461" s="14">
        <v>1153.9449999999999</v>
      </c>
      <c r="N461" s="14">
        <v>1264.5899999999999</v>
      </c>
      <c r="O461" s="14">
        <v>1476.365</v>
      </c>
      <c r="P461" s="14">
        <v>1792</v>
      </c>
      <c r="Q461" s="14">
        <v>1983.925</v>
      </c>
      <c r="R461" s="14">
        <v>2174.4699999999998</v>
      </c>
      <c r="S461" s="14">
        <v>2361.4050000000002</v>
      </c>
      <c r="T461" s="14">
        <v>2418.2150000000001</v>
      </c>
      <c r="U461" s="14">
        <v>2301.375</v>
      </c>
      <c r="V461" s="14">
        <v>2303.79</v>
      </c>
      <c r="W461" s="14">
        <v>2105.77</v>
      </c>
      <c r="X461" s="14">
        <v>1923.4749999999999</v>
      </c>
      <c r="Y461" s="14">
        <v>1856.2149999999999</v>
      </c>
      <c r="Z461" s="14">
        <v>1713.58</v>
      </c>
      <c r="AA461" s="14">
        <v>1236.99</v>
      </c>
      <c r="AB461" s="14">
        <v>1290.56</v>
      </c>
      <c r="AC461" s="14">
        <v>1388.73</v>
      </c>
      <c r="AD461" s="14">
        <v>1449.08</v>
      </c>
      <c r="AE461" s="14">
        <v>1398.8</v>
      </c>
      <c r="AF461" s="14">
        <v>1244.55</v>
      </c>
      <c r="AG461" s="14">
        <v>1682.5650000000001</v>
      </c>
      <c r="AH461" s="14">
        <v>1141.5070000000001</v>
      </c>
      <c r="AI461" s="14">
        <v>1154.8409999999999</v>
      </c>
      <c r="AJ461" s="14">
        <v>1136.2850000000001</v>
      </c>
      <c r="AK461" s="14">
        <v>1138.2049999999999</v>
      </c>
      <c r="AL461" s="14">
        <v>1156.998</v>
      </c>
      <c r="AM461" s="14">
        <v>1240.049</v>
      </c>
      <c r="AN461" s="14">
        <v>1425.798</v>
      </c>
      <c r="AO461" s="14">
        <v>1677.8219999999999</v>
      </c>
      <c r="AP461" s="14">
        <v>1871.652</v>
      </c>
      <c r="AQ461" s="14">
        <v>2030.3810000000001</v>
      </c>
      <c r="AR461" s="14">
        <v>2237.4490000000001</v>
      </c>
      <c r="AS461" s="14">
        <v>2325.9850000000001</v>
      </c>
      <c r="AT461" s="14">
        <v>2256.8510000000001</v>
      </c>
      <c r="AU461" s="14">
        <v>2285.7739999999999</v>
      </c>
      <c r="AV461" s="14">
        <v>2159.607</v>
      </c>
      <c r="AW461" s="14">
        <v>2097.0070000000001</v>
      </c>
      <c r="AX461" s="14">
        <v>2010.3420000000001</v>
      </c>
      <c r="AY461" s="14">
        <v>1881.549</v>
      </c>
      <c r="AZ461" s="14">
        <v>1391.6880000000001</v>
      </c>
      <c r="BA461" s="14">
        <v>1319.6479999999999</v>
      </c>
      <c r="BB461" s="14">
        <v>1366.683</v>
      </c>
      <c r="BC461" s="14">
        <v>1395.6369999999999</v>
      </c>
      <c r="BD461" s="14">
        <v>1352.1289999999999</v>
      </c>
      <c r="BE461" s="14">
        <v>1226.3</v>
      </c>
      <c r="BF461" s="14">
        <v>1846.1079999999999</v>
      </c>
      <c r="BG461" s="14">
        <v>67.290300000000002</v>
      </c>
      <c r="BH461" s="14">
        <v>67.290300000000002</v>
      </c>
      <c r="BI461" s="14">
        <v>67.290300000000002</v>
      </c>
      <c r="BJ461" s="14">
        <v>66.580600000000004</v>
      </c>
      <c r="BK461" s="14">
        <v>67.290300000000002</v>
      </c>
      <c r="BL461" s="14">
        <v>67.290300000000002</v>
      </c>
      <c r="BM461" s="14">
        <v>67.290300000000002</v>
      </c>
      <c r="BN461" s="14">
        <v>67.580600000000004</v>
      </c>
      <c r="BO461" s="14">
        <v>69.870999999999995</v>
      </c>
      <c r="BP461" s="14">
        <v>72.451599999999999</v>
      </c>
      <c r="BQ461" s="14">
        <v>75.451599999999999</v>
      </c>
      <c r="BR461" s="14">
        <v>75.870999999999995</v>
      </c>
      <c r="BS461" s="14">
        <v>76.451599999999999</v>
      </c>
      <c r="BT461" s="14">
        <v>77.161299999999997</v>
      </c>
      <c r="BU461" s="14">
        <v>76.161299999999997</v>
      </c>
      <c r="BV461" s="14">
        <v>75.870999999999995</v>
      </c>
      <c r="BW461" s="14">
        <v>73.451599999999999</v>
      </c>
      <c r="BX461" s="14">
        <v>73.161299999999997</v>
      </c>
      <c r="BY461" s="14">
        <v>71.870999999999995</v>
      </c>
      <c r="BZ461" s="14">
        <v>69.290300000000002</v>
      </c>
      <c r="CA461" s="14">
        <v>68.709699999999998</v>
      </c>
      <c r="CB461" s="14">
        <v>68.709699999999998</v>
      </c>
      <c r="CC461" s="14">
        <v>68</v>
      </c>
      <c r="CD461" s="14">
        <v>68</v>
      </c>
      <c r="CE461" s="14">
        <v>891.94150000000002</v>
      </c>
      <c r="CF461" s="14">
        <v>918.04</v>
      </c>
      <c r="CG461" s="14">
        <v>1013.967</v>
      </c>
      <c r="CH461" s="14">
        <v>1000.539</v>
      </c>
      <c r="CI461" s="14">
        <v>858.63879999999995</v>
      </c>
      <c r="CJ461" s="14">
        <v>744.85929999999996</v>
      </c>
      <c r="CK461" s="14">
        <v>686.43780000000004</v>
      </c>
      <c r="CL461" s="14">
        <v>769.17939999999999</v>
      </c>
      <c r="CM461" s="14">
        <v>852.0172</v>
      </c>
      <c r="CN461" s="14">
        <v>960.24360000000001</v>
      </c>
      <c r="CO461" s="14">
        <v>1102.7349999999999</v>
      </c>
      <c r="CP461" s="14">
        <v>1410.3</v>
      </c>
      <c r="CQ461" s="14">
        <v>1163.338</v>
      </c>
      <c r="CR461" s="14">
        <v>1000.395</v>
      </c>
      <c r="CS461" s="14">
        <v>882.39070000000004</v>
      </c>
      <c r="CT461" s="14">
        <v>827.96500000000003</v>
      </c>
      <c r="CU461" s="14">
        <v>917.99400000000003</v>
      </c>
      <c r="CV461" s="14">
        <v>867.44910000000004</v>
      </c>
      <c r="CW461" s="14">
        <v>808.07249999999999</v>
      </c>
      <c r="CX461" s="14">
        <v>893.5652</v>
      </c>
      <c r="CY461" s="14">
        <v>949.70650000000001</v>
      </c>
      <c r="CZ461" s="14">
        <v>939.89059999999995</v>
      </c>
      <c r="DA461" s="14">
        <v>864.74530000000004</v>
      </c>
      <c r="DB461" s="14">
        <v>870.72760000000005</v>
      </c>
      <c r="DC461" s="14">
        <v>580.4049</v>
      </c>
      <c r="DD461" s="14">
        <f>SUMIFS(CountData!$H:$H, CountData!$A:$A, $B461,CountData!$B:$B, $C461, CountData!$C:$C, $D461, CountData!$D:$D, $E461, CountData!$E:$E, $F461, CountData!$F:$F, $G461, CountData!$G:$G, $H461)</f>
        <v>16</v>
      </c>
      <c r="DE461" s="14">
        <f>SUMIFS(CountData!$I:$I, CountData!$A:$A, $B461, CountData!$B:$B, $C461, CountData!$C:$C, $D461, CountData!$D:$D, $E461, CountData!$E:$E, $F461, CountData!$F:$F, $G461, CountData!$G:$G, $H461)</f>
        <v>19</v>
      </c>
      <c r="DF461" s="27">
        <f t="shared" ca="1" si="7"/>
        <v>354.5612500000002</v>
      </c>
      <c r="DG461" s="14">
        <v>0</v>
      </c>
    </row>
    <row r="462" spans="1:111" x14ac:dyDescent="0.25">
      <c r="A462" s="14" t="s">
        <v>56</v>
      </c>
      <c r="B462" s="14" t="s">
        <v>55</v>
      </c>
      <c r="C462" s="14" t="s">
        <v>55</v>
      </c>
      <c r="D462" s="14" t="s">
        <v>55</v>
      </c>
      <c r="E462" s="14" t="s">
        <v>55</v>
      </c>
      <c r="F462" s="14" t="s">
        <v>124</v>
      </c>
      <c r="G462" s="14" t="s">
        <v>62</v>
      </c>
      <c r="H462" s="1">
        <v>42213</v>
      </c>
      <c r="I462" s="14">
        <v>1176.7750000000001</v>
      </c>
      <c r="J462" s="14">
        <v>1127.675</v>
      </c>
      <c r="K462" s="14">
        <v>1082.8699999999999</v>
      </c>
      <c r="L462" s="14">
        <v>1060.07</v>
      </c>
      <c r="M462" s="14">
        <v>1078.6400000000001</v>
      </c>
      <c r="N462" s="14">
        <v>1227.01</v>
      </c>
      <c r="O462" s="14">
        <v>1598.0050000000001</v>
      </c>
      <c r="P462" s="14">
        <v>1807.98</v>
      </c>
      <c r="Q462" s="14">
        <v>2061.8049999999998</v>
      </c>
      <c r="R462" s="14">
        <v>2336.96</v>
      </c>
      <c r="S462" s="14">
        <v>2396.415</v>
      </c>
      <c r="T462" s="14">
        <v>2358.62</v>
      </c>
      <c r="U462" s="14">
        <v>2276.9949999999999</v>
      </c>
      <c r="V462" s="14">
        <v>2300.4749999999999</v>
      </c>
      <c r="W462" s="14">
        <v>2226.37</v>
      </c>
      <c r="X462" s="14">
        <v>2034.1</v>
      </c>
      <c r="Y462" s="14">
        <v>1933.9</v>
      </c>
      <c r="Z462" s="14">
        <v>1816.97</v>
      </c>
      <c r="AA462" s="14">
        <v>1290.44</v>
      </c>
      <c r="AB462" s="14">
        <v>1277.0899999999999</v>
      </c>
      <c r="AC462" s="14">
        <v>1279.9000000000001</v>
      </c>
      <c r="AD462" s="14">
        <v>1271.51</v>
      </c>
      <c r="AE462" s="14">
        <v>1283.325</v>
      </c>
      <c r="AF462" s="14">
        <v>1213.6300000000001</v>
      </c>
      <c r="AG462" s="14">
        <v>1768.8520000000001</v>
      </c>
      <c r="AH462" s="14">
        <v>1167.616</v>
      </c>
      <c r="AI462" s="14">
        <v>1143.7929999999999</v>
      </c>
      <c r="AJ462" s="14">
        <v>1114.67</v>
      </c>
      <c r="AK462" s="14">
        <v>1085.4159999999999</v>
      </c>
      <c r="AL462" s="14">
        <v>1083.568</v>
      </c>
      <c r="AM462" s="14">
        <v>1203.04</v>
      </c>
      <c r="AN462" s="14">
        <v>1547.1179999999999</v>
      </c>
      <c r="AO462" s="14">
        <v>1693.44</v>
      </c>
      <c r="AP462" s="14">
        <v>1947.153</v>
      </c>
      <c r="AQ462" s="14">
        <v>2190.7809999999999</v>
      </c>
      <c r="AR462" s="14">
        <v>2261.9540000000002</v>
      </c>
      <c r="AS462" s="14">
        <v>2236.9059999999999</v>
      </c>
      <c r="AT462" s="14">
        <v>2215.933</v>
      </c>
      <c r="AU462" s="14">
        <v>2272.35</v>
      </c>
      <c r="AV462" s="14">
        <v>2278.1419999999998</v>
      </c>
      <c r="AW462" s="14">
        <v>2209.3510000000001</v>
      </c>
      <c r="AX462" s="14">
        <v>2098.9679999999998</v>
      </c>
      <c r="AY462" s="14">
        <v>1995.4860000000001</v>
      </c>
      <c r="AZ462" s="14">
        <v>1450.671</v>
      </c>
      <c r="BA462" s="14">
        <v>1303.8430000000001</v>
      </c>
      <c r="BB462" s="14">
        <v>1253.4059999999999</v>
      </c>
      <c r="BC462" s="14">
        <v>1216.741</v>
      </c>
      <c r="BD462" s="14">
        <v>1235.3209999999999</v>
      </c>
      <c r="BE462" s="14">
        <v>1196.5730000000001</v>
      </c>
      <c r="BF462" s="14">
        <v>1940.4590000000001</v>
      </c>
      <c r="BG462" s="14">
        <v>68</v>
      </c>
      <c r="BH462" s="14">
        <v>67.428600000000003</v>
      </c>
      <c r="BI462" s="14">
        <v>66.857100000000003</v>
      </c>
      <c r="BJ462" s="14">
        <v>66.571399999999997</v>
      </c>
      <c r="BK462" s="14">
        <v>66.428600000000003</v>
      </c>
      <c r="BL462" s="14">
        <v>66.857100000000003</v>
      </c>
      <c r="BM462" s="14">
        <v>68.714299999999994</v>
      </c>
      <c r="BN462" s="14">
        <v>70</v>
      </c>
      <c r="BO462" s="14">
        <v>71.285700000000006</v>
      </c>
      <c r="BP462" s="14">
        <v>73.142899999999997</v>
      </c>
      <c r="BQ462" s="14">
        <v>75.714299999999994</v>
      </c>
      <c r="BR462" s="14">
        <v>76</v>
      </c>
      <c r="BS462" s="14">
        <v>77.428600000000003</v>
      </c>
      <c r="BT462" s="14">
        <v>77.142899999999997</v>
      </c>
      <c r="BU462" s="14">
        <v>77.428600000000003</v>
      </c>
      <c r="BV462" s="14">
        <v>76.142899999999997</v>
      </c>
      <c r="BW462" s="14">
        <v>75.142899999999997</v>
      </c>
      <c r="BX462" s="14">
        <v>73.857100000000003</v>
      </c>
      <c r="BY462" s="14">
        <v>72.285700000000006</v>
      </c>
      <c r="BZ462" s="14">
        <v>71</v>
      </c>
      <c r="CA462" s="14">
        <v>69.714299999999994</v>
      </c>
      <c r="CB462" s="14">
        <v>69.714299999999994</v>
      </c>
      <c r="CC462" s="14">
        <v>69.714299999999994</v>
      </c>
      <c r="CD462" s="14">
        <v>69.428600000000003</v>
      </c>
      <c r="CE462" s="14">
        <v>872.49680000000001</v>
      </c>
      <c r="CF462" s="14">
        <v>896.13170000000002</v>
      </c>
      <c r="CG462" s="14">
        <v>983.37450000000001</v>
      </c>
      <c r="CH462" s="14">
        <v>973.32060000000001</v>
      </c>
      <c r="CI462" s="14">
        <v>839.99720000000002</v>
      </c>
      <c r="CJ462" s="14">
        <v>731.56910000000005</v>
      </c>
      <c r="CK462" s="14">
        <v>676.18690000000004</v>
      </c>
      <c r="CL462" s="14">
        <v>757.61509999999998</v>
      </c>
      <c r="CM462" s="14">
        <v>827.20270000000005</v>
      </c>
      <c r="CN462" s="14">
        <v>940.41890000000001</v>
      </c>
      <c r="CO462" s="14">
        <v>1130.588</v>
      </c>
      <c r="CP462" s="14">
        <v>1183.856</v>
      </c>
      <c r="CQ462" s="14">
        <v>1095.175</v>
      </c>
      <c r="CR462" s="14">
        <v>987.12850000000003</v>
      </c>
      <c r="CS462" s="14">
        <v>876.71839999999997</v>
      </c>
      <c r="CT462" s="14">
        <v>813.00490000000002</v>
      </c>
      <c r="CU462" s="14">
        <v>871.2627</v>
      </c>
      <c r="CV462" s="14">
        <v>848.07299999999998</v>
      </c>
      <c r="CW462" s="14">
        <v>793.60850000000005</v>
      </c>
      <c r="CX462" s="14">
        <v>808.55889999999999</v>
      </c>
      <c r="CY462" s="14">
        <v>901.64269999999999</v>
      </c>
      <c r="CZ462" s="14">
        <v>918.38710000000003</v>
      </c>
      <c r="DA462" s="14">
        <v>844.22090000000003</v>
      </c>
      <c r="DB462" s="14">
        <v>851.11239999999998</v>
      </c>
      <c r="DC462" s="14">
        <v>582.86099999999999</v>
      </c>
      <c r="DD462" s="14">
        <f>SUMIFS(CountData!$H:$H, CountData!$A:$A, $B462,CountData!$B:$B, $C462, CountData!$C:$C, $D462, CountData!$D:$D, $E462, CountData!$E:$E, $F462, CountData!$F:$F, $G462, CountData!$G:$G, $H462)</f>
        <v>16</v>
      </c>
      <c r="DE462" s="14">
        <f>SUMIFS(CountData!$I:$I, CountData!$A:$A, $B462, CountData!$B:$B, $C462, CountData!$C:$C, $D462, CountData!$D:$D, $E462, CountData!$E:$E, $F462, CountData!$F:$F, $G462, CountData!$G:$G, $H462)</f>
        <v>19</v>
      </c>
      <c r="DF462" s="27">
        <f t="shared" ca="1" si="7"/>
        <v>376.63425000000007</v>
      </c>
      <c r="DG462" s="14">
        <v>0</v>
      </c>
    </row>
    <row r="463" spans="1:111" x14ac:dyDescent="0.25">
      <c r="A463" s="14" t="s">
        <v>56</v>
      </c>
      <c r="B463" s="14" t="s">
        <v>55</v>
      </c>
      <c r="C463" s="14" t="s">
        <v>55</v>
      </c>
      <c r="D463" s="14" t="s">
        <v>55</v>
      </c>
      <c r="E463" s="14" t="s">
        <v>55</v>
      </c>
      <c r="F463" s="14" t="s">
        <v>124</v>
      </c>
      <c r="G463" s="14" t="s">
        <v>62</v>
      </c>
      <c r="H463" s="1">
        <v>42215</v>
      </c>
      <c r="I463" s="14">
        <v>1189.645</v>
      </c>
      <c r="J463" s="14">
        <v>1149.2750000000001</v>
      </c>
      <c r="K463" s="14">
        <v>1131.5350000000001</v>
      </c>
      <c r="L463" s="14">
        <v>1163.325</v>
      </c>
      <c r="M463" s="14">
        <v>1217.575</v>
      </c>
      <c r="N463" s="14">
        <v>1302.22</v>
      </c>
      <c r="O463" s="14">
        <v>1639.2950000000001</v>
      </c>
      <c r="P463" s="14">
        <v>1872.855</v>
      </c>
      <c r="Q463" s="14">
        <v>2163.63</v>
      </c>
      <c r="R463" s="14">
        <v>2322.94</v>
      </c>
      <c r="S463" s="14">
        <v>2458.5300000000002</v>
      </c>
      <c r="T463" s="14">
        <v>2452.6149999999998</v>
      </c>
      <c r="U463" s="14">
        <v>2344.89</v>
      </c>
      <c r="V463" s="14">
        <v>2350.895</v>
      </c>
      <c r="W463" s="14">
        <v>2289.7950000000001</v>
      </c>
      <c r="X463" s="14">
        <v>2072.2350000000001</v>
      </c>
      <c r="Y463" s="14">
        <v>1967.92</v>
      </c>
      <c r="Z463" s="14">
        <v>1791.5650000000001</v>
      </c>
      <c r="AA463" s="14">
        <v>1292.145</v>
      </c>
      <c r="AB463" s="14">
        <v>1311.7750000000001</v>
      </c>
      <c r="AC463" s="14">
        <v>1310.5899999999999</v>
      </c>
      <c r="AD463" s="14">
        <v>1302.8399999999999</v>
      </c>
      <c r="AE463" s="14">
        <v>1212.96</v>
      </c>
      <c r="AF463" s="14">
        <v>1203.69</v>
      </c>
      <c r="AG463" s="14">
        <v>1780.9659999999999</v>
      </c>
      <c r="AH463" s="14">
        <v>1154.623</v>
      </c>
      <c r="AI463" s="14">
        <v>1136.7249999999999</v>
      </c>
      <c r="AJ463" s="14">
        <v>1154.204</v>
      </c>
      <c r="AK463" s="14">
        <v>1175.3610000000001</v>
      </c>
      <c r="AL463" s="14">
        <v>1214.22</v>
      </c>
      <c r="AM463" s="14">
        <v>1282.3969999999999</v>
      </c>
      <c r="AN463" s="14">
        <v>1591.4860000000001</v>
      </c>
      <c r="AO463" s="14">
        <v>1777.03</v>
      </c>
      <c r="AP463" s="14">
        <v>2074.4360000000001</v>
      </c>
      <c r="AQ463" s="14">
        <v>2242.2800000000002</v>
      </c>
      <c r="AR463" s="14">
        <v>2387.9369999999999</v>
      </c>
      <c r="AS463" s="14">
        <v>2404.3330000000001</v>
      </c>
      <c r="AT463" s="14">
        <v>2348.8429999999998</v>
      </c>
      <c r="AU463" s="14">
        <v>2364.7849999999999</v>
      </c>
      <c r="AV463" s="14">
        <v>2355.88</v>
      </c>
      <c r="AW463" s="14">
        <v>2271.09</v>
      </c>
      <c r="AX463" s="14">
        <v>2140.6239999999998</v>
      </c>
      <c r="AY463" s="14">
        <v>1979.557</v>
      </c>
      <c r="AZ463" s="14">
        <v>1458.0229999999999</v>
      </c>
      <c r="BA463" s="14">
        <v>1334.45</v>
      </c>
      <c r="BB463" s="14">
        <v>1295.992</v>
      </c>
      <c r="BC463" s="14">
        <v>1260.731</v>
      </c>
      <c r="BD463" s="14">
        <v>1163.0450000000001</v>
      </c>
      <c r="BE463" s="14">
        <v>1166.2349999999999</v>
      </c>
      <c r="BF463" s="14">
        <v>1963.1980000000001</v>
      </c>
      <c r="BG463" s="14">
        <v>71.290300000000002</v>
      </c>
      <c r="BH463" s="14">
        <v>71.290300000000002</v>
      </c>
      <c r="BI463" s="14">
        <v>71</v>
      </c>
      <c r="BJ463" s="14">
        <v>71</v>
      </c>
      <c r="BK463" s="14">
        <v>71</v>
      </c>
      <c r="BL463" s="14">
        <v>71</v>
      </c>
      <c r="BM463" s="14">
        <v>71.290300000000002</v>
      </c>
      <c r="BN463" s="14">
        <v>73.580600000000004</v>
      </c>
      <c r="BO463" s="14">
        <v>75.290300000000002</v>
      </c>
      <c r="BP463" s="14">
        <v>77.451599999999999</v>
      </c>
      <c r="BQ463" s="14">
        <v>79.451599999999999</v>
      </c>
      <c r="BR463" s="14">
        <v>79.032300000000006</v>
      </c>
      <c r="BS463" s="14">
        <v>80.451599999999999</v>
      </c>
      <c r="BT463" s="14">
        <v>79.451599999999999</v>
      </c>
      <c r="BU463" s="14">
        <v>79.580600000000004</v>
      </c>
      <c r="BV463" s="14">
        <v>77.161299999999997</v>
      </c>
      <c r="BW463" s="14">
        <v>76.161299999999997</v>
      </c>
      <c r="BX463" s="14">
        <v>75.161299999999997</v>
      </c>
      <c r="BY463" s="14">
        <v>73.580600000000004</v>
      </c>
      <c r="BZ463" s="14">
        <v>72.290300000000002</v>
      </c>
      <c r="CA463" s="14">
        <v>72.290300000000002</v>
      </c>
      <c r="CB463" s="14">
        <v>71.290300000000002</v>
      </c>
      <c r="CC463" s="14">
        <v>71.290300000000002</v>
      </c>
      <c r="CD463" s="14">
        <v>71.580600000000004</v>
      </c>
      <c r="CE463" s="14">
        <v>816.91890000000001</v>
      </c>
      <c r="CF463" s="14">
        <v>842.67359999999996</v>
      </c>
      <c r="CG463" s="14">
        <v>992.17409999999995</v>
      </c>
      <c r="CH463" s="14">
        <v>920.06129999999996</v>
      </c>
      <c r="CI463" s="14">
        <v>788.27390000000003</v>
      </c>
      <c r="CJ463" s="14">
        <v>681.37379999999996</v>
      </c>
      <c r="CK463" s="14">
        <v>653.58339999999998</v>
      </c>
      <c r="CL463" s="14">
        <v>832.88499999999999</v>
      </c>
      <c r="CM463" s="14">
        <v>861.84199999999998</v>
      </c>
      <c r="CN463" s="14">
        <v>876.95730000000003</v>
      </c>
      <c r="CO463" s="14">
        <v>1025.0609999999999</v>
      </c>
      <c r="CP463" s="14">
        <v>1104.5889999999999</v>
      </c>
      <c r="CQ463" s="14">
        <v>1046.643</v>
      </c>
      <c r="CR463" s="14">
        <v>1005.294</v>
      </c>
      <c r="CS463" s="14">
        <v>938.83820000000003</v>
      </c>
      <c r="CT463" s="14">
        <v>922.30690000000004</v>
      </c>
      <c r="CU463" s="14">
        <v>992.0625</v>
      </c>
      <c r="CV463" s="14">
        <v>889.67949999999996</v>
      </c>
      <c r="CW463" s="14">
        <v>851.43230000000005</v>
      </c>
      <c r="CX463" s="14">
        <v>849.73040000000003</v>
      </c>
      <c r="CY463" s="14">
        <v>922.76220000000001</v>
      </c>
      <c r="CZ463" s="14">
        <v>887.23080000000004</v>
      </c>
      <c r="DA463" s="14">
        <v>808.37249999999995</v>
      </c>
      <c r="DB463" s="14">
        <v>964.63879999999995</v>
      </c>
      <c r="DC463" s="14">
        <v>651.06899999999996</v>
      </c>
      <c r="DD463" s="14">
        <f>SUMIFS(CountData!$H:$H, CountData!$A:$A, $B463,CountData!$B:$B, $C463, CountData!$C:$C, $D463, CountData!$D:$D, $E463, CountData!$E:$E, $F463, CountData!$F:$F, $G463, CountData!$G:$G, $H463)</f>
        <v>16</v>
      </c>
      <c r="DE463" s="14">
        <f>SUMIFS(CountData!$I:$I, CountData!$A:$A, $B463, CountData!$B:$B, $C463, CountData!$C:$C, $D463, CountData!$D:$D, $E463, CountData!$E:$E, $F463, CountData!$F:$F, $G463, CountData!$G:$G, $H463)</f>
        <v>19</v>
      </c>
      <c r="DF463" s="27">
        <f t="shared" ca="1" si="7"/>
        <v>405.82150000000001</v>
      </c>
      <c r="DG463" s="14">
        <v>0</v>
      </c>
    </row>
    <row r="464" spans="1:111" x14ac:dyDescent="0.25">
      <c r="A464" s="14" t="s">
        <v>56</v>
      </c>
      <c r="B464" s="14" t="s">
        <v>55</v>
      </c>
      <c r="C464" s="14" t="s">
        <v>55</v>
      </c>
      <c r="D464" s="14" t="s">
        <v>55</v>
      </c>
      <c r="E464" s="14" t="s">
        <v>55</v>
      </c>
      <c r="F464" s="14" t="s">
        <v>124</v>
      </c>
      <c r="G464" s="14" t="s">
        <v>62</v>
      </c>
      <c r="H464" s="1">
        <v>42216</v>
      </c>
      <c r="I464" s="14">
        <v>1241.2550000000001</v>
      </c>
      <c r="J464" s="14">
        <v>1238.71</v>
      </c>
      <c r="K464" s="14">
        <v>1199.42</v>
      </c>
      <c r="L464" s="14">
        <v>1185.51</v>
      </c>
      <c r="M464" s="14">
        <v>1262.865</v>
      </c>
      <c r="N464" s="14">
        <v>1372.8150000000001</v>
      </c>
      <c r="O464" s="14">
        <v>1607.625</v>
      </c>
      <c r="P464" s="14">
        <v>1839.18</v>
      </c>
      <c r="Q464" s="14">
        <v>2060.625</v>
      </c>
      <c r="R464" s="14">
        <v>2193.0749999999998</v>
      </c>
      <c r="S464" s="14">
        <v>2379.37</v>
      </c>
      <c r="T464" s="14">
        <v>2376.0349999999999</v>
      </c>
      <c r="U464" s="14">
        <v>2335.2049999999999</v>
      </c>
      <c r="V464" s="14">
        <v>2252.1750000000002</v>
      </c>
      <c r="W464" s="14">
        <v>2199.6350000000002</v>
      </c>
      <c r="X464" s="14">
        <v>1937.14</v>
      </c>
      <c r="Y464" s="14">
        <v>1824.2</v>
      </c>
      <c r="Z464" s="14">
        <v>1691.46</v>
      </c>
      <c r="AA464" s="14">
        <v>1230.7550000000001</v>
      </c>
      <c r="AB464" s="14">
        <v>1252.2750000000001</v>
      </c>
      <c r="AC464" s="14">
        <v>1199.425</v>
      </c>
      <c r="AD464" s="14">
        <v>1103.865</v>
      </c>
      <c r="AE464" s="14">
        <v>1179.51</v>
      </c>
      <c r="AF464" s="14">
        <v>1202.2049999999999</v>
      </c>
      <c r="AG464" s="14">
        <v>1670.8889999999999</v>
      </c>
      <c r="AH464" s="14">
        <v>1200.913</v>
      </c>
      <c r="AI464" s="14">
        <v>1210.8150000000001</v>
      </c>
      <c r="AJ464" s="14">
        <v>1207.751</v>
      </c>
      <c r="AK464" s="14">
        <v>1201.1869999999999</v>
      </c>
      <c r="AL464" s="14">
        <v>1266.837</v>
      </c>
      <c r="AM464" s="14">
        <v>1361.0350000000001</v>
      </c>
      <c r="AN464" s="14">
        <v>1556.249</v>
      </c>
      <c r="AO464" s="14">
        <v>1738.961</v>
      </c>
      <c r="AP464" s="14">
        <v>1970.6310000000001</v>
      </c>
      <c r="AQ464" s="14">
        <v>2085.799</v>
      </c>
      <c r="AR464" s="14">
        <v>2305.67</v>
      </c>
      <c r="AS464" s="14">
        <v>2320.2910000000002</v>
      </c>
      <c r="AT464" s="14">
        <v>2316.1239999999998</v>
      </c>
      <c r="AU464" s="14">
        <v>2250.2669999999998</v>
      </c>
      <c r="AV464" s="14">
        <v>2259.0680000000002</v>
      </c>
      <c r="AW464" s="14">
        <v>2131.8200000000002</v>
      </c>
      <c r="AX464" s="14">
        <v>1991.77</v>
      </c>
      <c r="AY464" s="14">
        <v>1853.55</v>
      </c>
      <c r="AZ464" s="14">
        <v>1370.6869999999999</v>
      </c>
      <c r="BA464" s="14">
        <v>1268.9580000000001</v>
      </c>
      <c r="BB464" s="14">
        <v>1184.1510000000001</v>
      </c>
      <c r="BC464" s="14">
        <v>1060.9670000000001</v>
      </c>
      <c r="BD464" s="14">
        <v>1139.6569999999999</v>
      </c>
      <c r="BE464" s="14">
        <v>1179.5619999999999</v>
      </c>
      <c r="BF464" s="14">
        <v>1836.9110000000001</v>
      </c>
      <c r="BG464" s="14">
        <v>71.557400000000001</v>
      </c>
      <c r="BH464" s="14">
        <v>71.557400000000001</v>
      </c>
      <c r="BI464" s="14">
        <v>71.278700000000001</v>
      </c>
      <c r="BJ464" s="14">
        <v>71.557400000000001</v>
      </c>
      <c r="BK464" s="14">
        <v>72</v>
      </c>
      <c r="BL464" s="14">
        <v>72</v>
      </c>
      <c r="BM464" s="14">
        <v>72.278700000000001</v>
      </c>
      <c r="BN464" s="14">
        <v>72.557400000000001</v>
      </c>
      <c r="BO464" s="14">
        <v>73.114800000000002</v>
      </c>
      <c r="BP464" s="14">
        <v>75.557400000000001</v>
      </c>
      <c r="BQ464" s="14">
        <v>78.3934</v>
      </c>
      <c r="BR464" s="14">
        <v>79.229500000000002</v>
      </c>
      <c r="BS464" s="14">
        <v>79.950800000000001</v>
      </c>
      <c r="BT464" s="14">
        <v>80.3934</v>
      </c>
      <c r="BU464" s="14">
        <v>79.114800000000002</v>
      </c>
      <c r="BV464" s="14">
        <v>76.836100000000002</v>
      </c>
      <c r="BW464" s="14">
        <v>76.114800000000002</v>
      </c>
      <c r="BX464" s="14">
        <v>74.836100000000002</v>
      </c>
      <c r="BY464" s="14">
        <v>73.278700000000001</v>
      </c>
      <c r="BZ464" s="14">
        <v>72.278700000000001</v>
      </c>
      <c r="CA464" s="14">
        <v>71.278700000000001</v>
      </c>
      <c r="CB464" s="14">
        <v>71</v>
      </c>
      <c r="CC464" s="14">
        <v>70</v>
      </c>
      <c r="CD464" s="14">
        <v>69.721299999999999</v>
      </c>
      <c r="CE464" s="14">
        <v>949.62819999999999</v>
      </c>
      <c r="CF464" s="14">
        <v>1049.6600000000001</v>
      </c>
      <c r="CG464" s="14">
        <v>1117.067</v>
      </c>
      <c r="CH464" s="14">
        <v>1393.1079999999999</v>
      </c>
      <c r="CI464" s="14">
        <v>1056.779</v>
      </c>
      <c r="CJ464" s="14">
        <v>789.54219999999998</v>
      </c>
      <c r="CK464" s="14">
        <v>822.65020000000004</v>
      </c>
      <c r="CL464" s="14">
        <v>831.99260000000004</v>
      </c>
      <c r="CM464" s="14">
        <v>831.77599999999995</v>
      </c>
      <c r="CN464" s="14">
        <v>1241.894</v>
      </c>
      <c r="CO464" s="14">
        <v>1204.1389999999999</v>
      </c>
      <c r="CP464" s="14">
        <v>1121.106</v>
      </c>
      <c r="CQ464" s="14">
        <v>1052.2370000000001</v>
      </c>
      <c r="CR464" s="14">
        <v>967.16800000000001</v>
      </c>
      <c r="CS464" s="14">
        <v>902.60850000000005</v>
      </c>
      <c r="CT464" s="14">
        <v>1089.905</v>
      </c>
      <c r="CU464" s="14">
        <v>1051.3340000000001</v>
      </c>
      <c r="CV464" s="14">
        <v>951.29859999999996</v>
      </c>
      <c r="CW464" s="14">
        <v>989.22370000000001</v>
      </c>
      <c r="CX464" s="14">
        <v>948.56830000000002</v>
      </c>
      <c r="CY464" s="14">
        <v>1014.43</v>
      </c>
      <c r="CZ464" s="14">
        <v>1034.1310000000001</v>
      </c>
      <c r="DA464" s="14">
        <v>1058.472</v>
      </c>
      <c r="DB464" s="14">
        <v>1041.873</v>
      </c>
      <c r="DC464" s="14">
        <v>734.1857</v>
      </c>
      <c r="DD464" s="14">
        <f>SUMIFS(CountData!$H:$H, CountData!$A:$A, $B464,CountData!$B:$B, $C464, CountData!$C:$C, $D464, CountData!$D:$D, $E464, CountData!$E:$E, $F464, CountData!$F:$F, $G464, CountData!$G:$G, $H464)</f>
        <v>16</v>
      </c>
      <c r="DE464" s="14">
        <f>SUMIFS(CountData!$I:$I, CountData!$A:$A, $B464, CountData!$B:$B, $C464, CountData!$C:$C, $D464, CountData!$D:$D, $E464, CountData!$E:$E, $F464, CountData!$F:$F, $G464, CountData!$G:$G, $H464)</f>
        <v>19</v>
      </c>
      <c r="DF464" s="27">
        <f t="shared" ca="1" si="7"/>
        <v>388.16325000000006</v>
      </c>
      <c r="DG464" s="14">
        <v>0</v>
      </c>
    </row>
    <row r="465" spans="1:111" x14ac:dyDescent="0.25">
      <c r="A465" s="14" t="s">
        <v>56</v>
      </c>
      <c r="B465" s="14" t="s">
        <v>55</v>
      </c>
      <c r="C465" s="14" t="s">
        <v>55</v>
      </c>
      <c r="D465" s="14" t="s">
        <v>55</v>
      </c>
      <c r="E465" s="14" t="s">
        <v>55</v>
      </c>
      <c r="F465" s="14" t="s">
        <v>124</v>
      </c>
      <c r="G465" s="14" t="s">
        <v>62</v>
      </c>
      <c r="H465" s="1">
        <v>42222</v>
      </c>
      <c r="I465" s="14">
        <v>497.04</v>
      </c>
      <c r="J465" s="14">
        <v>306.60000000000002</v>
      </c>
      <c r="K465" s="14">
        <v>273.95999999999998</v>
      </c>
      <c r="L465" s="14">
        <v>261.3</v>
      </c>
      <c r="M465" s="14">
        <v>267.2</v>
      </c>
      <c r="N465" s="14">
        <v>336.04</v>
      </c>
      <c r="O465" s="14">
        <v>442.4</v>
      </c>
      <c r="P465" s="14">
        <v>455.92</v>
      </c>
      <c r="Q465" s="14">
        <v>585.62</v>
      </c>
      <c r="R465" s="14">
        <v>933.76</v>
      </c>
      <c r="S465" s="14">
        <v>1037.8599999999999</v>
      </c>
      <c r="T465" s="14">
        <v>1114.3599999999999</v>
      </c>
      <c r="U465" s="14">
        <v>917.52</v>
      </c>
      <c r="V465" s="14">
        <v>894.52</v>
      </c>
      <c r="W465" s="14">
        <v>871.88</v>
      </c>
      <c r="X465" s="14">
        <v>757.76</v>
      </c>
      <c r="Y465" s="14">
        <v>692.2</v>
      </c>
      <c r="Z465" s="14">
        <v>652.52</v>
      </c>
      <c r="AA465" s="14">
        <v>479.44</v>
      </c>
      <c r="AB465" s="14">
        <v>511.4</v>
      </c>
      <c r="AC465" s="14">
        <v>663.02</v>
      </c>
      <c r="AD465" s="14">
        <v>707.12</v>
      </c>
      <c r="AE465" s="14">
        <v>628.14</v>
      </c>
      <c r="AF465" s="14">
        <v>363.22</v>
      </c>
      <c r="AG465" s="14">
        <v>645.48</v>
      </c>
      <c r="AH465" s="14">
        <v>490.46719999999999</v>
      </c>
      <c r="AI465" s="14">
        <v>311.18349999999998</v>
      </c>
      <c r="AJ465" s="14">
        <v>291.04820000000001</v>
      </c>
      <c r="AK465" s="14">
        <v>270.79640000000001</v>
      </c>
      <c r="AL465" s="14">
        <v>243.69980000000001</v>
      </c>
      <c r="AM465" s="14">
        <v>303.50380000000001</v>
      </c>
      <c r="AN465" s="14">
        <v>373.13249999999999</v>
      </c>
      <c r="AO465" s="14">
        <v>356.65429999999998</v>
      </c>
      <c r="AP465" s="14">
        <v>502.08690000000001</v>
      </c>
      <c r="AQ465" s="14">
        <v>873.53369999999995</v>
      </c>
      <c r="AR465" s="14">
        <v>992.43349999999998</v>
      </c>
      <c r="AS465" s="14">
        <v>1098.7090000000001</v>
      </c>
      <c r="AT465" s="14">
        <v>950.17840000000001</v>
      </c>
      <c r="AU465" s="14">
        <v>937.77059999999994</v>
      </c>
      <c r="AV465" s="14">
        <v>888.10640000000001</v>
      </c>
      <c r="AW465" s="14">
        <v>863.05470000000003</v>
      </c>
      <c r="AX465" s="14">
        <v>792.93989999999997</v>
      </c>
      <c r="AY465" s="14">
        <v>745.50390000000004</v>
      </c>
      <c r="AZ465" s="14">
        <v>576.07180000000005</v>
      </c>
      <c r="BA465" s="14">
        <v>538.36689999999999</v>
      </c>
      <c r="BB465" s="14">
        <v>682.27869999999996</v>
      </c>
      <c r="BC465" s="14">
        <v>723.01589999999999</v>
      </c>
      <c r="BD465" s="14">
        <v>635.3329</v>
      </c>
      <c r="BE465" s="14">
        <v>383.69459999999998</v>
      </c>
      <c r="BF465" s="14">
        <v>744.90369999999996</v>
      </c>
      <c r="BG465" s="14">
        <v>69.45</v>
      </c>
      <c r="BH465" s="14">
        <v>71</v>
      </c>
      <c r="BI465" s="14">
        <v>70.55</v>
      </c>
      <c r="BJ465" s="14">
        <v>70.55</v>
      </c>
      <c r="BK465" s="14">
        <v>70</v>
      </c>
      <c r="BL465" s="14">
        <v>70</v>
      </c>
      <c r="BM465" s="14">
        <v>70.55</v>
      </c>
      <c r="BN465" s="14">
        <v>72.099999999999994</v>
      </c>
      <c r="BO465" s="14">
        <v>75.099999999999994</v>
      </c>
      <c r="BP465" s="14">
        <v>78.849999999999994</v>
      </c>
      <c r="BQ465" s="14">
        <v>80.849999999999994</v>
      </c>
      <c r="BR465" s="14">
        <v>82.3</v>
      </c>
      <c r="BS465" s="14">
        <v>80.3</v>
      </c>
      <c r="BT465" s="14">
        <v>78.75</v>
      </c>
      <c r="BU465" s="14">
        <v>78.75</v>
      </c>
      <c r="BV465" s="14">
        <v>78.75</v>
      </c>
      <c r="BW465" s="14">
        <v>78.2</v>
      </c>
      <c r="BX465" s="14">
        <v>75.650000000000006</v>
      </c>
      <c r="BY465" s="14">
        <v>73.099999999999994</v>
      </c>
      <c r="BZ465" s="14">
        <v>71.55</v>
      </c>
      <c r="CA465" s="14">
        <v>70.55</v>
      </c>
      <c r="CB465" s="14">
        <v>70</v>
      </c>
      <c r="CC465" s="14">
        <v>70</v>
      </c>
      <c r="CD465" s="14">
        <v>69.55</v>
      </c>
      <c r="CE465" s="14">
        <v>644.80640000000005</v>
      </c>
      <c r="CF465" s="14">
        <v>645.67470000000003</v>
      </c>
      <c r="CG465" s="14">
        <v>568.94650000000001</v>
      </c>
      <c r="CH465" s="14">
        <v>557.77530000000002</v>
      </c>
      <c r="CI465" s="14">
        <v>762.6431</v>
      </c>
      <c r="CJ465" s="14">
        <v>585.45540000000005</v>
      </c>
      <c r="CK465" s="14">
        <v>557.62049999999999</v>
      </c>
      <c r="CL465" s="14">
        <v>616.80160000000001</v>
      </c>
      <c r="CM465" s="14">
        <v>660.77350000000001</v>
      </c>
      <c r="CN465" s="14">
        <v>849.59529999999995</v>
      </c>
      <c r="CO465" s="14">
        <v>849.29909999999995</v>
      </c>
      <c r="CP465" s="14">
        <v>788.60379999999998</v>
      </c>
      <c r="CQ465" s="14">
        <v>777.96730000000002</v>
      </c>
      <c r="CR465" s="14">
        <v>824.20259999999996</v>
      </c>
      <c r="CS465" s="14">
        <v>609.35590000000002</v>
      </c>
      <c r="CT465" s="14">
        <v>508.68689999999998</v>
      </c>
      <c r="CU465" s="14">
        <v>575.86080000000004</v>
      </c>
      <c r="CV465" s="14">
        <v>599.94910000000004</v>
      </c>
      <c r="CW465" s="14">
        <v>609.66359999999997</v>
      </c>
      <c r="CX465" s="14">
        <v>596.73530000000005</v>
      </c>
      <c r="CY465" s="14">
        <v>671.9058</v>
      </c>
      <c r="CZ465" s="14">
        <v>740.38099999999997</v>
      </c>
      <c r="DA465" s="14">
        <v>613.87819999999999</v>
      </c>
      <c r="DB465" s="14">
        <v>623.63</v>
      </c>
      <c r="DC465" s="14">
        <v>411.43169999999998</v>
      </c>
      <c r="DD465" s="14">
        <f>SUMIFS(CountData!$H:$H, CountData!$A:$A, $B465,CountData!$B:$B, $C465, CountData!$C:$C, $D465, CountData!$D:$D, $E465, CountData!$E:$E, $F465, CountData!$F:$F, $G465, CountData!$G:$G, $H465)</f>
        <v>16</v>
      </c>
      <c r="DE465" s="14">
        <f>SUMIFS(CountData!$I:$I, CountData!$A:$A, $B465, CountData!$B:$B, $C465, CountData!$C:$C, $D465, CountData!$D:$D, $E465, CountData!$E:$E, $F465, CountData!$F:$F, $G465, CountData!$G:$G, $H465)</f>
        <v>19</v>
      </c>
      <c r="DF465" s="27">
        <f t="shared" ca="1" si="7"/>
        <v>176.92122500000005</v>
      </c>
      <c r="DG465" s="14">
        <v>0</v>
      </c>
    </row>
    <row r="466" spans="1:111" x14ac:dyDescent="0.25">
      <c r="A466" s="14" t="s">
        <v>56</v>
      </c>
      <c r="B466" s="14" t="s">
        <v>55</v>
      </c>
      <c r="C466" s="14" t="s">
        <v>55</v>
      </c>
      <c r="D466" s="14" t="s">
        <v>55</v>
      </c>
      <c r="E466" s="14" t="s">
        <v>55</v>
      </c>
      <c r="F466" s="14" t="s">
        <v>124</v>
      </c>
      <c r="G466" s="14" t="s">
        <v>62</v>
      </c>
      <c r="H466" s="1">
        <v>42227</v>
      </c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D466" s="14">
        <f>SUMIFS(CountData!$H:$H, CountData!$A:$A, $B466,CountData!$B:$B, $C466, CountData!$C:$C, $D466, CountData!$D:$D, $E466, CountData!$E:$E, $F466, CountData!$F:$F, $G466, CountData!$G:$G, $H466)</f>
        <v>16</v>
      </c>
      <c r="DE466" s="14">
        <f>SUMIFS(CountData!$I:$I, CountData!$A:$A, $B466, CountData!$B:$B, $C466, CountData!$C:$C, $D466, CountData!$D:$D, $E466, CountData!$E:$E, $F466, CountData!$F:$F, $G466, CountData!$G:$G, $H466)</f>
        <v>19</v>
      </c>
      <c r="DF466" s="27">
        <f t="shared" ca="1" si="7"/>
        <v>0</v>
      </c>
      <c r="DG466" s="14">
        <v>1</v>
      </c>
    </row>
    <row r="467" spans="1:111" x14ac:dyDescent="0.25">
      <c r="A467" s="14" t="s">
        <v>56</v>
      </c>
      <c r="B467" s="14" t="s">
        <v>55</v>
      </c>
      <c r="C467" s="14" t="s">
        <v>55</v>
      </c>
      <c r="D467" s="14" t="s">
        <v>55</v>
      </c>
      <c r="E467" s="14" t="s">
        <v>55</v>
      </c>
      <c r="F467" s="14" t="s">
        <v>124</v>
      </c>
      <c r="G467" s="14" t="s">
        <v>62</v>
      </c>
      <c r="H467" s="1">
        <v>42228</v>
      </c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D467" s="14">
        <f>SUMIFS(CountData!$H:$H, CountData!$A:$A, $B467,CountData!$B:$B, $C467, CountData!$C:$C, $D467, CountData!$D:$D, $E467, CountData!$E:$E, $F467, CountData!$F:$F, $G467, CountData!$G:$G, $H467)</f>
        <v>15</v>
      </c>
      <c r="DE467" s="14">
        <f>SUMIFS(CountData!$I:$I, CountData!$A:$A, $B467, CountData!$B:$B, $C467, CountData!$C:$C, $D467, CountData!$D:$D, $E467, CountData!$E:$E, $F467, CountData!$F:$F, $G467, CountData!$G:$G, $H467)</f>
        <v>18</v>
      </c>
      <c r="DF467" s="27">
        <f t="shared" ca="1" si="7"/>
        <v>0</v>
      </c>
      <c r="DG467" s="14">
        <v>1</v>
      </c>
    </row>
    <row r="468" spans="1:111" x14ac:dyDescent="0.25">
      <c r="A468" s="14" t="s">
        <v>56</v>
      </c>
      <c r="B468" s="14" t="s">
        <v>55</v>
      </c>
      <c r="C468" s="14" t="s">
        <v>55</v>
      </c>
      <c r="D468" s="14" t="s">
        <v>55</v>
      </c>
      <c r="E468" s="14" t="s">
        <v>55</v>
      </c>
      <c r="F468" s="14" t="s">
        <v>124</v>
      </c>
      <c r="G468" s="14" t="s">
        <v>62</v>
      </c>
      <c r="H468" s="1">
        <v>42229</v>
      </c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D468" s="14">
        <f>SUMIFS(CountData!$H:$H, CountData!$A:$A, $B468,CountData!$B:$B, $C468, CountData!$C:$C, $D468, CountData!$D:$D, $E468, CountData!$E:$E, $F468, CountData!$F:$F, $G468, CountData!$G:$G, $H468)</f>
        <v>16</v>
      </c>
      <c r="DE468" s="14">
        <f>SUMIFS(CountData!$I:$I, CountData!$A:$A, $B468, CountData!$B:$B, $C468, CountData!$C:$C, $D468, CountData!$D:$D, $E468, CountData!$E:$E, $F468, CountData!$F:$F, $G468, CountData!$G:$G, $H468)</f>
        <v>19</v>
      </c>
      <c r="DF468" s="27">
        <f t="shared" ca="1" si="7"/>
        <v>0</v>
      </c>
      <c r="DG468" s="14">
        <v>1</v>
      </c>
    </row>
    <row r="469" spans="1:111" x14ac:dyDescent="0.25">
      <c r="A469" s="14" t="s">
        <v>56</v>
      </c>
      <c r="B469" s="14" t="s">
        <v>55</v>
      </c>
      <c r="C469" s="14" t="s">
        <v>55</v>
      </c>
      <c r="D469" s="14" t="s">
        <v>55</v>
      </c>
      <c r="E469" s="14" t="s">
        <v>55</v>
      </c>
      <c r="F469" s="14" t="s">
        <v>124</v>
      </c>
      <c r="G469" s="14" t="s">
        <v>62</v>
      </c>
      <c r="H469" s="1">
        <v>42237</v>
      </c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D469" s="14">
        <f>SUMIFS(CountData!$H:$H, CountData!$A:$A, $B469,CountData!$B:$B, $C469, CountData!$C:$C, $D469, CountData!$D:$D, $E469, CountData!$E:$E, $F469, CountData!$F:$F, $G469, CountData!$G:$G, $H469)</f>
        <v>15</v>
      </c>
      <c r="DE469" s="14">
        <f>SUMIFS(CountData!$I:$I, CountData!$A:$A, $B469, CountData!$B:$B, $C469, CountData!$C:$C, $D469, CountData!$D:$D, $E469, CountData!$E:$E, $F469, CountData!$F:$F, $G469, CountData!$G:$G, $H469)</f>
        <v>18</v>
      </c>
      <c r="DF469" s="27">
        <f t="shared" ca="1" si="7"/>
        <v>0</v>
      </c>
      <c r="DG469" s="14">
        <v>1</v>
      </c>
    </row>
    <row r="470" spans="1:111" x14ac:dyDescent="0.25">
      <c r="A470" s="14" t="s">
        <v>56</v>
      </c>
      <c r="B470" s="14" t="s">
        <v>55</v>
      </c>
      <c r="C470" s="14" t="s">
        <v>55</v>
      </c>
      <c r="D470" s="14" t="s">
        <v>55</v>
      </c>
      <c r="E470" s="14" t="s">
        <v>55</v>
      </c>
      <c r="F470" s="14" t="s">
        <v>124</v>
      </c>
      <c r="G470" s="14" t="s">
        <v>62</v>
      </c>
      <c r="H470" s="1">
        <v>42241</v>
      </c>
      <c r="I470" s="14">
        <v>439.32</v>
      </c>
      <c r="J470" s="14">
        <v>436.58</v>
      </c>
      <c r="K470" s="14">
        <v>428.58</v>
      </c>
      <c r="L470" s="14">
        <v>291.36</v>
      </c>
      <c r="M470" s="14">
        <v>263.88</v>
      </c>
      <c r="N470" s="14">
        <v>278.56</v>
      </c>
      <c r="O470" s="14">
        <v>434.16</v>
      </c>
      <c r="P470" s="14">
        <v>811.8</v>
      </c>
      <c r="Q470" s="14">
        <v>1098.24</v>
      </c>
      <c r="R470" s="14">
        <v>1254.3399999999999</v>
      </c>
      <c r="S470" s="14">
        <v>1272.6400000000001</v>
      </c>
      <c r="T470" s="14">
        <v>1249.5999999999999</v>
      </c>
      <c r="U470" s="14">
        <v>1136.1199999999999</v>
      </c>
      <c r="V470" s="14">
        <v>1073.52</v>
      </c>
      <c r="W470" s="14">
        <v>990.52</v>
      </c>
      <c r="X470" s="14">
        <v>853.44</v>
      </c>
      <c r="Y470" s="14">
        <v>780</v>
      </c>
      <c r="Z470" s="14">
        <v>700.24</v>
      </c>
      <c r="AA470" s="14">
        <v>558.96</v>
      </c>
      <c r="AB470" s="14">
        <v>613.84</v>
      </c>
      <c r="AC470" s="14">
        <v>662.52</v>
      </c>
      <c r="AD470" s="14">
        <v>586.96</v>
      </c>
      <c r="AE470" s="14">
        <v>492.96</v>
      </c>
      <c r="AF470" s="14">
        <v>433.02</v>
      </c>
      <c r="AG470" s="14">
        <v>723.16</v>
      </c>
      <c r="AH470" s="14">
        <v>428.9203</v>
      </c>
      <c r="AI470" s="14">
        <v>459.04309999999998</v>
      </c>
      <c r="AJ470" s="14">
        <v>459.84769999999997</v>
      </c>
      <c r="AK470" s="14">
        <v>298.98200000000003</v>
      </c>
      <c r="AL470" s="14">
        <v>251.3245</v>
      </c>
      <c r="AM470" s="14">
        <v>266.23630000000003</v>
      </c>
      <c r="AN470" s="14">
        <v>359.85840000000002</v>
      </c>
      <c r="AO470" s="14">
        <v>725.63630000000001</v>
      </c>
      <c r="AP470" s="14">
        <v>1022.215</v>
      </c>
      <c r="AQ470" s="14">
        <v>1165.9880000000001</v>
      </c>
      <c r="AR470" s="14">
        <v>1268.0519999999999</v>
      </c>
      <c r="AS470" s="14">
        <v>1276.1949999999999</v>
      </c>
      <c r="AT470" s="14">
        <v>1262.0650000000001</v>
      </c>
      <c r="AU470" s="14">
        <v>1140.9839999999999</v>
      </c>
      <c r="AV470" s="14">
        <v>999.73389999999995</v>
      </c>
      <c r="AW470" s="14">
        <v>971.70439999999996</v>
      </c>
      <c r="AX470" s="14">
        <v>888.27549999999997</v>
      </c>
      <c r="AY470" s="14">
        <v>796.61490000000003</v>
      </c>
      <c r="AZ470" s="14">
        <v>657.91430000000003</v>
      </c>
      <c r="BA470" s="14">
        <v>619.12210000000005</v>
      </c>
      <c r="BB470" s="14">
        <v>658.8184</v>
      </c>
      <c r="BC470" s="14">
        <v>582.29549999999995</v>
      </c>
      <c r="BD470" s="14">
        <v>473.42680000000001</v>
      </c>
      <c r="BE470" s="14">
        <v>421.38549999999998</v>
      </c>
      <c r="BF470" s="14">
        <v>828.63379999999995</v>
      </c>
      <c r="BG470" s="14">
        <v>70.8</v>
      </c>
      <c r="BH470" s="14">
        <v>70.8</v>
      </c>
      <c r="BI470" s="14">
        <v>70.8</v>
      </c>
      <c r="BJ470" s="14">
        <v>71.400000000000006</v>
      </c>
      <c r="BK470" s="14">
        <v>72</v>
      </c>
      <c r="BL470" s="14">
        <v>72.599999999999994</v>
      </c>
      <c r="BM470" s="14">
        <v>73.2</v>
      </c>
      <c r="BN470" s="14">
        <v>73.8</v>
      </c>
      <c r="BO470" s="14">
        <v>74.400000000000006</v>
      </c>
      <c r="BP470" s="14">
        <v>74.400000000000006</v>
      </c>
      <c r="BQ470" s="14">
        <v>73.8</v>
      </c>
      <c r="BR470" s="14">
        <v>74.400000000000006</v>
      </c>
      <c r="BS470" s="14">
        <v>74.8</v>
      </c>
      <c r="BT470" s="14">
        <v>78</v>
      </c>
      <c r="BU470" s="14">
        <v>79.2</v>
      </c>
      <c r="BV470" s="14">
        <v>79</v>
      </c>
      <c r="BW470" s="14">
        <v>81.599999999999994</v>
      </c>
      <c r="BX470" s="14">
        <v>78.400000000000006</v>
      </c>
      <c r="BY470" s="14">
        <v>76.8</v>
      </c>
      <c r="BZ470" s="14">
        <v>75.2</v>
      </c>
      <c r="CA470" s="14">
        <v>75.2</v>
      </c>
      <c r="CB470" s="14">
        <v>74.599999999999994</v>
      </c>
      <c r="CC470" s="14">
        <v>76.2</v>
      </c>
      <c r="CD470" s="14">
        <v>75.599999999999994</v>
      </c>
      <c r="CE470" s="14">
        <v>648.25379999999996</v>
      </c>
      <c r="CF470" s="14">
        <v>618.24670000000003</v>
      </c>
      <c r="CG470" s="14">
        <v>664.23789999999997</v>
      </c>
      <c r="CH470" s="14">
        <v>726.93960000000004</v>
      </c>
      <c r="CI470" s="14">
        <v>654.57839999999999</v>
      </c>
      <c r="CJ470" s="14">
        <v>922.06140000000005</v>
      </c>
      <c r="CK470" s="14">
        <v>871.53579999999999</v>
      </c>
      <c r="CL470" s="14">
        <v>830.93439999999998</v>
      </c>
      <c r="CM470" s="14">
        <v>672.17309999999998</v>
      </c>
      <c r="CN470" s="14">
        <v>1269.577</v>
      </c>
      <c r="CO470" s="14">
        <v>2333.1860000000001</v>
      </c>
      <c r="CP470" s="14">
        <v>2376.7049999999999</v>
      </c>
      <c r="CQ470" s="14">
        <v>2328.1799999999998</v>
      </c>
      <c r="CR470" s="14">
        <v>1276.527</v>
      </c>
      <c r="CS470" s="14">
        <v>630.53909999999996</v>
      </c>
      <c r="CT470" s="14">
        <v>530.36720000000003</v>
      </c>
      <c r="CU470" s="14">
        <v>822.05150000000003</v>
      </c>
      <c r="CV470" s="14">
        <v>576.89559999999994</v>
      </c>
      <c r="CW470" s="14">
        <v>489.92070000000001</v>
      </c>
      <c r="CX470" s="14">
        <v>538.20119999999997</v>
      </c>
      <c r="CY470" s="14">
        <v>796.81200000000001</v>
      </c>
      <c r="CZ470" s="14">
        <v>824.74959999999999</v>
      </c>
      <c r="DA470" s="14">
        <v>1633.461</v>
      </c>
      <c r="DB470" s="14">
        <v>1201.922</v>
      </c>
      <c r="DC470" s="14">
        <v>369.62240000000003</v>
      </c>
      <c r="DD470" s="14">
        <f>SUMIFS(CountData!$H:$H, CountData!$A:$A, $B470,CountData!$B:$B, $C470, CountData!$C:$C, $D470, CountData!$D:$D, $E470, CountData!$E:$E, $F470, CountData!$F:$F, $G470, CountData!$G:$G, $H470)</f>
        <v>16</v>
      </c>
      <c r="DE470" s="14">
        <f>SUMIFS(CountData!$I:$I, CountData!$A:$A, $B470, CountData!$B:$B, $C470, CountData!$C:$C, $D470, CountData!$D:$D, $E470, CountData!$E:$E, $F470, CountData!$F:$F, $G470, CountData!$G:$G, $H470)</f>
        <v>19</v>
      </c>
      <c r="DF470" s="27">
        <f t="shared" ca="1" si="7"/>
        <v>190.92217499999981</v>
      </c>
      <c r="DG470" s="14">
        <v>0</v>
      </c>
    </row>
    <row r="471" spans="1:111" x14ac:dyDescent="0.25">
      <c r="A471" s="14" t="s">
        <v>56</v>
      </c>
      <c r="B471" s="14" t="s">
        <v>55</v>
      </c>
      <c r="C471" s="14" t="s">
        <v>55</v>
      </c>
      <c r="D471" s="14" t="s">
        <v>55</v>
      </c>
      <c r="E471" s="14" t="s">
        <v>55</v>
      </c>
      <c r="F471" s="14" t="s">
        <v>124</v>
      </c>
      <c r="G471" s="14" t="s">
        <v>62</v>
      </c>
      <c r="H471" s="1">
        <v>42242</v>
      </c>
      <c r="I471" s="14">
        <v>463.28</v>
      </c>
      <c r="J471" s="14">
        <v>398.26</v>
      </c>
      <c r="K471" s="14">
        <v>320.39999999999998</v>
      </c>
      <c r="L471" s="14">
        <v>423.16</v>
      </c>
      <c r="M471" s="14">
        <v>428.72</v>
      </c>
      <c r="N471" s="14">
        <v>465.6</v>
      </c>
      <c r="O471" s="14">
        <v>552.88</v>
      </c>
      <c r="P471" s="14">
        <v>852.12</v>
      </c>
      <c r="Q471" s="14">
        <v>1121.2</v>
      </c>
      <c r="R471" s="14">
        <v>1313.12</v>
      </c>
      <c r="S471" s="14">
        <v>1474.36</v>
      </c>
      <c r="T471" s="14">
        <v>1568.6</v>
      </c>
      <c r="U471" s="14">
        <v>1635.44</v>
      </c>
      <c r="V471" s="14">
        <v>1694.9</v>
      </c>
      <c r="W471" s="14">
        <v>1467.86</v>
      </c>
      <c r="X471" s="14">
        <v>1112.24</v>
      </c>
      <c r="Y471" s="14">
        <v>984.56</v>
      </c>
      <c r="Z471" s="14">
        <v>833.04</v>
      </c>
      <c r="AA471" s="14">
        <v>632.26</v>
      </c>
      <c r="AB471" s="14">
        <v>623.76</v>
      </c>
      <c r="AC471" s="14">
        <v>672.54</v>
      </c>
      <c r="AD471" s="14">
        <v>670.16</v>
      </c>
      <c r="AE471" s="14">
        <v>579.38</v>
      </c>
      <c r="AF471" s="14">
        <v>502.96</v>
      </c>
      <c r="AG471" s="14">
        <v>890.52499999999998</v>
      </c>
      <c r="AH471" s="14">
        <v>406.23910000000001</v>
      </c>
      <c r="AI471" s="14">
        <v>386.42520000000002</v>
      </c>
      <c r="AJ471" s="14">
        <v>324.83569999999997</v>
      </c>
      <c r="AK471" s="14">
        <v>412.15660000000003</v>
      </c>
      <c r="AL471" s="14">
        <v>407.26960000000003</v>
      </c>
      <c r="AM471" s="14">
        <v>446.488</v>
      </c>
      <c r="AN471" s="14">
        <v>490.25490000000002</v>
      </c>
      <c r="AO471" s="14">
        <v>773.2319</v>
      </c>
      <c r="AP471" s="14">
        <v>1091.7760000000001</v>
      </c>
      <c r="AQ471" s="14">
        <v>1285.788</v>
      </c>
      <c r="AR471" s="14">
        <v>1498.17</v>
      </c>
      <c r="AS471" s="14">
        <v>1623.0239999999999</v>
      </c>
      <c r="AT471" s="14">
        <v>1681.375</v>
      </c>
      <c r="AU471" s="14">
        <v>1710.941</v>
      </c>
      <c r="AV471" s="14">
        <v>1528.921</v>
      </c>
      <c r="AW471" s="14">
        <v>1283.22</v>
      </c>
      <c r="AX471" s="14">
        <v>1123.518</v>
      </c>
      <c r="AY471" s="14">
        <v>950.66970000000003</v>
      </c>
      <c r="AZ471" s="14">
        <v>753.18230000000005</v>
      </c>
      <c r="BA471" s="14">
        <v>624.04280000000006</v>
      </c>
      <c r="BB471" s="14">
        <v>691.89149999999995</v>
      </c>
      <c r="BC471" s="14">
        <v>689.26980000000003</v>
      </c>
      <c r="BD471" s="14">
        <v>567.22329999999999</v>
      </c>
      <c r="BE471" s="14">
        <v>485.4708</v>
      </c>
      <c r="BF471" s="14">
        <v>1025.6110000000001</v>
      </c>
      <c r="BG471" s="14">
        <v>73.900000000000006</v>
      </c>
      <c r="BH471" s="14">
        <v>72.45</v>
      </c>
      <c r="BI471" s="14">
        <v>72.45</v>
      </c>
      <c r="BJ471" s="14">
        <v>73</v>
      </c>
      <c r="BK471" s="14">
        <v>73.099999999999994</v>
      </c>
      <c r="BL471" s="14">
        <v>72.55</v>
      </c>
      <c r="BM471" s="14">
        <v>73.099999999999994</v>
      </c>
      <c r="BN471" s="14">
        <v>73.650000000000006</v>
      </c>
      <c r="BO471" s="14">
        <v>75.75</v>
      </c>
      <c r="BP471" s="14">
        <v>78.95</v>
      </c>
      <c r="BQ471" s="14">
        <v>83.05</v>
      </c>
      <c r="BR471" s="14">
        <v>86.05</v>
      </c>
      <c r="BS471" s="14">
        <v>87.95</v>
      </c>
      <c r="BT471" s="14">
        <v>87.4</v>
      </c>
      <c r="BU471" s="14">
        <v>89.4</v>
      </c>
      <c r="BV471" s="14">
        <v>87.85</v>
      </c>
      <c r="BW471" s="14">
        <v>86.4</v>
      </c>
      <c r="BX471" s="14">
        <v>83.3</v>
      </c>
      <c r="BY471" s="14">
        <v>80.2</v>
      </c>
      <c r="BZ471" s="14">
        <v>76.650000000000006</v>
      </c>
      <c r="CA471" s="14">
        <v>75.650000000000006</v>
      </c>
      <c r="CB471" s="14">
        <v>74.55</v>
      </c>
      <c r="CC471" s="14">
        <v>75</v>
      </c>
      <c r="CD471" s="14">
        <v>74</v>
      </c>
      <c r="CE471" s="14">
        <v>1404.3240000000001</v>
      </c>
      <c r="CF471" s="14">
        <v>779.85379999999998</v>
      </c>
      <c r="CG471" s="14">
        <v>789.5829</v>
      </c>
      <c r="CH471" s="14">
        <v>1002.558</v>
      </c>
      <c r="CI471" s="14">
        <v>828.59500000000003</v>
      </c>
      <c r="CJ471" s="14">
        <v>755.31039999999996</v>
      </c>
      <c r="CK471" s="14">
        <v>724.99770000000001</v>
      </c>
      <c r="CL471" s="14">
        <v>1136.876</v>
      </c>
      <c r="CM471" s="14">
        <v>1357.8810000000001</v>
      </c>
      <c r="CN471" s="14">
        <v>1024.345</v>
      </c>
      <c r="CO471" s="14">
        <v>935.43320000000006</v>
      </c>
      <c r="CP471" s="14">
        <v>966.43979999999999</v>
      </c>
      <c r="CQ471" s="14">
        <v>894.30129999999997</v>
      </c>
      <c r="CR471" s="14">
        <v>741.5548</v>
      </c>
      <c r="CS471" s="14">
        <v>834.79349999999999</v>
      </c>
      <c r="CT471" s="14">
        <v>678.63199999999995</v>
      </c>
      <c r="CU471" s="14">
        <v>754.2953</v>
      </c>
      <c r="CV471" s="14">
        <v>709.78719999999998</v>
      </c>
      <c r="CW471" s="14">
        <v>616.02229999999997</v>
      </c>
      <c r="CX471" s="14">
        <v>726.51620000000003</v>
      </c>
      <c r="CY471" s="14">
        <v>779.63130000000001</v>
      </c>
      <c r="CZ471" s="14">
        <v>779.92439999999999</v>
      </c>
      <c r="DA471" s="14">
        <v>734.31939999999997</v>
      </c>
      <c r="DB471" s="14">
        <v>762.19510000000002</v>
      </c>
      <c r="DC471" s="14">
        <v>493.40499999999997</v>
      </c>
      <c r="DD471" s="14">
        <f>SUMIFS(CountData!$H:$H, CountData!$A:$A, $B471,CountData!$B:$B, $C471, CountData!$C:$C, $D471, CountData!$D:$D, $E471, CountData!$E:$E, $F471, CountData!$F:$F, $G471, CountData!$G:$G, $H471)</f>
        <v>16</v>
      </c>
      <c r="DE471" s="14">
        <f>SUMIFS(CountData!$I:$I, CountData!$A:$A, $B471, CountData!$B:$B, $C471, CountData!$C:$C, $D471, CountData!$D:$D, $E471, CountData!$E:$E, $F471, CountData!$F:$F, $G471, CountData!$G:$G, $H471)</f>
        <v>19</v>
      </c>
      <c r="DF471" s="27">
        <f t="shared" ca="1" si="7"/>
        <v>331.05717499999992</v>
      </c>
      <c r="DG471" s="14">
        <v>0</v>
      </c>
    </row>
    <row r="472" spans="1:111" x14ac:dyDescent="0.25">
      <c r="A472" s="14" t="s">
        <v>56</v>
      </c>
      <c r="B472" s="14" t="s">
        <v>55</v>
      </c>
      <c r="C472" s="14" t="s">
        <v>55</v>
      </c>
      <c r="D472" s="14" t="s">
        <v>55</v>
      </c>
      <c r="E472" s="14" t="s">
        <v>55</v>
      </c>
      <c r="F472" s="14" t="s">
        <v>124</v>
      </c>
      <c r="G472" s="14" t="s">
        <v>62</v>
      </c>
      <c r="H472" s="1">
        <v>42243</v>
      </c>
      <c r="I472" s="14">
        <v>387.78</v>
      </c>
      <c r="J472" s="14">
        <v>301.95999999999998</v>
      </c>
      <c r="K472" s="14">
        <v>306.36</v>
      </c>
      <c r="L472" s="14">
        <v>411.36</v>
      </c>
      <c r="M472" s="14">
        <v>425.32</v>
      </c>
      <c r="N472" s="14">
        <v>436.76</v>
      </c>
      <c r="O472" s="14">
        <v>491.78</v>
      </c>
      <c r="P472" s="14">
        <v>887.6</v>
      </c>
      <c r="Q472" s="14">
        <v>1099.08</v>
      </c>
      <c r="R472" s="14">
        <v>1291.5999999999999</v>
      </c>
      <c r="S472" s="14">
        <v>1416.34</v>
      </c>
      <c r="T472" s="14">
        <v>1513.32</v>
      </c>
      <c r="U472" s="14">
        <v>1524.86</v>
      </c>
      <c r="V472" s="14">
        <v>1631.78</v>
      </c>
      <c r="W472" s="14">
        <v>1427.28</v>
      </c>
      <c r="X472" s="14">
        <v>992.72</v>
      </c>
      <c r="Y472" s="14">
        <v>965.4</v>
      </c>
      <c r="Z472" s="14">
        <v>841.36</v>
      </c>
      <c r="AA472" s="14">
        <v>654.08000000000004</v>
      </c>
      <c r="AB472" s="14">
        <v>667.5</v>
      </c>
      <c r="AC472" s="14">
        <v>622.12</v>
      </c>
      <c r="AD472" s="14">
        <v>560.6</v>
      </c>
      <c r="AE472" s="14">
        <v>438.86</v>
      </c>
      <c r="AF472" s="14">
        <v>510.82</v>
      </c>
      <c r="AG472" s="14">
        <v>863.39</v>
      </c>
      <c r="AH472" s="14">
        <v>332.00049999999999</v>
      </c>
      <c r="AI472" s="14">
        <v>276.22269999999997</v>
      </c>
      <c r="AJ472" s="14">
        <v>299.4599</v>
      </c>
      <c r="AK472" s="14">
        <v>391.39269999999999</v>
      </c>
      <c r="AL472" s="14">
        <v>395.55110000000002</v>
      </c>
      <c r="AM472" s="14">
        <v>414.51850000000002</v>
      </c>
      <c r="AN472" s="14">
        <v>442.00310000000002</v>
      </c>
      <c r="AO472" s="14">
        <v>816.8075</v>
      </c>
      <c r="AP472" s="14">
        <v>1070.383</v>
      </c>
      <c r="AQ472" s="14">
        <v>1317.8030000000001</v>
      </c>
      <c r="AR472" s="14">
        <v>1465.0239999999999</v>
      </c>
      <c r="AS472" s="14">
        <v>1601.4659999999999</v>
      </c>
      <c r="AT472" s="14">
        <v>1590.3920000000001</v>
      </c>
      <c r="AU472" s="14">
        <v>1638.252</v>
      </c>
      <c r="AV472" s="14">
        <v>1486.0889999999999</v>
      </c>
      <c r="AW472" s="14">
        <v>1175.1600000000001</v>
      </c>
      <c r="AX472" s="14">
        <v>1113.07</v>
      </c>
      <c r="AY472" s="14">
        <v>969.36519999999996</v>
      </c>
      <c r="AZ472" s="14">
        <v>785.69569999999999</v>
      </c>
      <c r="BA472" s="14">
        <v>668.81039999999996</v>
      </c>
      <c r="BB472" s="14">
        <v>658.96960000000001</v>
      </c>
      <c r="BC472" s="14">
        <v>594.71780000000001</v>
      </c>
      <c r="BD472" s="14">
        <v>438.23039999999997</v>
      </c>
      <c r="BE472" s="14">
        <v>478.76350000000002</v>
      </c>
      <c r="BF472" s="14">
        <v>1008.332</v>
      </c>
      <c r="BG472" s="14">
        <v>73.473699999999994</v>
      </c>
      <c r="BH472" s="14">
        <v>73.473699999999994</v>
      </c>
      <c r="BI472" s="14">
        <v>73.473699999999994</v>
      </c>
      <c r="BJ472" s="14">
        <v>72.473699999999994</v>
      </c>
      <c r="BK472" s="14">
        <v>73.526300000000006</v>
      </c>
      <c r="BL472" s="14">
        <v>73</v>
      </c>
      <c r="BM472" s="14">
        <v>72.473699999999994</v>
      </c>
      <c r="BN472" s="14">
        <v>76.578900000000004</v>
      </c>
      <c r="BO472" s="14">
        <v>80.157899999999998</v>
      </c>
      <c r="BP472" s="14">
        <v>85.157899999999998</v>
      </c>
      <c r="BQ472" s="14">
        <v>87.263199999999998</v>
      </c>
      <c r="BR472" s="14">
        <v>88.263199999999998</v>
      </c>
      <c r="BS472" s="14">
        <v>89.263199999999998</v>
      </c>
      <c r="BT472" s="14">
        <v>89.263199999999998</v>
      </c>
      <c r="BU472" s="14">
        <v>92.736800000000002</v>
      </c>
      <c r="BV472" s="14">
        <v>91.263199999999998</v>
      </c>
      <c r="BW472" s="14">
        <v>90.210499999999996</v>
      </c>
      <c r="BX472" s="14">
        <v>88.684200000000004</v>
      </c>
      <c r="BY472" s="14">
        <v>83.157899999999998</v>
      </c>
      <c r="BZ472" s="14">
        <v>79.578900000000004</v>
      </c>
      <c r="CA472" s="14">
        <v>78.052599999999998</v>
      </c>
      <c r="CB472" s="14">
        <v>76.473699999999994</v>
      </c>
      <c r="CC472" s="14">
        <v>75.947400000000002</v>
      </c>
      <c r="CD472" s="14">
        <v>76</v>
      </c>
      <c r="CE472" s="14">
        <v>954.01620000000003</v>
      </c>
      <c r="CF472" s="14">
        <v>868.25149999999996</v>
      </c>
      <c r="CG472" s="14">
        <v>902.10360000000003</v>
      </c>
      <c r="CH472" s="14">
        <v>1079.748</v>
      </c>
      <c r="CI472" s="14">
        <v>1266.7940000000001</v>
      </c>
      <c r="CJ472" s="14">
        <v>871.99950000000001</v>
      </c>
      <c r="CK472" s="14">
        <v>1137.76</v>
      </c>
      <c r="CL472" s="14">
        <v>1055.893</v>
      </c>
      <c r="CM472" s="14">
        <v>996.83640000000003</v>
      </c>
      <c r="CN472" s="14">
        <v>984.79380000000003</v>
      </c>
      <c r="CO472" s="14">
        <v>1077.6500000000001</v>
      </c>
      <c r="CP472" s="14">
        <v>1103.201</v>
      </c>
      <c r="CQ472" s="14">
        <v>1004.659</v>
      </c>
      <c r="CR472" s="14">
        <v>856.02099999999996</v>
      </c>
      <c r="CS472" s="14">
        <v>1141.335</v>
      </c>
      <c r="CT472" s="14">
        <v>910.96669999999995</v>
      </c>
      <c r="CU472" s="14">
        <v>1002.79</v>
      </c>
      <c r="CV472" s="14">
        <v>972.88570000000004</v>
      </c>
      <c r="CW472" s="14">
        <v>835.42840000000001</v>
      </c>
      <c r="CX472" s="14">
        <v>831.36440000000005</v>
      </c>
      <c r="CY472" s="14">
        <v>940.97749999999996</v>
      </c>
      <c r="CZ472" s="14">
        <v>1015.372</v>
      </c>
      <c r="DA472" s="14">
        <v>856.20939999999996</v>
      </c>
      <c r="DB472" s="14">
        <v>1086.491</v>
      </c>
      <c r="DC472" s="14">
        <v>695.29190000000006</v>
      </c>
      <c r="DD472" s="14">
        <f>SUMIFS(CountData!$H:$H, CountData!$A:$A, $B472,CountData!$B:$B, $C472, CountData!$C:$C, $D472, CountData!$D:$D, $E472, CountData!$E:$E, $F472, CountData!$F:$F, $G472, CountData!$G:$G, $H472)</f>
        <v>16</v>
      </c>
      <c r="DE472" s="14">
        <f>SUMIFS(CountData!$I:$I, CountData!$A:$A, $B472, CountData!$B:$B, $C472, CountData!$C:$C, $D472, CountData!$D:$D, $E472, CountData!$E:$E, $F472, CountData!$F:$F, $G472, CountData!$G:$G, $H472)</f>
        <v>19</v>
      </c>
      <c r="DF472" s="27">
        <f t="shared" ca="1" si="7"/>
        <v>322.53104999999994</v>
      </c>
      <c r="DG472" s="14">
        <v>0</v>
      </c>
    </row>
    <row r="473" spans="1:111" x14ac:dyDescent="0.25">
      <c r="A473" s="14" t="s">
        <v>56</v>
      </c>
      <c r="B473" s="14" t="s">
        <v>55</v>
      </c>
      <c r="C473" s="14" t="s">
        <v>55</v>
      </c>
      <c r="D473" s="14" t="s">
        <v>55</v>
      </c>
      <c r="E473" s="14" t="s">
        <v>55</v>
      </c>
      <c r="F473" s="14" t="s">
        <v>124</v>
      </c>
      <c r="G473" s="14" t="s">
        <v>62</v>
      </c>
      <c r="H473" s="1">
        <v>42244</v>
      </c>
      <c r="I473" s="14">
        <v>646.22</v>
      </c>
      <c r="J473" s="14">
        <v>638.38</v>
      </c>
      <c r="K473" s="14">
        <v>640.78</v>
      </c>
      <c r="L473" s="14">
        <v>623.22</v>
      </c>
      <c r="M473" s="14">
        <v>583.32000000000005</v>
      </c>
      <c r="N473" s="14">
        <v>356.08</v>
      </c>
      <c r="O473" s="14">
        <v>431.92</v>
      </c>
      <c r="P473" s="14">
        <v>840.96</v>
      </c>
      <c r="Q473" s="14">
        <v>1181.8800000000001</v>
      </c>
      <c r="R473" s="14">
        <v>1443.12</v>
      </c>
      <c r="S473" s="14">
        <v>1643.52</v>
      </c>
      <c r="T473" s="14">
        <v>1775.04</v>
      </c>
      <c r="U473" s="14">
        <v>1796.48</v>
      </c>
      <c r="V473" s="14">
        <v>1805.76</v>
      </c>
      <c r="W473" s="14">
        <v>1618.56</v>
      </c>
      <c r="X473" s="14">
        <v>1154.08</v>
      </c>
      <c r="Y473" s="14">
        <v>964.24</v>
      </c>
      <c r="Z473" s="14">
        <v>868.6</v>
      </c>
      <c r="AA473" s="14">
        <v>651.12</v>
      </c>
      <c r="AB473" s="14">
        <v>809.3</v>
      </c>
      <c r="AC473" s="14">
        <v>773.52</v>
      </c>
      <c r="AD473" s="14">
        <v>687.86</v>
      </c>
      <c r="AE473" s="14">
        <v>609</v>
      </c>
      <c r="AF473" s="14">
        <v>565.58000000000004</v>
      </c>
      <c r="AG473" s="14">
        <v>909.51</v>
      </c>
      <c r="AH473" s="14">
        <v>566.97580000000005</v>
      </c>
      <c r="AI473" s="14">
        <v>611.99289999999996</v>
      </c>
      <c r="AJ473" s="14">
        <v>621.59939999999995</v>
      </c>
      <c r="AK473" s="14">
        <v>595.67840000000001</v>
      </c>
      <c r="AL473" s="14">
        <v>540.21550000000002</v>
      </c>
      <c r="AM473" s="14">
        <v>317.66390000000001</v>
      </c>
      <c r="AN473" s="14">
        <v>379.48309999999998</v>
      </c>
      <c r="AO473" s="14">
        <v>794.31370000000004</v>
      </c>
      <c r="AP473" s="14">
        <v>1141.8389999999999</v>
      </c>
      <c r="AQ473" s="14">
        <v>1507.9960000000001</v>
      </c>
      <c r="AR473" s="14">
        <v>1713.123</v>
      </c>
      <c r="AS473" s="14">
        <v>1895.0820000000001</v>
      </c>
      <c r="AT473" s="14">
        <v>1873.008</v>
      </c>
      <c r="AU473" s="14">
        <v>1829.605</v>
      </c>
      <c r="AV473" s="14">
        <v>1677.26</v>
      </c>
      <c r="AW473" s="14">
        <v>1363.557</v>
      </c>
      <c r="AX473" s="14">
        <v>1122.6110000000001</v>
      </c>
      <c r="AY473" s="14">
        <v>1003.509</v>
      </c>
      <c r="AZ473" s="14">
        <v>793.0806</v>
      </c>
      <c r="BA473" s="14">
        <v>812.03819999999996</v>
      </c>
      <c r="BB473" s="14">
        <v>819.36410000000001</v>
      </c>
      <c r="BC473" s="14">
        <v>734.69970000000001</v>
      </c>
      <c r="BD473" s="14">
        <v>608.63300000000004</v>
      </c>
      <c r="BE473" s="14">
        <v>540.66859999999997</v>
      </c>
      <c r="BF473" s="14">
        <v>1066.414</v>
      </c>
      <c r="BG473" s="14">
        <v>75.428600000000003</v>
      </c>
      <c r="BH473" s="14">
        <v>73.857100000000003</v>
      </c>
      <c r="BI473" s="14">
        <v>74.428600000000003</v>
      </c>
      <c r="BJ473" s="14">
        <v>73.857100000000003</v>
      </c>
      <c r="BK473" s="14">
        <v>73.428600000000003</v>
      </c>
      <c r="BL473" s="14">
        <v>72.285700000000006</v>
      </c>
      <c r="BM473" s="14">
        <v>75.142899999999997</v>
      </c>
      <c r="BN473" s="14">
        <v>79.857100000000003</v>
      </c>
      <c r="BO473" s="14">
        <v>84.285700000000006</v>
      </c>
      <c r="BP473" s="14">
        <v>87.857100000000003</v>
      </c>
      <c r="BQ473" s="14">
        <v>93.285700000000006</v>
      </c>
      <c r="BR473" s="14">
        <v>94.285700000000006</v>
      </c>
      <c r="BS473" s="14">
        <v>93.285700000000006</v>
      </c>
      <c r="BT473" s="14">
        <v>92.714299999999994</v>
      </c>
      <c r="BU473" s="14">
        <v>92.714299999999994</v>
      </c>
      <c r="BV473" s="14">
        <v>94</v>
      </c>
      <c r="BW473" s="14">
        <v>91.142899999999997</v>
      </c>
      <c r="BX473" s="14">
        <v>89.571399999999997</v>
      </c>
      <c r="BY473" s="14">
        <v>87.857100000000003</v>
      </c>
      <c r="BZ473" s="14">
        <v>81.714299999999994</v>
      </c>
      <c r="CA473" s="14">
        <v>79.142899999999997</v>
      </c>
      <c r="CB473" s="14">
        <v>76.428600000000003</v>
      </c>
      <c r="CC473" s="14">
        <v>75.857100000000003</v>
      </c>
      <c r="CD473" s="14">
        <v>74.857100000000003</v>
      </c>
      <c r="CE473" s="14">
        <v>1081.3320000000001</v>
      </c>
      <c r="CF473" s="14">
        <v>1311.116</v>
      </c>
      <c r="CG473" s="14">
        <v>1215.0429999999999</v>
      </c>
      <c r="CH473" s="14">
        <v>1237.684</v>
      </c>
      <c r="CI473" s="14">
        <v>1125.498</v>
      </c>
      <c r="CJ473" s="14">
        <v>1776.7950000000001</v>
      </c>
      <c r="CK473" s="14">
        <v>2001.9</v>
      </c>
      <c r="CL473" s="14">
        <v>1373.1590000000001</v>
      </c>
      <c r="CM473" s="14">
        <v>1739.126</v>
      </c>
      <c r="CN473" s="14">
        <v>1654.136</v>
      </c>
      <c r="CO473" s="14">
        <v>1765.44</v>
      </c>
      <c r="CP473" s="14">
        <v>1680.6</v>
      </c>
      <c r="CQ473" s="14">
        <v>1380.0329999999999</v>
      </c>
      <c r="CR473" s="14">
        <v>1122.174</v>
      </c>
      <c r="CS473" s="14">
        <v>998.10310000000004</v>
      </c>
      <c r="CT473" s="14">
        <v>965.01120000000003</v>
      </c>
      <c r="CU473" s="14">
        <v>1071.9760000000001</v>
      </c>
      <c r="CV473" s="14">
        <v>1016.6369999999999</v>
      </c>
      <c r="CW473" s="14">
        <v>1143.4280000000001</v>
      </c>
      <c r="CX473" s="14">
        <v>1135.2059999999999</v>
      </c>
      <c r="CY473" s="14">
        <v>1364.8140000000001</v>
      </c>
      <c r="CZ473" s="14">
        <v>1557.067</v>
      </c>
      <c r="DA473" s="14">
        <v>1221.3030000000001</v>
      </c>
      <c r="DB473" s="14">
        <v>1459.615</v>
      </c>
      <c r="DC473" s="14">
        <v>764.1508</v>
      </c>
      <c r="DD473" s="14">
        <f>SUMIFS(CountData!$H:$H, CountData!$A:$A, $B473,CountData!$B:$B, $C473, CountData!$C:$C, $D473, CountData!$D:$D, $E473, CountData!$E:$E, $F473, CountData!$F:$F, $G473, CountData!$G:$G, $H473)</f>
        <v>16</v>
      </c>
      <c r="DE473" s="14">
        <f>SUMIFS(CountData!$I:$I, CountData!$A:$A, $B473, CountData!$B:$B, $C473, CountData!$C:$C, $D473, CountData!$D:$D, $E473, CountData!$E:$E, $F473, CountData!$F:$F, $G473, CountData!$G:$G, $H473)</f>
        <v>19</v>
      </c>
      <c r="DF473" s="27">
        <f t="shared" ca="1" si="7"/>
        <v>382.2242500000001</v>
      </c>
      <c r="DG473" s="14">
        <v>0</v>
      </c>
    </row>
    <row r="474" spans="1:111" x14ac:dyDescent="0.25">
      <c r="A474" s="14" t="s">
        <v>56</v>
      </c>
      <c r="B474" s="14" t="s">
        <v>55</v>
      </c>
      <c r="C474" s="14" t="s">
        <v>55</v>
      </c>
      <c r="D474" s="14" t="s">
        <v>55</v>
      </c>
      <c r="E474" s="14" t="s">
        <v>55</v>
      </c>
      <c r="F474" s="14" t="s">
        <v>124</v>
      </c>
      <c r="G474" s="14" t="s">
        <v>62</v>
      </c>
      <c r="H474" s="1">
        <v>42256</v>
      </c>
      <c r="I474" s="14">
        <v>459.1</v>
      </c>
      <c r="J474" s="14">
        <v>413.26</v>
      </c>
      <c r="K474" s="14">
        <v>416.8</v>
      </c>
      <c r="L474" s="14">
        <v>408.6</v>
      </c>
      <c r="M474" s="14">
        <v>412.82</v>
      </c>
      <c r="N474" s="14">
        <v>473.24</v>
      </c>
      <c r="O474" s="14">
        <v>549.74</v>
      </c>
      <c r="P474" s="14">
        <v>907.6</v>
      </c>
      <c r="Q474" s="14">
        <v>1381.16</v>
      </c>
      <c r="R474" s="14">
        <v>1588.18</v>
      </c>
      <c r="S474" s="14">
        <v>1706.22</v>
      </c>
      <c r="T474" s="14">
        <v>1755.36</v>
      </c>
      <c r="U474" s="14">
        <v>1810.92</v>
      </c>
      <c r="V474" s="14">
        <v>1883.58</v>
      </c>
      <c r="W474" s="14">
        <v>1583.1</v>
      </c>
      <c r="X474" s="14">
        <v>1114.44</v>
      </c>
      <c r="Y474" s="14">
        <v>994.14</v>
      </c>
      <c r="Z474" s="14">
        <v>851.72</v>
      </c>
      <c r="AA474" s="14">
        <v>608.36</v>
      </c>
      <c r="AB474" s="14">
        <v>691.4</v>
      </c>
      <c r="AC474" s="14">
        <v>629.54</v>
      </c>
      <c r="AD474" s="14">
        <v>613.72</v>
      </c>
      <c r="AE474" s="14">
        <v>639.14</v>
      </c>
      <c r="AF474" s="14">
        <v>624.24</v>
      </c>
      <c r="AG474" s="14">
        <v>892.16499999999996</v>
      </c>
      <c r="AH474" s="14">
        <v>318.10919999999999</v>
      </c>
      <c r="AI474" s="14">
        <v>320.23520000000002</v>
      </c>
      <c r="AJ474" s="14">
        <v>302.24340000000001</v>
      </c>
      <c r="AK474" s="14">
        <v>364.87700000000001</v>
      </c>
      <c r="AL474" s="14">
        <v>372.95979999999997</v>
      </c>
      <c r="AM474" s="14">
        <v>454.77940000000001</v>
      </c>
      <c r="AN474" s="14">
        <v>511.03910000000002</v>
      </c>
      <c r="AO474" s="14">
        <v>903.15369999999996</v>
      </c>
      <c r="AP474" s="14">
        <v>1374.704</v>
      </c>
      <c r="AQ474" s="14">
        <v>1713.4079999999999</v>
      </c>
      <c r="AR474" s="14">
        <v>1830.8610000000001</v>
      </c>
      <c r="AS474" s="14">
        <v>1928.6980000000001</v>
      </c>
      <c r="AT474" s="14">
        <v>1937.5640000000001</v>
      </c>
      <c r="AU474" s="14">
        <v>1908.539</v>
      </c>
      <c r="AV474" s="14">
        <v>1625.35</v>
      </c>
      <c r="AW474" s="14">
        <v>1340.5889999999999</v>
      </c>
      <c r="AX474" s="14">
        <v>1157.8520000000001</v>
      </c>
      <c r="AY474" s="14">
        <v>984.75729999999999</v>
      </c>
      <c r="AZ474" s="14">
        <v>757.82339999999999</v>
      </c>
      <c r="BA474" s="14">
        <v>697.56179999999995</v>
      </c>
      <c r="BB474" s="14">
        <v>659.80640000000005</v>
      </c>
      <c r="BC474" s="14">
        <v>660.11990000000003</v>
      </c>
      <c r="BD474" s="14">
        <v>624.36670000000004</v>
      </c>
      <c r="BE474" s="14">
        <v>559.7079</v>
      </c>
      <c r="BF474" s="14">
        <v>1055.5029999999999</v>
      </c>
      <c r="BG474" s="14">
        <v>80.736800000000002</v>
      </c>
      <c r="BH474" s="14">
        <v>77.842100000000002</v>
      </c>
      <c r="BI474" s="14">
        <v>79.736800000000002</v>
      </c>
      <c r="BJ474" s="14">
        <v>77.421099999999996</v>
      </c>
      <c r="BK474" s="14">
        <v>77</v>
      </c>
      <c r="BL474" s="14">
        <v>76.263199999999998</v>
      </c>
      <c r="BM474" s="14">
        <v>79</v>
      </c>
      <c r="BN474" s="14">
        <v>87.052599999999998</v>
      </c>
      <c r="BO474" s="14">
        <v>91.052599999999998</v>
      </c>
      <c r="BP474" s="14">
        <v>94.631600000000006</v>
      </c>
      <c r="BQ474" s="14">
        <v>97.789500000000004</v>
      </c>
      <c r="BR474" s="14">
        <v>97.947400000000002</v>
      </c>
      <c r="BS474" s="14">
        <v>96.789500000000004</v>
      </c>
      <c r="BT474" s="14">
        <v>97.368399999999994</v>
      </c>
      <c r="BU474" s="14">
        <v>94.210499999999996</v>
      </c>
      <c r="BV474" s="14">
        <v>94.631600000000006</v>
      </c>
      <c r="BW474" s="14">
        <v>95.736800000000002</v>
      </c>
      <c r="BX474" s="14">
        <v>95.315799999999996</v>
      </c>
      <c r="BY474" s="14">
        <v>93.315799999999996</v>
      </c>
      <c r="BZ474" s="14">
        <v>92.578900000000004</v>
      </c>
      <c r="CA474" s="14">
        <v>89.052599999999998</v>
      </c>
      <c r="CB474" s="14">
        <v>80.736800000000002</v>
      </c>
      <c r="CC474" s="14">
        <v>80.157899999999998</v>
      </c>
      <c r="CD474" s="14">
        <v>79.736800000000002</v>
      </c>
      <c r="CE474" s="14">
        <v>3571.201</v>
      </c>
      <c r="CF474" s="14">
        <v>3185.317</v>
      </c>
      <c r="CG474" s="14">
        <v>4237.5420000000004</v>
      </c>
      <c r="CH474" s="14">
        <v>3896.181</v>
      </c>
      <c r="CI474" s="14">
        <v>1842.2090000000001</v>
      </c>
      <c r="CJ474" s="14">
        <v>1877.7180000000001</v>
      </c>
      <c r="CK474" s="14">
        <v>2269.1469999999999</v>
      </c>
      <c r="CL474" s="14">
        <v>3148.3110000000001</v>
      </c>
      <c r="CM474" s="14">
        <v>2807.3449999999998</v>
      </c>
      <c r="CN474" s="14">
        <v>2310.5909999999999</v>
      </c>
      <c r="CO474" s="14">
        <v>2266.663</v>
      </c>
      <c r="CP474" s="14">
        <v>2229.462</v>
      </c>
      <c r="CQ474" s="14">
        <v>1944.5340000000001</v>
      </c>
      <c r="CR474" s="14">
        <v>1657.8309999999999</v>
      </c>
      <c r="CS474" s="14">
        <v>1527.2829999999999</v>
      </c>
      <c r="CT474" s="14">
        <v>1363.2819999999999</v>
      </c>
      <c r="CU474" s="14">
        <v>1614.0609999999999</v>
      </c>
      <c r="CV474" s="14">
        <v>1590.0029999999999</v>
      </c>
      <c r="CW474" s="14">
        <v>1757.0809999999999</v>
      </c>
      <c r="CX474" s="14">
        <v>2379.7919999999999</v>
      </c>
      <c r="CY474" s="14">
        <v>3200.9679999999998</v>
      </c>
      <c r="CZ474" s="14">
        <v>3803.1669999999999</v>
      </c>
      <c r="DA474" s="14">
        <v>1799.5360000000001</v>
      </c>
      <c r="DB474" s="14">
        <v>1974.9059999999999</v>
      </c>
      <c r="DC474" s="14">
        <v>1168.4559999999999</v>
      </c>
      <c r="DD474" s="14">
        <f>SUMIFS(CountData!$H:$H, CountData!$A:$A, $B474,CountData!$B:$B, $C474, CountData!$C:$C, $D474, CountData!$D:$D, $E474, CountData!$E:$E, $F474, CountData!$F:$F, $G474, CountData!$G:$G, $H474)</f>
        <v>16</v>
      </c>
      <c r="DE474" s="14">
        <f>SUMIFS(CountData!$I:$I, CountData!$A:$A, $B474, CountData!$B:$B, $C474, CountData!$C:$C, $D474, CountData!$D:$D, $E474, CountData!$E:$E, $F474, CountData!$F:$F, $G474, CountData!$G:$G, $H474)</f>
        <v>19</v>
      </c>
      <c r="DF474" s="27">
        <f t="shared" ca="1" si="7"/>
        <v>384.97207500000002</v>
      </c>
      <c r="DG474" s="14">
        <v>0</v>
      </c>
    </row>
    <row r="475" spans="1:111" x14ac:dyDescent="0.25">
      <c r="A475" s="14" t="s">
        <v>56</v>
      </c>
      <c r="B475" s="14" t="s">
        <v>55</v>
      </c>
      <c r="C475" s="14" t="s">
        <v>55</v>
      </c>
      <c r="D475" s="14" t="s">
        <v>55</v>
      </c>
      <c r="E475" s="14" t="s">
        <v>55</v>
      </c>
      <c r="F475" s="14" t="s">
        <v>124</v>
      </c>
      <c r="G475" s="14" t="s">
        <v>62</v>
      </c>
      <c r="H475" s="1">
        <v>42257</v>
      </c>
      <c r="I475" s="14">
        <v>620.58000000000004</v>
      </c>
      <c r="J475" s="14">
        <v>607.79999999999995</v>
      </c>
      <c r="K475" s="14">
        <v>547.41999999999996</v>
      </c>
      <c r="L475" s="14">
        <v>341.76</v>
      </c>
      <c r="M475" s="14">
        <v>323.27999999999997</v>
      </c>
      <c r="N475" s="14">
        <v>339.64</v>
      </c>
      <c r="O475" s="14">
        <v>476.64</v>
      </c>
      <c r="P475" s="14">
        <v>1051.82</v>
      </c>
      <c r="Q475" s="14">
        <v>1421.72</v>
      </c>
      <c r="R475" s="14">
        <v>1609.64</v>
      </c>
      <c r="S475" s="14">
        <v>1666.3</v>
      </c>
      <c r="T475" s="14">
        <v>1812.98</v>
      </c>
      <c r="U475" s="14">
        <v>1869.28</v>
      </c>
      <c r="V475" s="14">
        <v>1975.06</v>
      </c>
      <c r="W475" s="14">
        <v>1568.74</v>
      </c>
      <c r="X475" s="14">
        <v>1168.72</v>
      </c>
      <c r="Y475" s="14">
        <v>1046.74</v>
      </c>
      <c r="Z475" s="14">
        <v>938.9</v>
      </c>
      <c r="AA475" s="14">
        <v>676.76</v>
      </c>
      <c r="AB475" s="14">
        <v>717.28</v>
      </c>
      <c r="AC475" s="14">
        <v>647.62</v>
      </c>
      <c r="AD475" s="14">
        <v>590.34</v>
      </c>
      <c r="AE475" s="14">
        <v>604.52</v>
      </c>
      <c r="AF475" s="14">
        <v>562.26</v>
      </c>
      <c r="AG475" s="14">
        <v>957.78</v>
      </c>
      <c r="AH475" s="14">
        <v>507.93029999999999</v>
      </c>
      <c r="AI475" s="14">
        <v>492.81619999999998</v>
      </c>
      <c r="AJ475" s="14">
        <v>457.68270000000001</v>
      </c>
      <c r="AK475" s="14">
        <v>312.76990000000001</v>
      </c>
      <c r="AL475" s="14">
        <v>318.7355</v>
      </c>
      <c r="AM475" s="14">
        <v>352.05700000000002</v>
      </c>
      <c r="AN475" s="14">
        <v>427.98270000000002</v>
      </c>
      <c r="AO475" s="14">
        <v>1029.9110000000001</v>
      </c>
      <c r="AP475" s="14">
        <v>1418.5930000000001</v>
      </c>
      <c r="AQ475" s="14">
        <v>1679.194</v>
      </c>
      <c r="AR475" s="14">
        <v>1772.6220000000001</v>
      </c>
      <c r="AS475" s="14">
        <v>1969.53</v>
      </c>
      <c r="AT475" s="14">
        <v>2012.239</v>
      </c>
      <c r="AU475" s="14">
        <v>2023.3209999999999</v>
      </c>
      <c r="AV475" s="14">
        <v>1622.4760000000001</v>
      </c>
      <c r="AW475" s="14">
        <v>1383.7460000000001</v>
      </c>
      <c r="AX475" s="14">
        <v>1223.653</v>
      </c>
      <c r="AY475" s="14">
        <v>1082.5889999999999</v>
      </c>
      <c r="AZ475" s="14">
        <v>827.51419999999996</v>
      </c>
      <c r="BA475" s="14">
        <v>718.10199999999998</v>
      </c>
      <c r="BB475" s="14">
        <v>687.04849999999999</v>
      </c>
      <c r="BC475" s="14">
        <v>609.28859999999997</v>
      </c>
      <c r="BD475" s="14">
        <v>574.52089999999998</v>
      </c>
      <c r="BE475" s="14">
        <v>491.20499999999998</v>
      </c>
      <c r="BF475" s="14">
        <v>1124.115</v>
      </c>
      <c r="BG475" s="14">
        <v>78.650000000000006</v>
      </c>
      <c r="BH475" s="14">
        <v>78.099999999999994</v>
      </c>
      <c r="BI475" s="14">
        <v>78.55</v>
      </c>
      <c r="BJ475" s="14">
        <v>79.099999999999994</v>
      </c>
      <c r="BK475" s="14">
        <v>80.099999999999994</v>
      </c>
      <c r="BL475" s="14">
        <v>79</v>
      </c>
      <c r="BM475" s="14">
        <v>80.45</v>
      </c>
      <c r="BN475" s="14">
        <v>84.2</v>
      </c>
      <c r="BO475" s="14">
        <v>85.3</v>
      </c>
      <c r="BP475" s="14">
        <v>89.2</v>
      </c>
      <c r="BQ475" s="14">
        <v>91.3</v>
      </c>
      <c r="BR475" s="14">
        <v>93.65</v>
      </c>
      <c r="BS475" s="14">
        <v>94.65</v>
      </c>
      <c r="BT475" s="14">
        <v>96.2</v>
      </c>
      <c r="BU475" s="14">
        <v>93.2</v>
      </c>
      <c r="BV475" s="14">
        <v>92.2</v>
      </c>
      <c r="BW475" s="14">
        <v>92.2</v>
      </c>
      <c r="BX475" s="14">
        <v>88.3</v>
      </c>
      <c r="BY475" s="14">
        <v>87.65</v>
      </c>
      <c r="BZ475" s="14">
        <v>86.1</v>
      </c>
      <c r="CA475" s="14">
        <v>84.1</v>
      </c>
      <c r="CB475" s="14">
        <v>83.55</v>
      </c>
      <c r="CC475" s="14">
        <v>82.45</v>
      </c>
      <c r="CD475" s="14">
        <v>81</v>
      </c>
      <c r="CE475" s="14">
        <v>1789.1420000000001</v>
      </c>
      <c r="CF475" s="14">
        <v>2097.643</v>
      </c>
      <c r="CG475" s="14">
        <v>2163.9670000000001</v>
      </c>
      <c r="CH475" s="14">
        <v>3749.06</v>
      </c>
      <c r="CI475" s="14">
        <v>3684.6579999999999</v>
      </c>
      <c r="CJ475" s="14">
        <v>3151.1970000000001</v>
      </c>
      <c r="CK475" s="14">
        <v>2602.5039999999999</v>
      </c>
      <c r="CL475" s="14">
        <v>2382.0010000000002</v>
      </c>
      <c r="CM475" s="14">
        <v>1923.675</v>
      </c>
      <c r="CN475" s="14">
        <v>1577.2059999999999</v>
      </c>
      <c r="CO475" s="14">
        <v>1778.912</v>
      </c>
      <c r="CP475" s="14">
        <v>1868.607</v>
      </c>
      <c r="CQ475" s="14">
        <v>1617.7249999999999</v>
      </c>
      <c r="CR475" s="14">
        <v>1346.0820000000001</v>
      </c>
      <c r="CS475" s="14">
        <v>1207.9380000000001</v>
      </c>
      <c r="CT475" s="14">
        <v>1127.5830000000001</v>
      </c>
      <c r="CU475" s="14">
        <v>1296.8979999999999</v>
      </c>
      <c r="CV475" s="14">
        <v>1206.0709999999999</v>
      </c>
      <c r="CW475" s="14">
        <v>1183.9380000000001</v>
      </c>
      <c r="CX475" s="14">
        <v>1327.8330000000001</v>
      </c>
      <c r="CY475" s="14">
        <v>1400.5429999999999</v>
      </c>
      <c r="CZ475" s="14">
        <v>2100.4639999999999</v>
      </c>
      <c r="DA475" s="14">
        <v>1766.5719999999999</v>
      </c>
      <c r="DB475" s="14">
        <v>1771.711</v>
      </c>
      <c r="DC475" s="14">
        <v>872.03959999999995</v>
      </c>
      <c r="DD475" s="14">
        <f>SUMIFS(CountData!$H:$H, CountData!$A:$A, $B475,CountData!$B:$B, $C475, CountData!$C:$C, $D475, CountData!$D:$D, $E475, CountData!$E:$E, $F475, CountData!$F:$F, $G475, CountData!$G:$G, $H475)</f>
        <v>16</v>
      </c>
      <c r="DE475" s="14">
        <f>SUMIFS(CountData!$I:$I, CountData!$A:$A, $B475, CountData!$B:$B, $C475, CountData!$C:$C, $D475, CountData!$D:$D, $E475, CountData!$E:$E, $F475, CountData!$F:$F, $G475, CountData!$G:$G, $H475)</f>
        <v>19</v>
      </c>
      <c r="DF475" s="27">
        <f t="shared" ca="1" si="7"/>
        <v>370.33600000000001</v>
      </c>
      <c r="DG475" s="14">
        <v>0</v>
      </c>
    </row>
    <row r="476" spans="1:111" x14ac:dyDescent="0.25">
      <c r="A476" s="14" t="s">
        <v>56</v>
      </c>
      <c r="B476" s="14" t="s">
        <v>55</v>
      </c>
      <c r="C476" s="14" t="s">
        <v>55</v>
      </c>
      <c r="D476" s="14" t="s">
        <v>55</v>
      </c>
      <c r="E476" s="14" t="s">
        <v>55</v>
      </c>
      <c r="F476" s="14" t="s">
        <v>124</v>
      </c>
      <c r="G476" s="14" t="s">
        <v>62</v>
      </c>
      <c r="H476" s="1">
        <v>42258</v>
      </c>
      <c r="I476" s="14">
        <v>544.78</v>
      </c>
      <c r="J476" s="14">
        <v>528.76</v>
      </c>
      <c r="K476" s="14">
        <v>531.32000000000005</v>
      </c>
      <c r="L476" s="14">
        <v>453.66</v>
      </c>
      <c r="M476" s="14">
        <v>485.44</v>
      </c>
      <c r="N476" s="14">
        <v>504.8</v>
      </c>
      <c r="O476" s="14">
        <v>607.96</v>
      </c>
      <c r="P476" s="14">
        <v>1147.6199999999999</v>
      </c>
      <c r="Q476" s="14">
        <v>1563</v>
      </c>
      <c r="R476" s="14">
        <v>1684.04</v>
      </c>
      <c r="S476" s="14">
        <v>1784.76</v>
      </c>
      <c r="T476" s="14">
        <v>1861.02</v>
      </c>
      <c r="U476" s="14">
        <v>1807.42</v>
      </c>
      <c r="V476" s="14">
        <v>1904.54</v>
      </c>
      <c r="W476" s="14">
        <v>1650.34</v>
      </c>
      <c r="X476" s="14">
        <v>1099.6600000000001</v>
      </c>
      <c r="Y476" s="14">
        <v>972.4</v>
      </c>
      <c r="Z476" s="14">
        <v>854</v>
      </c>
      <c r="AA476" s="14">
        <v>657.98</v>
      </c>
      <c r="AB476" s="14">
        <v>691.92</v>
      </c>
      <c r="AC476" s="14">
        <v>643.32000000000005</v>
      </c>
      <c r="AD476" s="14">
        <v>540.88</v>
      </c>
      <c r="AE476" s="14">
        <v>475.1</v>
      </c>
      <c r="AF476" s="14">
        <v>577.20000000000005</v>
      </c>
      <c r="AG476" s="14">
        <v>896.01</v>
      </c>
      <c r="AH476" s="14">
        <v>420.36270000000002</v>
      </c>
      <c r="AI476" s="14">
        <v>400.70960000000002</v>
      </c>
      <c r="AJ476" s="14">
        <v>463.73939999999999</v>
      </c>
      <c r="AK476" s="14">
        <v>427.71530000000001</v>
      </c>
      <c r="AL476" s="14">
        <v>465.43200000000002</v>
      </c>
      <c r="AM476" s="14">
        <v>506.24790000000002</v>
      </c>
      <c r="AN476" s="14">
        <v>556.63530000000003</v>
      </c>
      <c r="AO476" s="14">
        <v>1098.8330000000001</v>
      </c>
      <c r="AP476" s="14">
        <v>1545.8620000000001</v>
      </c>
      <c r="AQ476" s="14">
        <v>1728.5340000000001</v>
      </c>
      <c r="AR476" s="14">
        <v>1869.893</v>
      </c>
      <c r="AS476" s="14">
        <v>1998.779</v>
      </c>
      <c r="AT476" s="14">
        <v>1924.385</v>
      </c>
      <c r="AU476" s="14">
        <v>2002.9110000000001</v>
      </c>
      <c r="AV476" s="14">
        <v>1702.308</v>
      </c>
      <c r="AW476" s="14">
        <v>1304.002</v>
      </c>
      <c r="AX476" s="14">
        <v>1125.6669999999999</v>
      </c>
      <c r="AY476" s="14">
        <v>982.29219999999998</v>
      </c>
      <c r="AZ476" s="14">
        <v>795.37660000000005</v>
      </c>
      <c r="BA476" s="14">
        <v>700.05399999999997</v>
      </c>
      <c r="BB476" s="14">
        <v>682.13070000000005</v>
      </c>
      <c r="BC476" s="14">
        <v>548.63059999999996</v>
      </c>
      <c r="BD476" s="14">
        <v>437.6925</v>
      </c>
      <c r="BE476" s="14">
        <v>497.23509999999999</v>
      </c>
      <c r="BF476" s="14">
        <v>1048.7650000000001</v>
      </c>
      <c r="BG476" s="14">
        <v>80</v>
      </c>
      <c r="BH476" s="14">
        <v>79</v>
      </c>
      <c r="BI476" s="14">
        <v>77.428600000000003</v>
      </c>
      <c r="BJ476" s="14">
        <v>77.428600000000003</v>
      </c>
      <c r="BK476" s="14">
        <v>77.428600000000003</v>
      </c>
      <c r="BL476" s="14">
        <v>77.428600000000003</v>
      </c>
      <c r="BM476" s="14">
        <v>78</v>
      </c>
      <c r="BN476" s="14">
        <v>80.714299999999994</v>
      </c>
      <c r="BO476" s="14">
        <v>82.428600000000003</v>
      </c>
      <c r="BP476" s="14">
        <v>85.142899999999997</v>
      </c>
      <c r="BQ476" s="14">
        <v>88.285700000000006</v>
      </c>
      <c r="BR476" s="14">
        <v>89.714299999999994</v>
      </c>
      <c r="BS476" s="14">
        <v>91.571399999999997</v>
      </c>
      <c r="BT476" s="14">
        <v>89</v>
      </c>
      <c r="BU476" s="14">
        <v>89</v>
      </c>
      <c r="BV476" s="14">
        <v>88.571399999999997</v>
      </c>
      <c r="BW476" s="14">
        <v>86</v>
      </c>
      <c r="BX476" s="14">
        <v>83.857100000000003</v>
      </c>
      <c r="BY476" s="14">
        <v>82.857100000000003</v>
      </c>
      <c r="BZ476" s="14">
        <v>83.571399999999997</v>
      </c>
      <c r="CA476" s="14">
        <v>82.571399999999997</v>
      </c>
      <c r="CB476" s="14">
        <v>83.142899999999997</v>
      </c>
      <c r="CC476" s="14">
        <v>82.571399999999997</v>
      </c>
      <c r="CD476" s="14">
        <v>82.142899999999997</v>
      </c>
      <c r="CE476" s="14">
        <v>1866.5070000000001</v>
      </c>
      <c r="CF476" s="14">
        <v>2247.9319999999998</v>
      </c>
      <c r="CG476" s="14">
        <v>1984.694</v>
      </c>
      <c r="CH476" s="14">
        <v>1680.7829999999999</v>
      </c>
      <c r="CI476" s="14">
        <v>1565.546</v>
      </c>
      <c r="CJ476" s="14">
        <v>1774.7159999999999</v>
      </c>
      <c r="CK476" s="14">
        <v>1692.424</v>
      </c>
      <c r="CL476" s="14">
        <v>1591.375</v>
      </c>
      <c r="CM476" s="14">
        <v>1386.396</v>
      </c>
      <c r="CN476" s="14">
        <v>1185.528</v>
      </c>
      <c r="CO476" s="14">
        <v>1285.586</v>
      </c>
      <c r="CP476" s="14">
        <v>1392.3040000000001</v>
      </c>
      <c r="CQ476" s="14">
        <v>1236.415</v>
      </c>
      <c r="CR476" s="14">
        <v>1383.827</v>
      </c>
      <c r="CS476" s="14">
        <v>1044.1489999999999</v>
      </c>
      <c r="CT476" s="14">
        <v>922.44659999999999</v>
      </c>
      <c r="CU476" s="14">
        <v>1230.758</v>
      </c>
      <c r="CV476" s="14">
        <v>1162.856</v>
      </c>
      <c r="CW476" s="14">
        <v>1059.0909999999999</v>
      </c>
      <c r="CX476" s="14">
        <v>1094.729</v>
      </c>
      <c r="CY476" s="14">
        <v>1118.373</v>
      </c>
      <c r="CZ476" s="14">
        <v>2508.3119999999999</v>
      </c>
      <c r="DA476" s="14">
        <v>2198.654</v>
      </c>
      <c r="DB476" s="14">
        <v>2654.0459999999998</v>
      </c>
      <c r="DC476" s="14">
        <v>791.28279999999995</v>
      </c>
      <c r="DD476" s="14">
        <f>SUMIFS(CountData!$H:$H, CountData!$A:$A, $B476,CountData!$B:$B, $C476, CountData!$C:$C, $D476, CountData!$D:$D, $E476, CountData!$E:$E, $F476, CountData!$F:$F, $G476, CountData!$G:$G, $H476)</f>
        <v>16</v>
      </c>
      <c r="DE476" s="14">
        <f>SUMIFS(CountData!$I:$I, CountData!$A:$A, $B476, CountData!$B:$B, $C476, CountData!$C:$C, $D476, CountData!$D:$D, $E476, CountData!$E:$E, $F476, CountData!$F:$F, $G476, CountData!$G:$G, $H476)</f>
        <v>19</v>
      </c>
      <c r="DF476" s="27">
        <f t="shared" ca="1" si="7"/>
        <v>382.55729999999994</v>
      </c>
      <c r="DG476" s="14">
        <v>0</v>
      </c>
    </row>
    <row r="477" spans="1:111" x14ac:dyDescent="0.25">
      <c r="A477" s="14" t="s">
        <v>56</v>
      </c>
      <c r="B477" s="14" t="s">
        <v>55</v>
      </c>
      <c r="C477" s="14" t="s">
        <v>55</v>
      </c>
      <c r="D477" s="14" t="s">
        <v>55</v>
      </c>
      <c r="E477" s="14" t="s">
        <v>55</v>
      </c>
      <c r="F477" s="14" t="s">
        <v>124</v>
      </c>
      <c r="G477" s="14" t="s">
        <v>62</v>
      </c>
      <c r="H477" s="1">
        <v>42270</v>
      </c>
      <c r="I477" s="14">
        <v>335.16</v>
      </c>
      <c r="J477" s="14">
        <v>336.76</v>
      </c>
      <c r="K477" s="14">
        <v>318.54000000000002</v>
      </c>
      <c r="L477" s="14">
        <v>309.48</v>
      </c>
      <c r="M477" s="14">
        <v>295.74</v>
      </c>
      <c r="N477" s="14">
        <v>336.58</v>
      </c>
      <c r="O477" s="14">
        <v>566.34</v>
      </c>
      <c r="P477" s="14">
        <v>998.64</v>
      </c>
      <c r="Q477" s="14">
        <v>1314.06</v>
      </c>
      <c r="R477" s="14">
        <v>1632.12</v>
      </c>
      <c r="S477" s="14">
        <v>1775.02</v>
      </c>
      <c r="T477" s="14">
        <v>1714.24</v>
      </c>
      <c r="U477" s="14">
        <v>1644.58</v>
      </c>
      <c r="V477" s="14">
        <v>1624.48</v>
      </c>
      <c r="W477" s="14">
        <v>1415.1</v>
      </c>
      <c r="X477" s="14">
        <v>1056.46</v>
      </c>
      <c r="Y477" s="14">
        <v>938.06</v>
      </c>
      <c r="Z477" s="14">
        <v>798.74</v>
      </c>
      <c r="AA477" s="14">
        <v>626.76</v>
      </c>
      <c r="AB477" s="14">
        <v>681.72</v>
      </c>
      <c r="AC477" s="14">
        <v>614.86</v>
      </c>
      <c r="AD477" s="14">
        <v>501.54</v>
      </c>
      <c r="AE477" s="14">
        <v>417.32</v>
      </c>
      <c r="AF477" s="14">
        <v>342.78</v>
      </c>
      <c r="AG477" s="14">
        <v>855.005</v>
      </c>
      <c r="AH477" s="14">
        <v>319.46890000000002</v>
      </c>
      <c r="AI477" s="14">
        <v>344.9264</v>
      </c>
      <c r="AJ477" s="14">
        <v>338.0145</v>
      </c>
      <c r="AK477" s="14">
        <v>313.68189999999998</v>
      </c>
      <c r="AL477" s="14">
        <v>280.88819999999998</v>
      </c>
      <c r="AM477" s="14">
        <v>309.3947</v>
      </c>
      <c r="AN477" s="14">
        <v>500.0351</v>
      </c>
      <c r="AO477" s="14">
        <v>887.03409999999997</v>
      </c>
      <c r="AP477" s="14">
        <v>1249.125</v>
      </c>
      <c r="AQ477" s="14">
        <v>1563.3689999999999</v>
      </c>
      <c r="AR477" s="14">
        <v>1749.2159999999999</v>
      </c>
      <c r="AS477" s="14">
        <v>1715.6769999999999</v>
      </c>
      <c r="AT477" s="14">
        <v>1657.4469999999999</v>
      </c>
      <c r="AU477" s="14">
        <v>1641.3240000000001</v>
      </c>
      <c r="AV477" s="14">
        <v>1445.4079999999999</v>
      </c>
      <c r="AW477" s="14">
        <v>1200.3499999999999</v>
      </c>
      <c r="AX477" s="14">
        <v>1062.6949999999999</v>
      </c>
      <c r="AY477" s="14">
        <v>910.62789999999995</v>
      </c>
      <c r="AZ477" s="14">
        <v>742.21310000000005</v>
      </c>
      <c r="BA477" s="14">
        <v>690.21410000000003</v>
      </c>
      <c r="BB477" s="14">
        <v>620.83810000000005</v>
      </c>
      <c r="BC477" s="14">
        <v>503.90530000000001</v>
      </c>
      <c r="BD477" s="14">
        <v>407.26150000000001</v>
      </c>
      <c r="BE477" s="14">
        <v>339.32749999999999</v>
      </c>
      <c r="BF477" s="14">
        <v>979.69920000000002</v>
      </c>
      <c r="BG477" s="14">
        <v>71</v>
      </c>
      <c r="BH477" s="14">
        <v>71</v>
      </c>
      <c r="BI477" s="14">
        <v>70.571399999999997</v>
      </c>
      <c r="BJ477" s="14">
        <v>69.857100000000003</v>
      </c>
      <c r="BK477" s="14">
        <v>71.142899999999997</v>
      </c>
      <c r="BL477" s="14">
        <v>70.571399999999997</v>
      </c>
      <c r="BM477" s="14">
        <v>69.428600000000003</v>
      </c>
      <c r="BN477" s="14">
        <v>71.428600000000003</v>
      </c>
      <c r="BO477" s="14">
        <v>74.571399999999997</v>
      </c>
      <c r="BP477" s="14">
        <v>77.714299999999994</v>
      </c>
      <c r="BQ477" s="14">
        <v>80.285700000000006</v>
      </c>
      <c r="BR477" s="14">
        <v>81.857100000000003</v>
      </c>
      <c r="BS477" s="14">
        <v>83</v>
      </c>
      <c r="BT477" s="14">
        <v>81.857100000000003</v>
      </c>
      <c r="BU477" s="14">
        <v>81.714299999999994</v>
      </c>
      <c r="BV477" s="14">
        <v>81.285700000000006</v>
      </c>
      <c r="BW477" s="14">
        <v>79.285700000000006</v>
      </c>
      <c r="BX477" s="14">
        <v>77.142899999999997</v>
      </c>
      <c r="BY477" s="14">
        <v>76</v>
      </c>
      <c r="BZ477" s="14">
        <v>75</v>
      </c>
      <c r="CA477" s="14">
        <v>75</v>
      </c>
      <c r="CB477" s="14">
        <v>74.428600000000003</v>
      </c>
      <c r="CC477" s="14">
        <v>73.428600000000003</v>
      </c>
      <c r="CD477" s="14">
        <v>72.857100000000003</v>
      </c>
      <c r="CE477" s="14">
        <v>580.97119999999995</v>
      </c>
      <c r="CF477" s="14">
        <v>565.39110000000005</v>
      </c>
      <c r="CG477" s="14">
        <v>585.22339999999997</v>
      </c>
      <c r="CH477" s="14">
        <v>792.48109999999997</v>
      </c>
      <c r="CI477" s="14">
        <v>1018.432</v>
      </c>
      <c r="CJ477" s="14">
        <v>591.36689999999999</v>
      </c>
      <c r="CK477" s="14">
        <v>731.11599999999999</v>
      </c>
      <c r="CL477" s="14">
        <v>869.63239999999996</v>
      </c>
      <c r="CM477" s="14">
        <v>820.9778</v>
      </c>
      <c r="CN477" s="14">
        <v>734.34960000000001</v>
      </c>
      <c r="CO477" s="14">
        <v>768.1223</v>
      </c>
      <c r="CP477" s="14">
        <v>790.84169999999995</v>
      </c>
      <c r="CQ477" s="14">
        <v>718.63210000000004</v>
      </c>
      <c r="CR477" s="14">
        <v>631.36980000000005</v>
      </c>
      <c r="CS477" s="14">
        <v>529.07560000000001</v>
      </c>
      <c r="CT477" s="14">
        <v>476.10629999999998</v>
      </c>
      <c r="CU477" s="14">
        <v>572.18820000000005</v>
      </c>
      <c r="CV477" s="14">
        <v>574.48209999999995</v>
      </c>
      <c r="CW477" s="14">
        <v>517.80070000000001</v>
      </c>
      <c r="CX477" s="14">
        <v>479.8442</v>
      </c>
      <c r="CY477" s="14">
        <v>549.80150000000003</v>
      </c>
      <c r="CZ477" s="14">
        <v>587.29409999999996</v>
      </c>
      <c r="DA477" s="14">
        <v>505.36610000000002</v>
      </c>
      <c r="DB477" s="14">
        <v>544.23180000000002</v>
      </c>
      <c r="DC477" s="14">
        <v>378.22430000000003</v>
      </c>
      <c r="DD477" s="14">
        <f>SUMIFS(CountData!$H:$H, CountData!$A:$A, $B477,CountData!$B:$B, $C477, CountData!$C:$C, $D477, CountData!$D:$D, $E477, CountData!$E:$E, $F477, CountData!$F:$F, $G477, CountData!$G:$G, $H477)</f>
        <v>16</v>
      </c>
      <c r="DE477" s="14">
        <f>SUMIFS(CountData!$I:$I, CountData!$A:$A, $B477, CountData!$B:$B, $C477, CountData!$C:$C, $D477, CountData!$D:$D, $E477, CountData!$E:$E, $F477, CountData!$F:$F, $G477, CountData!$G:$G, $H477)</f>
        <v>19</v>
      </c>
      <c r="DF477" s="27">
        <f t="shared" ca="1" si="7"/>
        <v>299.76522499999965</v>
      </c>
      <c r="DG477" s="14">
        <v>0</v>
      </c>
    </row>
    <row r="478" spans="1:111" x14ac:dyDescent="0.25">
      <c r="A478" s="14" t="s">
        <v>56</v>
      </c>
      <c r="B478" s="14" t="s">
        <v>55</v>
      </c>
      <c r="C478" s="14" t="s">
        <v>55</v>
      </c>
      <c r="D478" s="14" t="s">
        <v>55</v>
      </c>
      <c r="E478" s="14" t="s">
        <v>55</v>
      </c>
      <c r="F478" s="14" t="s">
        <v>124</v>
      </c>
      <c r="G478" s="14" t="s">
        <v>62</v>
      </c>
      <c r="H478" s="1">
        <v>42271</v>
      </c>
      <c r="I478" s="14">
        <v>315.98</v>
      </c>
      <c r="J478" s="14">
        <v>319.12</v>
      </c>
      <c r="K478" s="14">
        <v>314.3</v>
      </c>
      <c r="L478" s="14">
        <v>312.83999999999997</v>
      </c>
      <c r="M478" s="14">
        <v>311.3</v>
      </c>
      <c r="N478" s="14">
        <v>396.88</v>
      </c>
      <c r="O478" s="14">
        <v>607.24</v>
      </c>
      <c r="P478" s="14">
        <v>1024.08</v>
      </c>
      <c r="Q478" s="14">
        <v>1430.16</v>
      </c>
      <c r="R478" s="14">
        <v>1732.48</v>
      </c>
      <c r="S478" s="14">
        <v>1814.8</v>
      </c>
      <c r="T478" s="14">
        <v>1851.68</v>
      </c>
      <c r="U478" s="14">
        <v>1761.64</v>
      </c>
      <c r="V478" s="14">
        <v>1716.04</v>
      </c>
      <c r="W478" s="14">
        <v>1480.2</v>
      </c>
      <c r="X478" s="14">
        <v>1032.5999999999999</v>
      </c>
      <c r="Y478" s="14">
        <v>1004.96</v>
      </c>
      <c r="Z478" s="14">
        <v>841.74</v>
      </c>
      <c r="AA478" s="14">
        <v>642.36</v>
      </c>
      <c r="AB478" s="14">
        <v>691.86</v>
      </c>
      <c r="AC478" s="14">
        <v>606.32000000000005</v>
      </c>
      <c r="AD478" s="14">
        <v>531.54</v>
      </c>
      <c r="AE478" s="14">
        <v>436</v>
      </c>
      <c r="AF478" s="14">
        <v>366.46</v>
      </c>
      <c r="AG478" s="14">
        <v>880.41499999999996</v>
      </c>
      <c r="AH478" s="14">
        <v>276.16840000000002</v>
      </c>
      <c r="AI478" s="14">
        <v>293.36180000000002</v>
      </c>
      <c r="AJ478" s="14">
        <v>316.28949999999998</v>
      </c>
      <c r="AK478" s="14">
        <v>307.3895</v>
      </c>
      <c r="AL478" s="14">
        <v>282.33519999999999</v>
      </c>
      <c r="AM478" s="14">
        <v>366.35320000000002</v>
      </c>
      <c r="AN478" s="14">
        <v>545.48720000000003</v>
      </c>
      <c r="AO478" s="14">
        <v>917.39509999999996</v>
      </c>
      <c r="AP478" s="14">
        <v>1373.393</v>
      </c>
      <c r="AQ478" s="14">
        <v>1698.279</v>
      </c>
      <c r="AR478" s="14">
        <v>1806.7260000000001</v>
      </c>
      <c r="AS478" s="14">
        <v>1873.271</v>
      </c>
      <c r="AT478" s="14">
        <v>1774.7919999999999</v>
      </c>
      <c r="AU478" s="14">
        <v>1733.075</v>
      </c>
      <c r="AV478" s="14">
        <v>1514.175</v>
      </c>
      <c r="AW478" s="14">
        <v>1192.3340000000001</v>
      </c>
      <c r="AX478" s="14">
        <v>1141.6320000000001</v>
      </c>
      <c r="AY478" s="14">
        <v>963.27459999999996</v>
      </c>
      <c r="AZ478" s="14">
        <v>767.11590000000001</v>
      </c>
      <c r="BA478" s="14">
        <v>702.46500000000003</v>
      </c>
      <c r="BB478" s="14">
        <v>632.64070000000004</v>
      </c>
      <c r="BC478" s="14">
        <v>551.90430000000003</v>
      </c>
      <c r="BD478" s="14">
        <v>434.74900000000002</v>
      </c>
      <c r="BE478" s="14">
        <v>366.2885</v>
      </c>
      <c r="BF478" s="14">
        <v>1014.543</v>
      </c>
      <c r="BG478" s="14">
        <v>73</v>
      </c>
      <c r="BH478" s="14">
        <v>73</v>
      </c>
      <c r="BI478" s="14">
        <v>72.428600000000003</v>
      </c>
      <c r="BJ478" s="14">
        <v>71.285700000000006</v>
      </c>
      <c r="BK478" s="14">
        <v>71.428600000000003</v>
      </c>
      <c r="BL478" s="14">
        <v>71.428600000000003</v>
      </c>
      <c r="BM478" s="14">
        <v>71</v>
      </c>
      <c r="BN478" s="14">
        <v>72.428600000000003</v>
      </c>
      <c r="BO478" s="14">
        <v>76.714299999999994</v>
      </c>
      <c r="BP478" s="14">
        <v>80.428600000000003</v>
      </c>
      <c r="BQ478" s="14">
        <v>84</v>
      </c>
      <c r="BR478" s="14">
        <v>87</v>
      </c>
      <c r="BS478" s="14">
        <v>86.142899999999997</v>
      </c>
      <c r="BT478" s="14">
        <v>84</v>
      </c>
      <c r="BU478" s="14">
        <v>83.857100000000003</v>
      </c>
      <c r="BV478" s="14">
        <v>83.857100000000003</v>
      </c>
      <c r="BW478" s="14">
        <v>82.714299999999994</v>
      </c>
      <c r="BX478" s="14">
        <v>82.285700000000006</v>
      </c>
      <c r="BY478" s="14">
        <v>79.285700000000006</v>
      </c>
      <c r="BZ478" s="14">
        <v>76.428600000000003</v>
      </c>
      <c r="CA478" s="14">
        <v>74.428600000000003</v>
      </c>
      <c r="CB478" s="14">
        <v>73.857100000000003</v>
      </c>
      <c r="CC478" s="14">
        <v>72.857100000000003</v>
      </c>
      <c r="CD478" s="14">
        <v>72.285700000000006</v>
      </c>
      <c r="CE478" s="14">
        <v>714.06799999999998</v>
      </c>
      <c r="CF478" s="14">
        <v>586.46569999999997</v>
      </c>
      <c r="CG478" s="14">
        <v>642.23509999999999</v>
      </c>
      <c r="CH478" s="14">
        <v>1345.9190000000001</v>
      </c>
      <c r="CI478" s="14">
        <v>809.35979999999995</v>
      </c>
      <c r="CJ478" s="14">
        <v>600.94060000000002</v>
      </c>
      <c r="CK478" s="14">
        <v>631.63810000000001</v>
      </c>
      <c r="CL478" s="14">
        <v>1040.0519999999999</v>
      </c>
      <c r="CM478" s="14">
        <v>825.04920000000004</v>
      </c>
      <c r="CN478" s="14">
        <v>671.5675</v>
      </c>
      <c r="CO478" s="14">
        <v>746.96889999999996</v>
      </c>
      <c r="CP478" s="14">
        <v>886.77919999999995</v>
      </c>
      <c r="CQ478" s="14">
        <v>791.88229999999999</v>
      </c>
      <c r="CR478" s="14">
        <v>742.85400000000004</v>
      </c>
      <c r="CS478" s="14">
        <v>536.44439999999997</v>
      </c>
      <c r="CT478" s="14">
        <v>484.93900000000002</v>
      </c>
      <c r="CU478" s="14">
        <v>571.66010000000006</v>
      </c>
      <c r="CV478" s="14">
        <v>591.00620000000004</v>
      </c>
      <c r="CW478" s="14">
        <v>533.24180000000001</v>
      </c>
      <c r="CX478" s="14">
        <v>618.46709999999996</v>
      </c>
      <c r="CY478" s="14">
        <v>726.90650000000005</v>
      </c>
      <c r="CZ478" s="14">
        <v>659.13900000000001</v>
      </c>
      <c r="DA478" s="14">
        <v>610.09839999999997</v>
      </c>
      <c r="DB478" s="14">
        <v>797.03589999999997</v>
      </c>
      <c r="DC478" s="14">
        <v>378.9282</v>
      </c>
      <c r="DD478" s="14">
        <f>SUMIFS(CountData!$H:$H, CountData!$A:$A, $B478,CountData!$B:$B, $C478, CountData!$C:$C, $D478, CountData!$D:$D, $E478, CountData!$E:$E, $F478, CountData!$F:$F, $G478, CountData!$G:$G, $H478)</f>
        <v>16</v>
      </c>
      <c r="DE478" s="14">
        <f>SUMIFS(CountData!$I:$I, CountData!$A:$A, $B478, CountData!$B:$B, $C478, CountData!$C:$C, $D478, CountData!$D:$D, $E478, CountData!$E:$E, $F478, CountData!$F:$F, $G478, CountData!$G:$G, $H478)</f>
        <v>19</v>
      </c>
      <c r="DF478" s="27">
        <f t="shared" ca="1" si="7"/>
        <v>322.43889999999999</v>
      </c>
      <c r="DG478" s="14">
        <v>0</v>
      </c>
    </row>
    <row r="479" spans="1:111" x14ac:dyDescent="0.25">
      <c r="A479" s="14" t="s">
        <v>56</v>
      </c>
      <c r="B479" s="14" t="s">
        <v>55</v>
      </c>
      <c r="C479" s="14" t="s">
        <v>55</v>
      </c>
      <c r="D479" s="14" t="s">
        <v>55</v>
      </c>
      <c r="E479" s="14" t="s">
        <v>55</v>
      </c>
      <c r="F479" s="14" t="s">
        <v>124</v>
      </c>
      <c r="G479" s="14" t="s">
        <v>62</v>
      </c>
      <c r="H479" s="1">
        <v>42272</v>
      </c>
      <c r="I479" s="14">
        <v>342.78</v>
      </c>
      <c r="J479" s="14">
        <v>324.64</v>
      </c>
      <c r="K479" s="14">
        <v>366.68</v>
      </c>
      <c r="L479" s="14">
        <v>452.22</v>
      </c>
      <c r="M479" s="14">
        <v>515.86</v>
      </c>
      <c r="N479" s="14">
        <v>632.76</v>
      </c>
      <c r="O479" s="14">
        <v>698.06</v>
      </c>
      <c r="P479" s="14">
        <v>1050.6199999999999</v>
      </c>
      <c r="Q479" s="14">
        <v>1363.2</v>
      </c>
      <c r="R479" s="14">
        <v>1631.14</v>
      </c>
      <c r="S479" s="14">
        <v>1791.22</v>
      </c>
      <c r="T479" s="14">
        <v>1759</v>
      </c>
      <c r="U479" s="14">
        <v>1694.42</v>
      </c>
      <c r="V479" s="14">
        <v>1716.5</v>
      </c>
      <c r="W479" s="14">
        <v>1496.24</v>
      </c>
      <c r="X479" s="14">
        <v>1091.8399999999999</v>
      </c>
      <c r="Y479" s="14">
        <v>984.16</v>
      </c>
      <c r="Z479" s="14">
        <v>835.36</v>
      </c>
      <c r="AA479" s="14">
        <v>632.64</v>
      </c>
      <c r="AB479" s="14">
        <v>701.52</v>
      </c>
      <c r="AC479" s="14">
        <v>639.12</v>
      </c>
      <c r="AD479" s="14">
        <v>533.98</v>
      </c>
      <c r="AE479" s="14">
        <v>455.34</v>
      </c>
      <c r="AF479" s="14">
        <v>399.46</v>
      </c>
      <c r="AG479" s="14">
        <v>886</v>
      </c>
      <c r="AH479" s="14">
        <v>308.56299999999999</v>
      </c>
      <c r="AI479" s="14">
        <v>341.02019999999999</v>
      </c>
      <c r="AJ479" s="14">
        <v>398.47840000000002</v>
      </c>
      <c r="AK479" s="14">
        <v>443.2038</v>
      </c>
      <c r="AL479" s="14">
        <v>477.03050000000002</v>
      </c>
      <c r="AM479" s="14">
        <v>593.51350000000002</v>
      </c>
      <c r="AN479" s="14">
        <v>641.3528</v>
      </c>
      <c r="AO479" s="14">
        <v>968.5693</v>
      </c>
      <c r="AP479" s="14">
        <v>1306.9780000000001</v>
      </c>
      <c r="AQ479" s="14">
        <v>1615.9259999999999</v>
      </c>
      <c r="AR479" s="14">
        <v>1796.152</v>
      </c>
      <c r="AS479" s="14">
        <v>1792.2639999999999</v>
      </c>
      <c r="AT479" s="14">
        <v>1742.6220000000001</v>
      </c>
      <c r="AU479" s="14">
        <v>1716.7180000000001</v>
      </c>
      <c r="AV479" s="14">
        <v>1538.3050000000001</v>
      </c>
      <c r="AW479" s="14">
        <v>1263.2909999999999</v>
      </c>
      <c r="AX479" s="14">
        <v>1122.6880000000001</v>
      </c>
      <c r="AY479" s="14">
        <v>956.24940000000004</v>
      </c>
      <c r="AZ479" s="14">
        <v>757.52800000000002</v>
      </c>
      <c r="BA479" s="14">
        <v>706.68790000000001</v>
      </c>
      <c r="BB479" s="14">
        <v>657.12819999999999</v>
      </c>
      <c r="BC479" s="14">
        <v>555.55769999999995</v>
      </c>
      <c r="BD479" s="14">
        <v>442.6069</v>
      </c>
      <c r="BE479" s="14">
        <v>380.09160000000003</v>
      </c>
      <c r="BF479" s="14">
        <v>1023.803</v>
      </c>
      <c r="BG479" s="14">
        <v>72.285700000000006</v>
      </c>
      <c r="BH479" s="14">
        <v>71.714299999999994</v>
      </c>
      <c r="BI479" s="14">
        <v>70.714299999999994</v>
      </c>
      <c r="BJ479" s="14">
        <v>70.714299999999994</v>
      </c>
      <c r="BK479" s="14">
        <v>70.142899999999997</v>
      </c>
      <c r="BL479" s="14">
        <v>70.714299999999994</v>
      </c>
      <c r="BM479" s="14">
        <v>71.857100000000003</v>
      </c>
      <c r="BN479" s="14">
        <v>75.142899999999997</v>
      </c>
      <c r="BO479" s="14">
        <v>78.714299999999994</v>
      </c>
      <c r="BP479" s="14">
        <v>82.428600000000003</v>
      </c>
      <c r="BQ479" s="14">
        <v>84.571399999999997</v>
      </c>
      <c r="BR479" s="14">
        <v>86.714299999999994</v>
      </c>
      <c r="BS479" s="14">
        <v>85.571399999999997</v>
      </c>
      <c r="BT479" s="14">
        <v>87</v>
      </c>
      <c r="BU479" s="14">
        <v>88.142899999999997</v>
      </c>
      <c r="BV479" s="14">
        <v>89</v>
      </c>
      <c r="BW479" s="14">
        <v>85</v>
      </c>
      <c r="BX479" s="14">
        <v>81.285700000000006</v>
      </c>
      <c r="BY479" s="14">
        <v>78.714299999999994</v>
      </c>
      <c r="BZ479" s="14">
        <v>76.571399999999997</v>
      </c>
      <c r="CA479" s="14">
        <v>76.571399999999997</v>
      </c>
      <c r="CB479" s="14">
        <v>74.857100000000003</v>
      </c>
      <c r="CC479" s="14">
        <v>75</v>
      </c>
      <c r="CD479" s="14">
        <v>74.571399999999997</v>
      </c>
      <c r="CE479" s="14">
        <v>801.24189999999999</v>
      </c>
      <c r="CF479" s="14">
        <v>1006.246</v>
      </c>
      <c r="CG479" s="14">
        <v>1067.3620000000001</v>
      </c>
      <c r="CH479" s="14">
        <v>1016.294</v>
      </c>
      <c r="CI479" s="14">
        <v>979.83699999999999</v>
      </c>
      <c r="CJ479" s="14">
        <v>876.66240000000005</v>
      </c>
      <c r="CK479" s="14">
        <v>776.87220000000002</v>
      </c>
      <c r="CL479" s="14">
        <v>761.7704</v>
      </c>
      <c r="CM479" s="14">
        <v>680.6019</v>
      </c>
      <c r="CN479" s="14">
        <v>737.52449999999999</v>
      </c>
      <c r="CO479" s="14">
        <v>788.25819999999999</v>
      </c>
      <c r="CP479" s="14">
        <v>880.24440000000004</v>
      </c>
      <c r="CQ479" s="14">
        <v>795.28219999999999</v>
      </c>
      <c r="CR479" s="14">
        <v>681.23239999999998</v>
      </c>
      <c r="CS479" s="14">
        <v>760.03530000000001</v>
      </c>
      <c r="CT479" s="14">
        <v>740.20500000000004</v>
      </c>
      <c r="CU479" s="14">
        <v>790.82309999999995</v>
      </c>
      <c r="CV479" s="14">
        <v>672.31179999999995</v>
      </c>
      <c r="CW479" s="14">
        <v>527.10820000000001</v>
      </c>
      <c r="CX479" s="14">
        <v>579.05240000000003</v>
      </c>
      <c r="CY479" s="14">
        <v>639.50639999999999</v>
      </c>
      <c r="CZ479" s="14">
        <v>756.22940000000006</v>
      </c>
      <c r="DA479" s="14">
        <v>786.97670000000005</v>
      </c>
      <c r="DB479" s="14">
        <v>606.35929999999996</v>
      </c>
      <c r="DC479" s="14">
        <v>445.94839999999999</v>
      </c>
      <c r="DD479" s="14">
        <f>SUMIFS(CountData!$H:$H, CountData!$A:$A, $B479,CountData!$B:$B, $C479, CountData!$C:$C, $D479, CountData!$D:$D, $E479, CountData!$E:$E, $F479, CountData!$F:$F, $G479, CountData!$G:$G, $H479)</f>
        <v>16</v>
      </c>
      <c r="DE479" s="14">
        <f>SUMIFS(CountData!$I:$I, CountData!$A:$A, $B479, CountData!$B:$B, $C479, CountData!$C:$C, $D479, CountData!$D:$D, $E479, CountData!$E:$E, $F479, CountData!$F:$F, $G479, CountData!$G:$G, $H479)</f>
        <v>19</v>
      </c>
      <c r="DF479" s="27">
        <f t="shared" ca="1" si="7"/>
        <v>334.13335000000006</v>
      </c>
      <c r="DG479" s="14">
        <v>0</v>
      </c>
    </row>
    <row r="480" spans="1:111" x14ac:dyDescent="0.25">
      <c r="A480" s="14" t="s">
        <v>56</v>
      </c>
      <c r="B480" s="14" t="s">
        <v>55</v>
      </c>
      <c r="C480" s="14" t="s">
        <v>55</v>
      </c>
      <c r="D480" s="14" t="s">
        <v>55</v>
      </c>
      <c r="E480" s="14" t="s">
        <v>55</v>
      </c>
      <c r="F480" s="14" t="s">
        <v>124</v>
      </c>
      <c r="G480" s="14" t="s">
        <v>62</v>
      </c>
      <c r="H480" s="1">
        <v>42276</v>
      </c>
      <c r="I480" s="14">
        <v>492.32</v>
      </c>
      <c r="J480" s="14">
        <v>448.84</v>
      </c>
      <c r="K480" s="14">
        <v>286.02</v>
      </c>
      <c r="L480" s="14">
        <v>283.92</v>
      </c>
      <c r="M480" s="14">
        <v>283.92</v>
      </c>
      <c r="N480" s="14">
        <v>274.7</v>
      </c>
      <c r="O480" s="14">
        <v>367.38</v>
      </c>
      <c r="P480" s="14">
        <v>587.02</v>
      </c>
      <c r="Q480" s="14">
        <v>1060.46</v>
      </c>
      <c r="R480" s="14">
        <v>1422.26</v>
      </c>
      <c r="S480" s="14">
        <v>1643.7</v>
      </c>
      <c r="T480" s="14">
        <v>1765.82</v>
      </c>
      <c r="U480" s="14">
        <v>1576.74</v>
      </c>
      <c r="V480" s="14">
        <v>1382.24</v>
      </c>
      <c r="W480" s="14">
        <v>1178.54</v>
      </c>
      <c r="X480" s="14">
        <v>911.16</v>
      </c>
      <c r="Y480" s="14">
        <v>812.46</v>
      </c>
      <c r="Z480" s="14">
        <v>743.12</v>
      </c>
      <c r="AA480" s="14">
        <v>572.22</v>
      </c>
      <c r="AB480" s="14">
        <v>637.54</v>
      </c>
      <c r="AC480" s="14">
        <v>581.5</v>
      </c>
      <c r="AD480" s="14">
        <v>479.6</v>
      </c>
      <c r="AE480" s="14">
        <v>383.92</v>
      </c>
      <c r="AF480" s="14">
        <v>321.76</v>
      </c>
      <c r="AG480" s="14">
        <v>759.74</v>
      </c>
      <c r="AH480" s="14">
        <v>481.39550000000003</v>
      </c>
      <c r="AI480" s="14">
        <v>437.99239999999998</v>
      </c>
      <c r="AJ480" s="14">
        <v>273.202</v>
      </c>
      <c r="AK480" s="14">
        <v>294.64389999999997</v>
      </c>
      <c r="AL480" s="14">
        <v>267.09519999999998</v>
      </c>
      <c r="AM480" s="14">
        <v>241.04089999999999</v>
      </c>
      <c r="AN480" s="14">
        <v>297.9171</v>
      </c>
      <c r="AO480" s="14">
        <v>487.62650000000002</v>
      </c>
      <c r="AP480" s="14">
        <v>984.10749999999996</v>
      </c>
      <c r="AQ480" s="14">
        <v>1335.336</v>
      </c>
      <c r="AR480" s="14">
        <v>1595.681</v>
      </c>
      <c r="AS480" s="14">
        <v>1745.5740000000001</v>
      </c>
      <c r="AT480" s="14">
        <v>1559.982</v>
      </c>
      <c r="AU480" s="14">
        <v>1372.846</v>
      </c>
      <c r="AV480" s="14">
        <v>1198.597</v>
      </c>
      <c r="AW480" s="14">
        <v>1042.866</v>
      </c>
      <c r="AX480" s="14">
        <v>933.09770000000003</v>
      </c>
      <c r="AY480" s="14">
        <v>854.98019999999997</v>
      </c>
      <c r="AZ480" s="14">
        <v>687.78060000000005</v>
      </c>
      <c r="BA480" s="14">
        <v>645.40229999999997</v>
      </c>
      <c r="BB480" s="14">
        <v>590.14400000000001</v>
      </c>
      <c r="BC480" s="14">
        <v>493.81799999999998</v>
      </c>
      <c r="BD480" s="14">
        <v>384.04129999999998</v>
      </c>
      <c r="BE480" s="14">
        <v>336.42689999999999</v>
      </c>
      <c r="BF480" s="14">
        <v>880.46690000000001</v>
      </c>
      <c r="BG480" s="14">
        <v>70.2</v>
      </c>
      <c r="BH480" s="14">
        <v>72</v>
      </c>
      <c r="BI480" s="14">
        <v>72.2</v>
      </c>
      <c r="BJ480" s="14">
        <v>71.599999999999994</v>
      </c>
      <c r="BK480" s="14">
        <v>71</v>
      </c>
      <c r="BL480" s="14">
        <v>67.599999999999994</v>
      </c>
      <c r="BM480" s="14">
        <v>67.2</v>
      </c>
      <c r="BN480" s="14">
        <v>72</v>
      </c>
      <c r="BO480" s="14">
        <v>74.599999999999994</v>
      </c>
      <c r="BP480" s="14">
        <v>77.2</v>
      </c>
      <c r="BQ480" s="14">
        <v>80.8</v>
      </c>
      <c r="BR480" s="14">
        <v>81.400000000000006</v>
      </c>
      <c r="BS480" s="14">
        <v>83.2</v>
      </c>
      <c r="BT480" s="14">
        <v>82.4</v>
      </c>
      <c r="BU480" s="14">
        <v>82</v>
      </c>
      <c r="BV480" s="14">
        <v>82</v>
      </c>
      <c r="BW480" s="14">
        <v>80.400000000000006</v>
      </c>
      <c r="BX480" s="14">
        <v>78.2</v>
      </c>
      <c r="BY480" s="14">
        <v>74.599999999999994</v>
      </c>
      <c r="BZ480" s="14">
        <v>73.400000000000006</v>
      </c>
      <c r="CA480" s="14">
        <v>72.400000000000006</v>
      </c>
      <c r="CB480" s="14">
        <v>70.599999999999994</v>
      </c>
      <c r="CC480" s="14">
        <v>68.400000000000006</v>
      </c>
      <c r="CD480" s="14">
        <v>68</v>
      </c>
      <c r="CE480" s="14">
        <v>1287.0650000000001</v>
      </c>
      <c r="CF480" s="14">
        <v>1183.4110000000001</v>
      </c>
      <c r="CG480" s="14">
        <v>812.22739999999999</v>
      </c>
      <c r="CH480" s="14">
        <v>716.99570000000006</v>
      </c>
      <c r="CI480" s="14">
        <v>657.15549999999996</v>
      </c>
      <c r="CJ480" s="14">
        <v>705.78409999999997</v>
      </c>
      <c r="CK480" s="14">
        <v>612.01350000000002</v>
      </c>
      <c r="CL480" s="14">
        <v>666.92719999999997</v>
      </c>
      <c r="CM480" s="14">
        <v>632.49099999999999</v>
      </c>
      <c r="CN480" s="14">
        <v>682.44240000000002</v>
      </c>
      <c r="CO480" s="14">
        <v>715.64909999999998</v>
      </c>
      <c r="CP480" s="14">
        <v>753.59659999999997</v>
      </c>
      <c r="CQ480" s="14">
        <v>798.92499999999995</v>
      </c>
      <c r="CR480" s="14">
        <v>623.20209999999997</v>
      </c>
      <c r="CS480" s="14">
        <v>492.27440000000001</v>
      </c>
      <c r="CT480" s="14">
        <v>476.74209999999999</v>
      </c>
      <c r="CU480" s="14">
        <v>540.72159999999997</v>
      </c>
      <c r="CV480" s="14">
        <v>500.10980000000001</v>
      </c>
      <c r="CW480" s="14">
        <v>504.89949999999999</v>
      </c>
      <c r="CX480" s="14">
        <v>503.72329999999999</v>
      </c>
      <c r="CY480" s="14">
        <v>551.52829999999994</v>
      </c>
      <c r="CZ480" s="14">
        <v>832.44259999999997</v>
      </c>
      <c r="DA480" s="14">
        <v>668.31290000000001</v>
      </c>
      <c r="DB480" s="14">
        <v>678.84730000000002</v>
      </c>
      <c r="DC480" s="14">
        <v>346.01369999999997</v>
      </c>
      <c r="DD480" s="14">
        <f>SUMIFS(CountData!$H:$H, CountData!$A:$A, $B480,CountData!$B:$B, $C480, CountData!$C:$C, $D480, CountData!$D:$D, $E480, CountData!$E:$E, $F480, CountData!$F:$F, $G480, CountData!$G:$G, $H480)</f>
        <v>16</v>
      </c>
      <c r="DE480" s="14">
        <f>SUMIFS(CountData!$I:$I, CountData!$A:$A, $B480, CountData!$B:$B, $C480, CountData!$C:$C, $D480, CountData!$D:$D, $E480, CountData!$E:$E, $F480, CountData!$F:$F, $G480, CountData!$G:$G, $H480)</f>
        <v>19</v>
      </c>
      <c r="DF480" s="27">
        <f t="shared" ca="1" si="7"/>
        <v>247.64522499999998</v>
      </c>
      <c r="DG480" s="14">
        <v>0</v>
      </c>
    </row>
    <row r="481" spans="1:111" x14ac:dyDescent="0.25">
      <c r="A481" s="14" t="s">
        <v>56</v>
      </c>
      <c r="B481" s="14" t="s">
        <v>55</v>
      </c>
      <c r="C481" s="14" t="s">
        <v>55</v>
      </c>
      <c r="D481" s="14" t="s">
        <v>55</v>
      </c>
      <c r="E481" s="14" t="s">
        <v>55</v>
      </c>
      <c r="F481" s="14" t="s">
        <v>124</v>
      </c>
      <c r="G481" s="14" t="s">
        <v>62</v>
      </c>
      <c r="H481" s="1">
        <v>42277</v>
      </c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D481" s="14">
        <f>SUMIFS(CountData!$H:$H, CountData!$A:$A, $B481,CountData!$B:$B, $C481, CountData!$C:$C, $D481, CountData!$D:$D, $E481, CountData!$E:$E, $F481, CountData!$F:$F, $G481, CountData!$G:$G, $H481)</f>
        <v>16</v>
      </c>
      <c r="DE481" s="14">
        <f>SUMIFS(CountData!$I:$I, CountData!$A:$A, $B481, CountData!$B:$B, $C481, CountData!$C:$C, $D481, CountData!$D:$D, $E481, CountData!$E:$E, $F481, CountData!$F:$F, $G481, CountData!$G:$G, $H481)</f>
        <v>19</v>
      </c>
      <c r="DF481" s="27">
        <f t="shared" ca="1" si="7"/>
        <v>0</v>
      </c>
      <c r="DG481" s="14">
        <v>1</v>
      </c>
    </row>
    <row r="482" spans="1:111" x14ac:dyDescent="0.25">
      <c r="A482" s="14" t="s">
        <v>56</v>
      </c>
      <c r="B482" s="14" t="s">
        <v>55</v>
      </c>
      <c r="C482" s="14" t="s">
        <v>55</v>
      </c>
      <c r="D482" s="14" t="s">
        <v>55</v>
      </c>
      <c r="E482" s="14" t="s">
        <v>55</v>
      </c>
      <c r="F482" s="14" t="s">
        <v>124</v>
      </c>
      <c r="G482" s="14" t="s">
        <v>62</v>
      </c>
      <c r="H482" s="1">
        <v>42285</v>
      </c>
      <c r="I482" s="14">
        <v>411.2</v>
      </c>
      <c r="J482" s="14">
        <v>310.38</v>
      </c>
      <c r="K482" s="14">
        <v>271.10000000000002</v>
      </c>
      <c r="L482" s="14">
        <v>261.54000000000002</v>
      </c>
      <c r="M482" s="14">
        <v>269.14</v>
      </c>
      <c r="N482" s="14">
        <v>293.12</v>
      </c>
      <c r="O482" s="14">
        <v>360.56</v>
      </c>
      <c r="P482" s="14">
        <v>469.6</v>
      </c>
      <c r="Q482" s="14">
        <v>595.22</v>
      </c>
      <c r="R482" s="14">
        <v>742.8</v>
      </c>
      <c r="S482" s="14">
        <v>866.22</v>
      </c>
      <c r="T482" s="14">
        <v>1118.76</v>
      </c>
      <c r="U482" s="14">
        <v>1228.8599999999999</v>
      </c>
      <c r="V482" s="14">
        <v>1207.04</v>
      </c>
      <c r="W482" s="14">
        <v>1041.68</v>
      </c>
      <c r="X482" s="14">
        <v>793.16</v>
      </c>
      <c r="Y482" s="14">
        <v>753.82</v>
      </c>
      <c r="Z482" s="14">
        <v>699.4</v>
      </c>
      <c r="AA482" s="14">
        <v>581.02</v>
      </c>
      <c r="AB482" s="14">
        <v>664.88</v>
      </c>
      <c r="AC482" s="14">
        <v>559.64</v>
      </c>
      <c r="AD482" s="14">
        <v>503.56</v>
      </c>
      <c r="AE482" s="14">
        <v>400.72</v>
      </c>
      <c r="AF482" s="14">
        <v>332.56</v>
      </c>
      <c r="AG482" s="14">
        <v>706.85</v>
      </c>
      <c r="AH482" s="14">
        <v>407.08260000000001</v>
      </c>
      <c r="AI482" s="14">
        <v>336.36090000000002</v>
      </c>
      <c r="AJ482" s="14">
        <v>303.35980000000001</v>
      </c>
      <c r="AK482" s="14">
        <v>269.16800000000001</v>
      </c>
      <c r="AL482" s="14">
        <v>244.90010000000001</v>
      </c>
      <c r="AM482" s="14">
        <v>259.4436</v>
      </c>
      <c r="AN482" s="14">
        <v>292.58460000000002</v>
      </c>
      <c r="AO482" s="14">
        <v>352.83929999999998</v>
      </c>
      <c r="AP482" s="14">
        <v>523.74990000000003</v>
      </c>
      <c r="AQ482" s="14">
        <v>684.19590000000005</v>
      </c>
      <c r="AR482" s="14">
        <v>817.46079999999995</v>
      </c>
      <c r="AS482" s="14">
        <v>1100.1759999999999</v>
      </c>
      <c r="AT482" s="14">
        <v>1217.808</v>
      </c>
      <c r="AU482" s="14">
        <v>1165.749</v>
      </c>
      <c r="AV482" s="14">
        <v>1071.337</v>
      </c>
      <c r="AW482" s="14">
        <v>939.16449999999998</v>
      </c>
      <c r="AX482" s="14">
        <v>881.87480000000005</v>
      </c>
      <c r="AY482" s="14">
        <v>816.55380000000002</v>
      </c>
      <c r="AZ482" s="14">
        <v>695.92550000000006</v>
      </c>
      <c r="BA482" s="14">
        <v>673.57929999999999</v>
      </c>
      <c r="BB482" s="14">
        <v>564.3184</v>
      </c>
      <c r="BC482" s="14">
        <v>507.0138</v>
      </c>
      <c r="BD482" s="14">
        <v>398.18369999999999</v>
      </c>
      <c r="BE482" s="14">
        <v>341.66539999999998</v>
      </c>
      <c r="BF482" s="14">
        <v>833.27639999999997</v>
      </c>
      <c r="BG482" s="14">
        <v>70</v>
      </c>
      <c r="BH482" s="14">
        <v>67.714299999999994</v>
      </c>
      <c r="BI482" s="14">
        <v>68.285700000000006</v>
      </c>
      <c r="BJ482" s="14">
        <v>66.285700000000006</v>
      </c>
      <c r="BK482" s="14">
        <v>67.428600000000003</v>
      </c>
      <c r="BL482" s="14">
        <v>65.142899999999997</v>
      </c>
      <c r="BM482" s="14">
        <v>65.714299999999994</v>
      </c>
      <c r="BN482" s="14">
        <v>68.571399999999997</v>
      </c>
      <c r="BO482" s="14">
        <v>73.714299999999994</v>
      </c>
      <c r="BP482" s="14">
        <v>79.428600000000003</v>
      </c>
      <c r="BQ482" s="14">
        <v>82</v>
      </c>
      <c r="BR482" s="14">
        <v>83.428600000000003</v>
      </c>
      <c r="BS482" s="14">
        <v>84</v>
      </c>
      <c r="BT482" s="14">
        <v>84</v>
      </c>
      <c r="BU482" s="14">
        <v>82.857100000000003</v>
      </c>
      <c r="BV482" s="14">
        <v>83.714299999999994</v>
      </c>
      <c r="BW482" s="14">
        <v>83.428600000000003</v>
      </c>
      <c r="BX482" s="14">
        <v>80.714299999999994</v>
      </c>
      <c r="BY482" s="14">
        <v>75.571399999999997</v>
      </c>
      <c r="BZ482" s="14">
        <v>75</v>
      </c>
      <c r="CA482" s="14">
        <v>74</v>
      </c>
      <c r="CB482" s="14">
        <v>73.428600000000003</v>
      </c>
      <c r="CC482" s="14">
        <v>72.285700000000006</v>
      </c>
      <c r="CD482" s="14">
        <v>71.285700000000006</v>
      </c>
      <c r="CE482" s="14">
        <v>713.9203</v>
      </c>
      <c r="CF482" s="14">
        <v>632.17790000000002</v>
      </c>
      <c r="CG482" s="14">
        <v>659.22190000000001</v>
      </c>
      <c r="CH482" s="14">
        <v>652.56560000000002</v>
      </c>
      <c r="CI482" s="14">
        <v>637.29110000000003</v>
      </c>
      <c r="CJ482" s="14">
        <v>604.26649999999995</v>
      </c>
      <c r="CK482" s="14">
        <v>616.12270000000001</v>
      </c>
      <c r="CL482" s="14">
        <v>966.78250000000003</v>
      </c>
      <c r="CM482" s="14">
        <v>789.38810000000001</v>
      </c>
      <c r="CN482" s="14">
        <v>851.09780000000001</v>
      </c>
      <c r="CO482" s="14">
        <v>751.55899999999997</v>
      </c>
      <c r="CP482" s="14">
        <v>763.47799999999995</v>
      </c>
      <c r="CQ482" s="14">
        <v>718.78740000000005</v>
      </c>
      <c r="CR482" s="14">
        <v>651.52729999999997</v>
      </c>
      <c r="CS482" s="14">
        <v>512.02070000000003</v>
      </c>
      <c r="CT482" s="14">
        <v>490.9316</v>
      </c>
      <c r="CU482" s="14">
        <v>795.30129999999997</v>
      </c>
      <c r="CV482" s="14">
        <v>613.19889999999998</v>
      </c>
      <c r="CW482" s="14">
        <v>577.61360000000002</v>
      </c>
      <c r="CX482" s="14">
        <v>492.58420000000001</v>
      </c>
      <c r="CY482" s="14">
        <v>501.20080000000002</v>
      </c>
      <c r="CZ482" s="14">
        <v>532.85739999999998</v>
      </c>
      <c r="DA482" s="14">
        <v>694.21770000000004</v>
      </c>
      <c r="DB482" s="14">
        <v>679.524</v>
      </c>
      <c r="DC482" s="14">
        <v>382.52910000000003</v>
      </c>
      <c r="DD482" s="14">
        <f>SUMIFS(CountData!$H:$H, CountData!$A:$A, $B482,CountData!$B:$B, $C482, CountData!$C:$C, $D482, CountData!$D:$D, $E482, CountData!$E:$E, $F482, CountData!$F:$F, $G482, CountData!$G:$G, $H482)</f>
        <v>16</v>
      </c>
      <c r="DE482" s="14">
        <f>SUMIFS(CountData!$I:$I, CountData!$A:$A, $B482, CountData!$B:$B, $C482, CountData!$C:$C, $D482, CountData!$D:$D, $E482, CountData!$E:$E, $F482, CountData!$F:$F, $G482, CountData!$G:$G, $H482)</f>
        <v>19</v>
      </c>
      <c r="DF482" s="27">
        <f t="shared" ca="1" si="7"/>
        <v>220.38252499999999</v>
      </c>
      <c r="DG482" s="14">
        <v>0</v>
      </c>
    </row>
    <row r="483" spans="1:111" x14ac:dyDescent="0.25">
      <c r="A483" s="14" t="s">
        <v>56</v>
      </c>
      <c r="B483" s="14" t="s">
        <v>55</v>
      </c>
      <c r="C483" s="14" t="s">
        <v>55</v>
      </c>
      <c r="D483" s="14" t="s">
        <v>55</v>
      </c>
      <c r="E483" s="14" t="s">
        <v>55</v>
      </c>
      <c r="F483" s="14" t="s">
        <v>124</v>
      </c>
      <c r="G483" s="14" t="s">
        <v>62</v>
      </c>
      <c r="H483" s="1">
        <v>42286</v>
      </c>
      <c r="I483" s="14">
        <v>309</v>
      </c>
      <c r="J483" s="14">
        <v>302.74</v>
      </c>
      <c r="K483" s="14">
        <v>299.27999999999997</v>
      </c>
      <c r="L483" s="14">
        <v>294.12</v>
      </c>
      <c r="M483" s="14">
        <v>301.52</v>
      </c>
      <c r="N483" s="14">
        <v>312.95999999999998</v>
      </c>
      <c r="O483" s="14">
        <v>379.46</v>
      </c>
      <c r="P483" s="14">
        <v>648.20000000000005</v>
      </c>
      <c r="Q483" s="14">
        <v>776.08</v>
      </c>
      <c r="R483" s="14">
        <v>1022.48</v>
      </c>
      <c r="S483" s="14">
        <v>1178.6199999999999</v>
      </c>
      <c r="T483" s="14">
        <v>1245.6400000000001</v>
      </c>
      <c r="U483" s="14">
        <v>1158.5</v>
      </c>
      <c r="V483" s="14">
        <v>1065.3399999999999</v>
      </c>
      <c r="W483" s="14">
        <v>940.02</v>
      </c>
      <c r="X483" s="14">
        <v>779.28</v>
      </c>
      <c r="Y483" s="14">
        <v>757.92</v>
      </c>
      <c r="Z483" s="14">
        <v>729.98</v>
      </c>
      <c r="AA483" s="14">
        <v>562.55999999999995</v>
      </c>
      <c r="AB483" s="14">
        <v>659.88</v>
      </c>
      <c r="AC483" s="14">
        <v>614.02</v>
      </c>
      <c r="AD483" s="14">
        <v>510.14</v>
      </c>
      <c r="AE483" s="14">
        <v>415.8</v>
      </c>
      <c r="AF483" s="14">
        <v>342.9</v>
      </c>
      <c r="AG483" s="14">
        <v>707.43499999999995</v>
      </c>
      <c r="AH483" s="14">
        <v>280.39960000000002</v>
      </c>
      <c r="AI483" s="14">
        <v>335.43709999999999</v>
      </c>
      <c r="AJ483" s="14">
        <v>348.00259999999997</v>
      </c>
      <c r="AK483" s="14">
        <v>269.47460000000001</v>
      </c>
      <c r="AL483" s="14">
        <v>242.39949999999999</v>
      </c>
      <c r="AM483" s="14">
        <v>270.98700000000002</v>
      </c>
      <c r="AN483" s="14">
        <v>336.4228</v>
      </c>
      <c r="AO483" s="14">
        <v>570.39380000000006</v>
      </c>
      <c r="AP483" s="14">
        <v>751.96190000000001</v>
      </c>
      <c r="AQ483" s="14">
        <v>1051.7850000000001</v>
      </c>
      <c r="AR483" s="14">
        <v>1261.5920000000001</v>
      </c>
      <c r="AS483" s="14">
        <v>1361.7919999999999</v>
      </c>
      <c r="AT483" s="14">
        <v>1220.492</v>
      </c>
      <c r="AU483" s="14">
        <v>1043.825</v>
      </c>
      <c r="AV483" s="14">
        <v>1027.95</v>
      </c>
      <c r="AW483" s="14">
        <v>1003.1849999999999</v>
      </c>
      <c r="AX483" s="14">
        <v>929.65719999999999</v>
      </c>
      <c r="AY483" s="14">
        <v>881.03129999999999</v>
      </c>
      <c r="AZ483" s="14">
        <v>715.4556</v>
      </c>
      <c r="BA483" s="14">
        <v>669.90359999999998</v>
      </c>
      <c r="BB483" s="14">
        <v>641.18849999999998</v>
      </c>
      <c r="BC483" s="14">
        <v>524.82839999999999</v>
      </c>
      <c r="BD483" s="14">
        <v>389.92579999999998</v>
      </c>
      <c r="BE483" s="14">
        <v>278.26139999999998</v>
      </c>
      <c r="BF483" s="14">
        <v>880.39700000000005</v>
      </c>
      <c r="BG483" s="14">
        <v>69.142899999999997</v>
      </c>
      <c r="BH483" s="14">
        <v>70.285700000000006</v>
      </c>
      <c r="BI483" s="14">
        <v>69.857100000000003</v>
      </c>
      <c r="BJ483" s="14">
        <v>68.857100000000003</v>
      </c>
      <c r="BK483" s="14">
        <v>68.857100000000003</v>
      </c>
      <c r="BL483" s="14">
        <v>68.285700000000006</v>
      </c>
      <c r="BM483" s="14">
        <v>69.428600000000003</v>
      </c>
      <c r="BN483" s="14">
        <v>75.285700000000006</v>
      </c>
      <c r="BO483" s="14">
        <v>82.142899999999997</v>
      </c>
      <c r="BP483" s="14">
        <v>83.571399999999997</v>
      </c>
      <c r="BQ483" s="14">
        <v>89.571399999999997</v>
      </c>
      <c r="BR483" s="14">
        <v>94.714299999999994</v>
      </c>
      <c r="BS483" s="14">
        <v>94.714299999999994</v>
      </c>
      <c r="BT483" s="14">
        <v>95.714299999999994</v>
      </c>
      <c r="BU483" s="14">
        <v>98.571399999999997</v>
      </c>
      <c r="BV483" s="14">
        <v>99</v>
      </c>
      <c r="BW483" s="14">
        <v>97.142899999999997</v>
      </c>
      <c r="BX483" s="14">
        <v>94.714299999999994</v>
      </c>
      <c r="BY483" s="14">
        <v>92.285700000000006</v>
      </c>
      <c r="BZ483" s="14">
        <v>91.142899999999997</v>
      </c>
      <c r="CA483" s="14">
        <v>86</v>
      </c>
      <c r="CB483" s="14">
        <v>83.285700000000006</v>
      </c>
      <c r="CC483" s="14">
        <v>81.714299999999994</v>
      </c>
      <c r="CD483" s="14">
        <v>80.428600000000003</v>
      </c>
      <c r="CE483" s="14">
        <v>2354.7089999999998</v>
      </c>
      <c r="CF483" s="14">
        <v>2276.2959999999998</v>
      </c>
      <c r="CG483" s="14">
        <v>2485.83</v>
      </c>
      <c r="CH483" s="14">
        <v>2374.328</v>
      </c>
      <c r="CI483" s="14">
        <v>2253.8150000000001</v>
      </c>
      <c r="CJ483" s="14">
        <v>2002.597</v>
      </c>
      <c r="CK483" s="14">
        <v>2348.87</v>
      </c>
      <c r="CL483" s="14">
        <v>2043.769</v>
      </c>
      <c r="CM483" s="14">
        <v>1410.1479999999999</v>
      </c>
      <c r="CN483" s="14">
        <v>1688.3710000000001</v>
      </c>
      <c r="CO483" s="14">
        <v>1623.8430000000001</v>
      </c>
      <c r="CP483" s="14">
        <v>1834.15</v>
      </c>
      <c r="CQ483" s="14">
        <v>1513.566</v>
      </c>
      <c r="CR483" s="14">
        <v>1481.5160000000001</v>
      </c>
      <c r="CS483" s="14">
        <v>1704.4580000000001</v>
      </c>
      <c r="CT483" s="14">
        <v>1590.6510000000001</v>
      </c>
      <c r="CU483" s="14">
        <v>1936.59</v>
      </c>
      <c r="CV483" s="14">
        <v>1635.115</v>
      </c>
      <c r="CW483" s="14">
        <v>1460.652</v>
      </c>
      <c r="CX483" s="14">
        <v>3358.3240000000001</v>
      </c>
      <c r="CY483" s="14">
        <v>2660.1039999999998</v>
      </c>
      <c r="CZ483" s="14">
        <v>1941.5219999999999</v>
      </c>
      <c r="DA483" s="14">
        <v>1532.758</v>
      </c>
      <c r="DB483" s="14">
        <v>1715.5250000000001</v>
      </c>
      <c r="DC483" s="14">
        <v>1299.655</v>
      </c>
      <c r="DD483" s="14">
        <f>SUMIFS(CountData!$H:$H, CountData!$A:$A, $B483,CountData!$B:$B, $C483, CountData!$C:$C, $D483, CountData!$D:$D, $E483, CountData!$E:$E, $F483, CountData!$F:$F, $G483, CountData!$G:$G, $H483)</f>
        <v>16</v>
      </c>
      <c r="DE483" s="14">
        <f>SUMIFS(CountData!$I:$I, CountData!$A:$A, $B483, CountData!$B:$B, $C483, CountData!$C:$C, $D483, CountData!$D:$D, $E483, CountData!$E:$E, $F483, CountData!$F:$F, $G483, CountData!$G:$G, $H483)</f>
        <v>19</v>
      </c>
      <c r="DF483" s="27">
        <f t="shared" ca="1" si="7"/>
        <v>253.02087500000005</v>
      </c>
      <c r="DG483" s="14">
        <v>0</v>
      </c>
    </row>
    <row r="484" spans="1:111" x14ac:dyDescent="0.25">
      <c r="A484" s="14" t="s">
        <v>56</v>
      </c>
      <c r="B484" s="14" t="s">
        <v>55</v>
      </c>
      <c r="C484" s="14" t="s">
        <v>55</v>
      </c>
      <c r="D484" s="14" t="s">
        <v>55</v>
      </c>
      <c r="E484" s="14" t="s">
        <v>55</v>
      </c>
      <c r="F484" s="14" t="s">
        <v>124</v>
      </c>
      <c r="G484" s="14" t="s">
        <v>62</v>
      </c>
      <c r="H484" s="1">
        <v>42289</v>
      </c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D484" s="14">
        <f>SUMIFS(CountData!$H:$H, CountData!$A:$A, $B484,CountData!$B:$B, $C484, CountData!$C:$C, $D484, CountData!$D:$D, $E484, CountData!$E:$E, $F484, CountData!$F:$F, $G484, CountData!$G:$G, $H484)</f>
        <v>16</v>
      </c>
      <c r="DE484" s="14">
        <f>SUMIFS(CountData!$I:$I, CountData!$A:$A, $B484, CountData!$B:$B, $C484, CountData!$C:$C, $D484, CountData!$D:$D, $E484, CountData!$E:$E, $F484, CountData!$F:$F, $G484, CountData!$G:$G, $H484)</f>
        <v>19</v>
      </c>
      <c r="DF484" s="27">
        <f t="shared" ca="1" si="7"/>
        <v>0</v>
      </c>
      <c r="DG484" s="14">
        <v>1</v>
      </c>
    </row>
    <row r="485" spans="1:111" x14ac:dyDescent="0.25">
      <c r="A485" s="14" t="s">
        <v>56</v>
      </c>
      <c r="B485" s="14" t="s">
        <v>55</v>
      </c>
      <c r="C485" s="14" t="s">
        <v>55</v>
      </c>
      <c r="D485" s="14" t="s">
        <v>55</v>
      </c>
      <c r="E485" s="14" t="s">
        <v>55</v>
      </c>
      <c r="F485" s="14" t="s">
        <v>124</v>
      </c>
      <c r="G485" s="14" t="s">
        <v>62</v>
      </c>
      <c r="H485" s="1">
        <v>42290</v>
      </c>
      <c r="I485" s="14">
        <v>344.84</v>
      </c>
      <c r="J485" s="14">
        <v>340.34</v>
      </c>
      <c r="K485" s="14">
        <v>321.7</v>
      </c>
      <c r="L485" s="14">
        <v>295.86</v>
      </c>
      <c r="M485" s="14">
        <v>300.48</v>
      </c>
      <c r="N485" s="14">
        <v>298.42</v>
      </c>
      <c r="O485" s="14">
        <v>517.34</v>
      </c>
      <c r="P485" s="14">
        <v>834.16</v>
      </c>
      <c r="Q485" s="14">
        <v>939.86</v>
      </c>
      <c r="R485" s="14">
        <v>1158.6400000000001</v>
      </c>
      <c r="S485" s="14">
        <v>1282.3599999999999</v>
      </c>
      <c r="T485" s="14">
        <v>1194.32</v>
      </c>
      <c r="U485" s="14">
        <v>982.02</v>
      </c>
      <c r="V485" s="14">
        <v>1014.06</v>
      </c>
      <c r="W485" s="14">
        <v>975.88</v>
      </c>
      <c r="X485" s="14">
        <v>808.94</v>
      </c>
      <c r="Y485" s="14">
        <v>808.78</v>
      </c>
      <c r="Z485" s="14">
        <v>832.94</v>
      </c>
      <c r="AA485" s="14">
        <v>646.36</v>
      </c>
      <c r="AB485" s="14">
        <v>692.72</v>
      </c>
      <c r="AC485" s="14">
        <v>609.22</v>
      </c>
      <c r="AD485" s="14">
        <v>509.74</v>
      </c>
      <c r="AE485" s="14">
        <v>435.42</v>
      </c>
      <c r="AF485" s="14">
        <v>375.68</v>
      </c>
      <c r="AG485" s="14">
        <v>774.255</v>
      </c>
      <c r="AH485" s="14">
        <v>254.51079999999999</v>
      </c>
      <c r="AI485" s="14">
        <v>262.1737</v>
      </c>
      <c r="AJ485" s="14">
        <v>279.2568</v>
      </c>
      <c r="AK485" s="14">
        <v>281.2937</v>
      </c>
      <c r="AL485" s="14">
        <v>276.38380000000001</v>
      </c>
      <c r="AM485" s="14">
        <v>289.7473</v>
      </c>
      <c r="AN485" s="14">
        <v>462.73790000000002</v>
      </c>
      <c r="AO485" s="14">
        <v>773.78420000000006</v>
      </c>
      <c r="AP485" s="14">
        <v>883.71990000000005</v>
      </c>
      <c r="AQ485" s="14">
        <v>1175.6500000000001</v>
      </c>
      <c r="AR485" s="14">
        <v>1324.355</v>
      </c>
      <c r="AS485" s="14">
        <v>1286.242</v>
      </c>
      <c r="AT485" s="14">
        <v>1082.097</v>
      </c>
      <c r="AU485" s="14">
        <v>1065.0039999999999</v>
      </c>
      <c r="AV485" s="14">
        <v>1015.241</v>
      </c>
      <c r="AW485" s="14">
        <v>995.61109999999996</v>
      </c>
      <c r="AX485" s="14">
        <v>957.16989999999998</v>
      </c>
      <c r="AY485" s="14">
        <v>962.17970000000003</v>
      </c>
      <c r="AZ485" s="14">
        <v>779.69640000000004</v>
      </c>
      <c r="BA485" s="14">
        <v>696.13319999999999</v>
      </c>
      <c r="BB485" s="14">
        <v>634.83969999999999</v>
      </c>
      <c r="BC485" s="14">
        <v>525.85730000000001</v>
      </c>
      <c r="BD485" s="14">
        <v>412.93209999999999</v>
      </c>
      <c r="BE485" s="14">
        <v>330.77010000000001</v>
      </c>
      <c r="BF485" s="14">
        <v>921.25450000000001</v>
      </c>
      <c r="BG485" s="14">
        <v>77.571399999999997</v>
      </c>
      <c r="BH485" s="14">
        <v>76.428600000000003</v>
      </c>
      <c r="BI485" s="14">
        <v>75.857100000000003</v>
      </c>
      <c r="BJ485" s="14">
        <v>75.857100000000003</v>
      </c>
      <c r="BK485" s="14">
        <v>75.714299999999994</v>
      </c>
      <c r="BL485" s="14">
        <v>75.857100000000003</v>
      </c>
      <c r="BM485" s="14">
        <v>75.857100000000003</v>
      </c>
      <c r="BN485" s="14">
        <v>80</v>
      </c>
      <c r="BO485" s="14">
        <v>83.285700000000006</v>
      </c>
      <c r="BP485" s="14">
        <v>85.428600000000003</v>
      </c>
      <c r="BQ485" s="14">
        <v>86</v>
      </c>
      <c r="BR485" s="14">
        <v>86.857100000000003</v>
      </c>
      <c r="BS485" s="14">
        <v>88.285700000000006</v>
      </c>
      <c r="BT485" s="14">
        <v>87.428600000000003</v>
      </c>
      <c r="BU485" s="14">
        <v>85.285700000000006</v>
      </c>
      <c r="BV485" s="14">
        <v>84.714299999999994</v>
      </c>
      <c r="BW485" s="14">
        <v>84.285700000000006</v>
      </c>
      <c r="BX485" s="14">
        <v>82.714299999999994</v>
      </c>
      <c r="BY485" s="14">
        <v>79.714299999999994</v>
      </c>
      <c r="BZ485" s="14">
        <v>78.571399999999997</v>
      </c>
      <c r="CA485" s="14">
        <v>78.571399999999997</v>
      </c>
      <c r="CB485" s="14">
        <v>77.571399999999997</v>
      </c>
      <c r="CC485" s="14">
        <v>78</v>
      </c>
      <c r="CD485" s="14">
        <v>78</v>
      </c>
      <c r="CE485" s="14">
        <v>1484.4649999999999</v>
      </c>
      <c r="CF485" s="14">
        <v>1372.2170000000001</v>
      </c>
      <c r="CG485" s="14">
        <v>1137.94</v>
      </c>
      <c r="CH485" s="14">
        <v>1067.2850000000001</v>
      </c>
      <c r="CI485" s="14">
        <v>1034.809</v>
      </c>
      <c r="CJ485" s="14">
        <v>1278.059</v>
      </c>
      <c r="CK485" s="14">
        <v>957.20060000000001</v>
      </c>
      <c r="CL485" s="14">
        <v>1118.1859999999999</v>
      </c>
      <c r="CM485" s="14">
        <v>1254.0309999999999</v>
      </c>
      <c r="CN485" s="14">
        <v>1079.8150000000001</v>
      </c>
      <c r="CO485" s="14">
        <v>1170.2190000000001</v>
      </c>
      <c r="CP485" s="14">
        <v>1308.4749999999999</v>
      </c>
      <c r="CQ485" s="14">
        <v>1111.5409999999999</v>
      </c>
      <c r="CR485" s="14">
        <v>970.26589999999999</v>
      </c>
      <c r="CS485" s="14">
        <v>1003.009</v>
      </c>
      <c r="CT485" s="14">
        <v>970.54049999999995</v>
      </c>
      <c r="CU485" s="14">
        <v>1063.0640000000001</v>
      </c>
      <c r="CV485" s="14">
        <v>905.02599999999995</v>
      </c>
      <c r="CW485" s="14">
        <v>847.8528</v>
      </c>
      <c r="CX485" s="14">
        <v>871.9067</v>
      </c>
      <c r="CY485" s="14">
        <v>930.29970000000003</v>
      </c>
      <c r="CZ485" s="14">
        <v>1005.376</v>
      </c>
      <c r="DA485" s="14">
        <v>1119.94</v>
      </c>
      <c r="DB485" s="14">
        <v>1218.6579999999999</v>
      </c>
      <c r="DC485" s="14">
        <v>717.35310000000004</v>
      </c>
      <c r="DD485" s="14">
        <f>SUMIFS(CountData!$H:$H, CountData!$A:$A, $B485,CountData!$B:$B, $C485, CountData!$C:$C, $D485, CountData!$D:$D, $E485, CountData!$E:$E, $F485, CountData!$F:$F, $G485, CountData!$G:$G, $H485)</f>
        <v>16</v>
      </c>
      <c r="DE485" s="14">
        <f>SUMIFS(CountData!$I:$I, CountData!$A:$A, $B485, CountData!$B:$B, $C485, CountData!$C:$C, $D485, CountData!$D:$D, $E485, CountData!$E:$E, $F485, CountData!$F:$F, $G485, CountData!$G:$G, $H485)</f>
        <v>19</v>
      </c>
      <c r="DF485" s="27">
        <f t="shared" ca="1" si="7"/>
        <v>208.29542500000002</v>
      </c>
      <c r="DG485" s="14">
        <v>0</v>
      </c>
    </row>
    <row r="486" spans="1:111" x14ac:dyDescent="0.25">
      <c r="A486" s="14" t="s">
        <v>56</v>
      </c>
      <c r="B486" s="14" t="s">
        <v>55</v>
      </c>
      <c r="C486" s="14" t="s">
        <v>55</v>
      </c>
      <c r="D486" s="14" t="s">
        <v>55</v>
      </c>
      <c r="E486" s="14" t="s">
        <v>55</v>
      </c>
      <c r="F486" s="14" t="s">
        <v>124</v>
      </c>
      <c r="G486" s="14" t="s">
        <v>62</v>
      </c>
      <c r="H486" s="1">
        <v>42291</v>
      </c>
      <c r="I486" s="14">
        <v>281.44</v>
      </c>
      <c r="J486" s="14">
        <v>276.36</v>
      </c>
      <c r="K486" s="14">
        <v>272.38</v>
      </c>
      <c r="L486" s="14">
        <v>282.94</v>
      </c>
      <c r="M486" s="14">
        <v>402.3</v>
      </c>
      <c r="N486" s="14">
        <v>497.14</v>
      </c>
      <c r="O486" s="14">
        <v>691.92</v>
      </c>
      <c r="P486" s="14">
        <v>843.9</v>
      </c>
      <c r="Q486" s="14">
        <v>934.64</v>
      </c>
      <c r="R486" s="14">
        <v>1028.52</v>
      </c>
      <c r="S486" s="14">
        <v>1088.8599999999999</v>
      </c>
      <c r="T486" s="14">
        <v>1023.74</v>
      </c>
      <c r="U486" s="14">
        <v>904.48</v>
      </c>
      <c r="V486" s="14">
        <v>918.36</v>
      </c>
      <c r="W486" s="14">
        <v>884.48</v>
      </c>
      <c r="X486" s="14">
        <v>787.82</v>
      </c>
      <c r="Y486" s="14">
        <v>748.06</v>
      </c>
      <c r="Z486" s="14">
        <v>725.7</v>
      </c>
      <c r="AA486" s="14">
        <v>560.05999999999995</v>
      </c>
      <c r="AB486" s="14">
        <v>552.64</v>
      </c>
      <c r="AC486" s="14">
        <v>499.3</v>
      </c>
      <c r="AD486" s="14">
        <v>427.48</v>
      </c>
      <c r="AE486" s="14">
        <v>357.5</v>
      </c>
      <c r="AF486" s="14">
        <v>306.44</v>
      </c>
      <c r="AG486" s="14">
        <v>705.41</v>
      </c>
      <c r="AH486" s="14">
        <v>205.7638</v>
      </c>
      <c r="AI486" s="14">
        <v>207.1182</v>
      </c>
      <c r="AJ486" s="14">
        <v>237.4134</v>
      </c>
      <c r="AK486" s="14">
        <v>281.5453</v>
      </c>
      <c r="AL486" s="14">
        <v>400.29349999999999</v>
      </c>
      <c r="AM486" s="14">
        <v>501.60410000000002</v>
      </c>
      <c r="AN486" s="14">
        <v>628.08749999999998</v>
      </c>
      <c r="AO486" s="14">
        <v>755.38109999999995</v>
      </c>
      <c r="AP486" s="14">
        <v>870.77110000000005</v>
      </c>
      <c r="AQ486" s="14">
        <v>1025.78</v>
      </c>
      <c r="AR486" s="14">
        <v>1100.8230000000001</v>
      </c>
      <c r="AS486" s="14">
        <v>1085.171</v>
      </c>
      <c r="AT486" s="14">
        <v>984.87120000000004</v>
      </c>
      <c r="AU486" s="14">
        <v>968.00310000000002</v>
      </c>
      <c r="AV486" s="14">
        <v>919.1454</v>
      </c>
      <c r="AW486" s="14">
        <v>942.70079999999996</v>
      </c>
      <c r="AX486" s="14">
        <v>872.06849999999997</v>
      </c>
      <c r="AY486" s="14">
        <v>829.25220000000002</v>
      </c>
      <c r="AZ486" s="14">
        <v>664.52279999999996</v>
      </c>
      <c r="BA486" s="14">
        <v>557.18910000000005</v>
      </c>
      <c r="BB486" s="14">
        <v>519.17190000000005</v>
      </c>
      <c r="BC486" s="14">
        <v>449.00139999999999</v>
      </c>
      <c r="BD486" s="14">
        <v>356.26260000000002</v>
      </c>
      <c r="BE486" s="14">
        <v>295.46800000000002</v>
      </c>
      <c r="BF486" s="14">
        <v>826.48410000000001</v>
      </c>
      <c r="BG486" s="14">
        <v>77.599999999999994</v>
      </c>
      <c r="BH486" s="14">
        <v>76</v>
      </c>
      <c r="BI486" s="14">
        <v>75</v>
      </c>
      <c r="BJ486" s="14">
        <v>74.599999999999994</v>
      </c>
      <c r="BK486" s="14">
        <v>75.599999999999994</v>
      </c>
      <c r="BL486" s="14">
        <v>75.599999999999994</v>
      </c>
      <c r="BM486" s="14">
        <v>75</v>
      </c>
      <c r="BN486" s="14">
        <v>75</v>
      </c>
      <c r="BO486" s="14">
        <v>81.2</v>
      </c>
      <c r="BP486" s="14">
        <v>84.6</v>
      </c>
      <c r="BQ486" s="14">
        <v>84.8</v>
      </c>
      <c r="BR486" s="14">
        <v>83.6</v>
      </c>
      <c r="BS486" s="14">
        <v>84.2</v>
      </c>
      <c r="BT486" s="14">
        <v>84.6</v>
      </c>
      <c r="BU486" s="14">
        <v>83.4</v>
      </c>
      <c r="BV486" s="14">
        <v>83.4</v>
      </c>
      <c r="BW486" s="14">
        <v>82.8</v>
      </c>
      <c r="BX486" s="14">
        <v>79.2</v>
      </c>
      <c r="BY486" s="14">
        <v>76.599999999999994</v>
      </c>
      <c r="BZ486" s="14">
        <v>75.599999999999994</v>
      </c>
      <c r="CA486" s="14">
        <v>75.2</v>
      </c>
      <c r="CB486" s="14">
        <v>74</v>
      </c>
      <c r="CC486" s="14">
        <v>73.400000000000006</v>
      </c>
      <c r="CD486" s="14">
        <v>74</v>
      </c>
      <c r="CE486" s="14">
        <v>1501.271</v>
      </c>
      <c r="CF486" s="14">
        <v>1441.653</v>
      </c>
      <c r="CG486" s="14">
        <v>1156.5999999999999</v>
      </c>
      <c r="CH486" s="14">
        <v>1089.923</v>
      </c>
      <c r="CI486" s="14">
        <v>1382.47</v>
      </c>
      <c r="CJ486" s="14">
        <v>1510.732</v>
      </c>
      <c r="CK486" s="14">
        <v>1135.144</v>
      </c>
      <c r="CL486" s="14">
        <v>1190.326</v>
      </c>
      <c r="CM486" s="14">
        <v>934.77480000000003</v>
      </c>
      <c r="CN486" s="14">
        <v>983.52089999999998</v>
      </c>
      <c r="CO486" s="14">
        <v>977.76130000000001</v>
      </c>
      <c r="CP486" s="14">
        <v>1360.4960000000001</v>
      </c>
      <c r="CQ486" s="14">
        <v>1057.992</v>
      </c>
      <c r="CR486" s="14">
        <v>906.04070000000002</v>
      </c>
      <c r="CS486" s="14">
        <v>818.24950000000001</v>
      </c>
      <c r="CT486" s="14">
        <v>724.58500000000004</v>
      </c>
      <c r="CU486" s="14">
        <v>812.45690000000002</v>
      </c>
      <c r="CV486" s="14">
        <v>887.37120000000004</v>
      </c>
      <c r="CW486" s="14">
        <v>977.55550000000005</v>
      </c>
      <c r="CX486" s="14">
        <v>857.07730000000004</v>
      </c>
      <c r="CY486" s="14">
        <v>818.85299999999995</v>
      </c>
      <c r="CZ486" s="14">
        <v>784.41959999999995</v>
      </c>
      <c r="DA486" s="14">
        <v>674.53110000000004</v>
      </c>
      <c r="DB486" s="14">
        <v>799.48829999999998</v>
      </c>
      <c r="DC486" s="14">
        <v>629.15750000000003</v>
      </c>
      <c r="DD486" s="14">
        <f>SUMIFS(CountData!$H:$H, CountData!$A:$A, $B486,CountData!$B:$B, $C486, CountData!$C:$C, $D486, CountData!$D:$D, $E486, CountData!$E:$E, $F486, CountData!$F:$F, $G486, CountData!$G:$G, $H486)</f>
        <v>16</v>
      </c>
      <c r="DE486" s="14">
        <f>SUMIFS(CountData!$I:$I, CountData!$A:$A, $B486, CountData!$B:$B, $C486, CountData!$C:$C, $D486, CountData!$D:$D, $E486, CountData!$E:$E, $F486, CountData!$F:$F, $G486, CountData!$G:$G, $H486)</f>
        <v>19</v>
      </c>
      <c r="DF486" s="27">
        <f t="shared" ca="1" si="7"/>
        <v>185.38172499999996</v>
      </c>
      <c r="DG486" s="14">
        <v>0</v>
      </c>
    </row>
    <row r="487" spans="1:111" x14ac:dyDescent="0.25">
      <c r="A487" s="14" t="s">
        <v>56</v>
      </c>
      <c r="B487" s="14" t="s">
        <v>55</v>
      </c>
      <c r="C487" s="14" t="s">
        <v>55</v>
      </c>
      <c r="D487" s="14" t="s">
        <v>55</v>
      </c>
      <c r="E487" s="14" t="s">
        <v>55</v>
      </c>
      <c r="F487" s="14" t="s">
        <v>124</v>
      </c>
      <c r="G487" s="14" t="s">
        <v>62</v>
      </c>
      <c r="H487" s="1">
        <v>42298</v>
      </c>
      <c r="I487" s="14">
        <v>313.74</v>
      </c>
      <c r="J487" s="14">
        <v>309.68</v>
      </c>
      <c r="K487" s="14">
        <v>306.74</v>
      </c>
      <c r="L487" s="14">
        <v>275.42</v>
      </c>
      <c r="M487" s="14">
        <v>266.24</v>
      </c>
      <c r="N487" s="14">
        <v>356.76</v>
      </c>
      <c r="O487" s="14">
        <v>516.78</v>
      </c>
      <c r="P487" s="14">
        <v>815.86</v>
      </c>
      <c r="Q487" s="14">
        <v>1035.6400000000001</v>
      </c>
      <c r="R487" s="14">
        <v>1265.8800000000001</v>
      </c>
      <c r="S487" s="14">
        <v>1404.58</v>
      </c>
      <c r="T487" s="14">
        <v>1423.28</v>
      </c>
      <c r="U487" s="14">
        <v>1358.64</v>
      </c>
      <c r="V487" s="14">
        <v>1395.82</v>
      </c>
      <c r="W487" s="14">
        <v>1188.52</v>
      </c>
      <c r="X487" s="14">
        <v>941.1</v>
      </c>
      <c r="Y487" s="14">
        <v>822.58</v>
      </c>
      <c r="Z487" s="14">
        <v>728.84</v>
      </c>
      <c r="AA487" s="14">
        <v>559.24</v>
      </c>
      <c r="AB487" s="14">
        <v>582.96</v>
      </c>
      <c r="AC487" s="14">
        <v>537.79999999999995</v>
      </c>
      <c r="AD487" s="14">
        <v>457.12</v>
      </c>
      <c r="AE487" s="14">
        <v>395.98</v>
      </c>
      <c r="AF487" s="14">
        <v>341.5</v>
      </c>
      <c r="AG487" s="14">
        <v>762.94</v>
      </c>
      <c r="AH487" s="14">
        <v>322.1508</v>
      </c>
      <c r="AI487" s="14">
        <v>330.6739</v>
      </c>
      <c r="AJ487" s="14">
        <v>329.63959999999997</v>
      </c>
      <c r="AK487" s="14">
        <v>302.45589999999999</v>
      </c>
      <c r="AL487" s="14">
        <v>262.72980000000001</v>
      </c>
      <c r="AM487" s="14">
        <v>328.08210000000003</v>
      </c>
      <c r="AN487" s="14">
        <v>434.7765</v>
      </c>
      <c r="AO487" s="14">
        <v>701.66980000000001</v>
      </c>
      <c r="AP487" s="14">
        <v>920.22199999999998</v>
      </c>
      <c r="AQ487" s="14">
        <v>1130.961</v>
      </c>
      <c r="AR487" s="14">
        <v>1283.0640000000001</v>
      </c>
      <c r="AS487" s="14">
        <v>1316.9169999999999</v>
      </c>
      <c r="AT487" s="14">
        <v>1313.153</v>
      </c>
      <c r="AU487" s="14">
        <v>1334.5889999999999</v>
      </c>
      <c r="AV487" s="14">
        <v>1193.067</v>
      </c>
      <c r="AW487" s="14">
        <v>1046.444</v>
      </c>
      <c r="AX487" s="14">
        <v>930.71010000000001</v>
      </c>
      <c r="AY487" s="14">
        <v>834.23109999999997</v>
      </c>
      <c r="AZ487" s="14">
        <v>664.71169999999995</v>
      </c>
      <c r="BA487" s="14">
        <v>597.32550000000003</v>
      </c>
      <c r="BB487" s="14">
        <v>522.35540000000003</v>
      </c>
      <c r="BC487" s="14">
        <v>442.01560000000001</v>
      </c>
      <c r="BD487" s="14">
        <v>386.65050000000002</v>
      </c>
      <c r="BE487" s="14">
        <v>360.64769999999999</v>
      </c>
      <c r="BF487" s="14">
        <v>871.30070000000001</v>
      </c>
      <c r="BG487" s="14">
        <v>65.571399999999997</v>
      </c>
      <c r="BH487" s="14">
        <v>66.142899999999997</v>
      </c>
      <c r="BI487" s="14">
        <v>65.142899999999997</v>
      </c>
      <c r="BJ487" s="14">
        <v>64.714299999999994</v>
      </c>
      <c r="BK487" s="14">
        <v>64.714299999999994</v>
      </c>
      <c r="BL487" s="14">
        <v>64.285700000000006</v>
      </c>
      <c r="BM487" s="14">
        <v>64.285700000000006</v>
      </c>
      <c r="BN487" s="14">
        <v>67.428600000000003</v>
      </c>
      <c r="BO487" s="14">
        <v>71.142899999999997</v>
      </c>
      <c r="BP487" s="14">
        <v>73.714299999999994</v>
      </c>
      <c r="BQ487" s="14">
        <v>76.428600000000003</v>
      </c>
      <c r="BR487" s="14">
        <v>77.428600000000003</v>
      </c>
      <c r="BS487" s="14">
        <v>76.857100000000003</v>
      </c>
      <c r="BT487" s="14">
        <v>77.857100000000003</v>
      </c>
      <c r="BU487" s="14">
        <v>77.857100000000003</v>
      </c>
      <c r="BV487" s="14">
        <v>76.571399999999997</v>
      </c>
      <c r="BW487" s="14">
        <v>74.571399999999997</v>
      </c>
      <c r="BX487" s="14">
        <v>73.571399999999997</v>
      </c>
      <c r="BY487" s="14">
        <v>71.428600000000003</v>
      </c>
      <c r="BZ487" s="14">
        <v>71.285700000000006</v>
      </c>
      <c r="CA487" s="14">
        <v>69.142899999999997</v>
      </c>
      <c r="CB487" s="14">
        <v>68.571399999999997</v>
      </c>
      <c r="CC487" s="14">
        <v>67.571399999999997</v>
      </c>
      <c r="CD487" s="14">
        <v>67.571399999999997</v>
      </c>
      <c r="CE487" s="14">
        <v>686.92139999999995</v>
      </c>
      <c r="CF487" s="14">
        <v>673.11080000000004</v>
      </c>
      <c r="CG487" s="14">
        <v>731.00300000000004</v>
      </c>
      <c r="CH487" s="14">
        <v>731.78449999999998</v>
      </c>
      <c r="CI487" s="14">
        <v>709.78250000000003</v>
      </c>
      <c r="CJ487" s="14">
        <v>683.35469999999998</v>
      </c>
      <c r="CK487" s="14">
        <v>701.46010000000001</v>
      </c>
      <c r="CL487" s="14">
        <v>883.48209999999995</v>
      </c>
      <c r="CM487" s="14">
        <v>921.52099999999996</v>
      </c>
      <c r="CN487" s="14">
        <v>846.21550000000002</v>
      </c>
      <c r="CO487" s="14">
        <v>1005.131</v>
      </c>
      <c r="CP487" s="14">
        <v>996.67529999999999</v>
      </c>
      <c r="CQ487" s="14">
        <v>878.19359999999995</v>
      </c>
      <c r="CR487" s="14">
        <v>805.07339999999999</v>
      </c>
      <c r="CS487" s="14">
        <v>683.58870000000002</v>
      </c>
      <c r="CT487" s="14">
        <v>653.65809999999999</v>
      </c>
      <c r="CU487" s="14">
        <v>691.83190000000002</v>
      </c>
      <c r="CV487" s="14">
        <v>659.87019999999995</v>
      </c>
      <c r="CW487" s="14">
        <v>607.90369999999996</v>
      </c>
      <c r="CX487" s="14">
        <v>647.51850000000002</v>
      </c>
      <c r="CY487" s="14">
        <v>748.25649999999996</v>
      </c>
      <c r="CZ487" s="14">
        <v>763.56690000000003</v>
      </c>
      <c r="DA487" s="14">
        <v>649.58969999999999</v>
      </c>
      <c r="DB487" s="14">
        <v>665.68510000000003</v>
      </c>
      <c r="DC487" s="14">
        <v>455.2568</v>
      </c>
      <c r="DD487" s="14">
        <f>SUMIFS(CountData!$H:$H, CountData!$A:$A, $B487,CountData!$B:$B, $C487, CountData!$C:$C, $D487, CountData!$D:$D, $E487, CountData!$E:$E, $F487, CountData!$F:$F, $G487, CountData!$G:$G, $H487)</f>
        <v>16</v>
      </c>
      <c r="DE487" s="14">
        <f>SUMIFS(CountData!$I:$I, CountData!$A:$A, $B487, CountData!$B:$B, $C487, CountData!$C:$C, $D487, CountData!$D:$D, $E487, CountData!$E:$E, $F487, CountData!$F:$F, $G487, CountData!$G:$G, $H487)</f>
        <v>19</v>
      </c>
      <c r="DF487" s="27">
        <f t="shared" ca="1" si="7"/>
        <v>238.17304999999988</v>
      </c>
      <c r="DG487" s="14">
        <v>0</v>
      </c>
    </row>
    <row r="488" spans="1:111" x14ac:dyDescent="0.25">
      <c r="A488" s="14" t="s">
        <v>56</v>
      </c>
      <c r="B488" s="14" t="s">
        <v>55</v>
      </c>
      <c r="C488" s="14" t="s">
        <v>55</v>
      </c>
      <c r="D488" s="14" t="s">
        <v>55</v>
      </c>
      <c r="E488" s="14" t="s">
        <v>55</v>
      </c>
      <c r="F488" s="14" t="s">
        <v>124</v>
      </c>
      <c r="G488" s="14" t="s">
        <v>62</v>
      </c>
      <c r="H488" s="1">
        <v>42299</v>
      </c>
      <c r="I488" s="14">
        <v>322.82</v>
      </c>
      <c r="J488" s="14">
        <v>315.56</v>
      </c>
      <c r="K488" s="14">
        <v>288</v>
      </c>
      <c r="L488" s="14">
        <v>269.44</v>
      </c>
      <c r="M488" s="14">
        <v>270.66000000000003</v>
      </c>
      <c r="N488" s="14">
        <v>280.39999999999998</v>
      </c>
      <c r="O488" s="14">
        <v>342.52</v>
      </c>
      <c r="P488" s="14">
        <v>624.17999999999995</v>
      </c>
      <c r="Q488" s="14">
        <v>967.82</v>
      </c>
      <c r="R488" s="14">
        <v>1280.6400000000001</v>
      </c>
      <c r="S488" s="14">
        <v>1452.52</v>
      </c>
      <c r="T488" s="14">
        <v>1599.58</v>
      </c>
      <c r="U488" s="14">
        <v>1474.3</v>
      </c>
      <c r="V488" s="14">
        <v>1509.68</v>
      </c>
      <c r="W488" s="14">
        <v>1238.98</v>
      </c>
      <c r="X488" s="14">
        <v>922.08</v>
      </c>
      <c r="Y488" s="14">
        <v>820.68</v>
      </c>
      <c r="Z488" s="14">
        <v>730.1</v>
      </c>
      <c r="AA488" s="14">
        <v>583.79999999999995</v>
      </c>
      <c r="AB488" s="14">
        <v>580.34</v>
      </c>
      <c r="AC488" s="14">
        <v>525.79999999999995</v>
      </c>
      <c r="AD488" s="14">
        <v>471.84</v>
      </c>
      <c r="AE488" s="14">
        <v>367.02</v>
      </c>
      <c r="AF488" s="14">
        <v>320.08</v>
      </c>
      <c r="AG488" s="14">
        <v>764.16499999999996</v>
      </c>
      <c r="AH488" s="14">
        <v>330.00670000000002</v>
      </c>
      <c r="AI488" s="14">
        <v>335.7115</v>
      </c>
      <c r="AJ488" s="14">
        <v>310.57220000000001</v>
      </c>
      <c r="AK488" s="14">
        <v>295.88459999999998</v>
      </c>
      <c r="AL488" s="14">
        <v>266.59010000000001</v>
      </c>
      <c r="AM488" s="14">
        <v>251.56710000000001</v>
      </c>
      <c r="AN488" s="14">
        <v>260.66109999999998</v>
      </c>
      <c r="AO488" s="14">
        <v>509.9366</v>
      </c>
      <c r="AP488" s="14">
        <v>848.01599999999996</v>
      </c>
      <c r="AQ488" s="14">
        <v>1152.05</v>
      </c>
      <c r="AR488" s="14">
        <v>1334.2370000000001</v>
      </c>
      <c r="AS488" s="14">
        <v>1497.36</v>
      </c>
      <c r="AT488" s="14">
        <v>1425.588</v>
      </c>
      <c r="AU488" s="14">
        <v>1435.615</v>
      </c>
      <c r="AV488" s="14">
        <v>1245.27</v>
      </c>
      <c r="AW488" s="14">
        <v>1025.9449999999999</v>
      </c>
      <c r="AX488" s="14">
        <v>927.86609999999996</v>
      </c>
      <c r="AY488" s="14">
        <v>831.64840000000004</v>
      </c>
      <c r="AZ488" s="14">
        <v>685.97799999999995</v>
      </c>
      <c r="BA488" s="14">
        <v>589.98509999999999</v>
      </c>
      <c r="BB488" s="14">
        <v>509.25319999999999</v>
      </c>
      <c r="BC488" s="14">
        <v>457.69670000000002</v>
      </c>
      <c r="BD488" s="14">
        <v>358.4042</v>
      </c>
      <c r="BE488" s="14">
        <v>341.46120000000002</v>
      </c>
      <c r="BF488" s="14">
        <v>870.69500000000005</v>
      </c>
      <c r="BG488" s="14">
        <v>65.571399999999997</v>
      </c>
      <c r="BH488" s="14">
        <v>65.142899999999997</v>
      </c>
      <c r="BI488" s="14">
        <v>64.714299999999994</v>
      </c>
      <c r="BJ488" s="14">
        <v>64.714299999999994</v>
      </c>
      <c r="BK488" s="14">
        <v>65.285700000000006</v>
      </c>
      <c r="BL488" s="14">
        <v>64.285700000000006</v>
      </c>
      <c r="BM488" s="14">
        <v>63.714300000000001</v>
      </c>
      <c r="BN488" s="14">
        <v>66.428600000000003</v>
      </c>
      <c r="BO488" s="14">
        <v>71.285700000000006</v>
      </c>
      <c r="BP488" s="14">
        <v>74.285700000000006</v>
      </c>
      <c r="BQ488" s="14">
        <v>76.857100000000003</v>
      </c>
      <c r="BR488" s="14">
        <v>77.857100000000003</v>
      </c>
      <c r="BS488" s="14">
        <v>78.285700000000006</v>
      </c>
      <c r="BT488" s="14">
        <v>78.428600000000003</v>
      </c>
      <c r="BU488" s="14">
        <v>77.285700000000006</v>
      </c>
      <c r="BV488" s="14">
        <v>77.714299999999994</v>
      </c>
      <c r="BW488" s="14">
        <v>75.142899999999997</v>
      </c>
      <c r="BX488" s="14">
        <v>72</v>
      </c>
      <c r="BY488" s="14">
        <v>70.428600000000003</v>
      </c>
      <c r="BZ488" s="14">
        <v>68.714299999999994</v>
      </c>
      <c r="CA488" s="14">
        <v>68.142899999999997</v>
      </c>
      <c r="CB488" s="14">
        <v>67</v>
      </c>
      <c r="CC488" s="14">
        <v>68.857100000000003</v>
      </c>
      <c r="CD488" s="14">
        <v>69</v>
      </c>
      <c r="CE488" s="14">
        <v>686.25450000000001</v>
      </c>
      <c r="CF488" s="14">
        <v>667.55280000000005</v>
      </c>
      <c r="CG488" s="14">
        <v>735.50810000000001</v>
      </c>
      <c r="CH488" s="14">
        <v>729.21590000000003</v>
      </c>
      <c r="CI488" s="14">
        <v>709.05129999999997</v>
      </c>
      <c r="CJ488" s="14">
        <v>681.41150000000005</v>
      </c>
      <c r="CK488" s="14">
        <v>707.25840000000005</v>
      </c>
      <c r="CL488" s="14">
        <v>866.20910000000003</v>
      </c>
      <c r="CM488" s="14">
        <v>1094.6669999999999</v>
      </c>
      <c r="CN488" s="14">
        <v>898.34439999999995</v>
      </c>
      <c r="CO488" s="14">
        <v>961.97879999999998</v>
      </c>
      <c r="CP488" s="14">
        <v>975.7011</v>
      </c>
      <c r="CQ488" s="14">
        <v>851.71220000000005</v>
      </c>
      <c r="CR488" s="14">
        <v>813.15089999999998</v>
      </c>
      <c r="CS488" s="14">
        <v>645.82479999999998</v>
      </c>
      <c r="CT488" s="14">
        <v>603.37450000000001</v>
      </c>
      <c r="CU488" s="14">
        <v>706.31240000000003</v>
      </c>
      <c r="CV488" s="14">
        <v>706.33330000000001</v>
      </c>
      <c r="CW488" s="14">
        <v>626.24919999999997</v>
      </c>
      <c r="CX488" s="14">
        <v>661.7432</v>
      </c>
      <c r="CY488" s="14">
        <v>765.87450000000001</v>
      </c>
      <c r="CZ488" s="14">
        <v>755.95100000000002</v>
      </c>
      <c r="DA488" s="14">
        <v>648.05110000000002</v>
      </c>
      <c r="DB488" s="14">
        <v>666.43539999999996</v>
      </c>
      <c r="DC488" s="14">
        <v>453.04500000000002</v>
      </c>
      <c r="DD488" s="14">
        <f>SUMIFS(CountData!$H:$H, CountData!$A:$A, $B488,CountData!$B:$B, $C488, CountData!$C:$C, $D488, CountData!$D:$D, $E488, CountData!$E:$E, $F488, CountData!$F:$F, $G488, CountData!$G:$G, $H488)</f>
        <v>16</v>
      </c>
      <c r="DE488" s="14">
        <f>SUMIFS(CountData!$I:$I, CountData!$A:$A, $B488, CountData!$B:$B, $C488, CountData!$C:$C, $D488, CountData!$D:$D, $E488, CountData!$E:$E, $F488, CountData!$F:$F, $G488, CountData!$G:$G, $H488)</f>
        <v>19</v>
      </c>
      <c r="DF488" s="27">
        <f t="shared" ca="1" si="7"/>
        <v>243.51737500000013</v>
      </c>
      <c r="DG488" s="14">
        <v>0</v>
      </c>
    </row>
    <row r="489" spans="1:111" x14ac:dyDescent="0.25">
      <c r="A489" s="14" t="s">
        <v>56</v>
      </c>
      <c r="B489" s="14" t="s">
        <v>55</v>
      </c>
      <c r="C489" s="14" t="s">
        <v>55</v>
      </c>
      <c r="D489" s="14" t="s">
        <v>55</v>
      </c>
      <c r="E489" s="14" t="s">
        <v>55</v>
      </c>
      <c r="F489" s="14" t="s">
        <v>124</v>
      </c>
      <c r="G489" s="14" t="s">
        <v>62</v>
      </c>
      <c r="H489" s="1">
        <v>42300</v>
      </c>
      <c r="I489" s="14">
        <v>298.33999999999997</v>
      </c>
      <c r="J489" s="14">
        <v>291.76</v>
      </c>
      <c r="K489" s="14">
        <v>291.26</v>
      </c>
      <c r="L489" s="14">
        <v>284.82</v>
      </c>
      <c r="M489" s="14">
        <v>290</v>
      </c>
      <c r="N489" s="14">
        <v>409.84</v>
      </c>
      <c r="O489" s="14">
        <v>613.5</v>
      </c>
      <c r="P489" s="14">
        <v>853.12</v>
      </c>
      <c r="Q489" s="14">
        <v>1082.22</v>
      </c>
      <c r="R489" s="14">
        <v>1307.9000000000001</v>
      </c>
      <c r="S489" s="14">
        <v>1446.02</v>
      </c>
      <c r="T489" s="14">
        <v>1490.18</v>
      </c>
      <c r="U489" s="14">
        <v>1345.1</v>
      </c>
      <c r="V489" s="14">
        <v>1414.36</v>
      </c>
      <c r="W489" s="14">
        <v>1224.3399999999999</v>
      </c>
      <c r="X489" s="14">
        <v>901.48</v>
      </c>
      <c r="Y489" s="14">
        <v>798.4</v>
      </c>
      <c r="Z489" s="14">
        <v>739.7</v>
      </c>
      <c r="AA489" s="14">
        <v>610.88</v>
      </c>
      <c r="AB489" s="14">
        <v>615.82000000000005</v>
      </c>
      <c r="AC489" s="14">
        <v>564.74</v>
      </c>
      <c r="AD489" s="14">
        <v>485.9</v>
      </c>
      <c r="AE489" s="14">
        <v>392.92</v>
      </c>
      <c r="AF489" s="14">
        <v>335.64</v>
      </c>
      <c r="AG489" s="14">
        <v>762.61500000000001</v>
      </c>
      <c r="AH489" s="14">
        <v>303.72379999999998</v>
      </c>
      <c r="AI489" s="14">
        <v>312.48309999999998</v>
      </c>
      <c r="AJ489" s="14">
        <v>315.0428</v>
      </c>
      <c r="AK489" s="14">
        <v>308.61489999999998</v>
      </c>
      <c r="AL489" s="14">
        <v>283.10789999999997</v>
      </c>
      <c r="AM489" s="14">
        <v>380.32440000000003</v>
      </c>
      <c r="AN489" s="14">
        <v>533.52520000000004</v>
      </c>
      <c r="AO489" s="14">
        <v>738.52829999999994</v>
      </c>
      <c r="AP489" s="14">
        <v>980.86389999999994</v>
      </c>
      <c r="AQ489" s="14">
        <v>1174.7080000000001</v>
      </c>
      <c r="AR489" s="14">
        <v>1355.018</v>
      </c>
      <c r="AS489" s="14">
        <v>1406.84</v>
      </c>
      <c r="AT489" s="14">
        <v>1293.0809999999999</v>
      </c>
      <c r="AU489" s="14">
        <v>1359.067</v>
      </c>
      <c r="AV489" s="14">
        <v>1236.162</v>
      </c>
      <c r="AW489" s="14">
        <v>1011.301</v>
      </c>
      <c r="AX489" s="14">
        <v>908.74770000000001</v>
      </c>
      <c r="AY489" s="14">
        <v>844.41930000000002</v>
      </c>
      <c r="AZ489" s="14">
        <v>716.11620000000005</v>
      </c>
      <c r="BA489" s="14">
        <v>626.2133</v>
      </c>
      <c r="BB489" s="14">
        <v>556.18650000000002</v>
      </c>
      <c r="BC489" s="14">
        <v>476.3159</v>
      </c>
      <c r="BD489" s="14">
        <v>385.75020000000001</v>
      </c>
      <c r="BE489" s="14">
        <v>356.35980000000001</v>
      </c>
      <c r="BF489" s="14">
        <v>872.59640000000002</v>
      </c>
      <c r="BG489" s="14">
        <v>69</v>
      </c>
      <c r="BH489" s="14">
        <v>68.571399999999997</v>
      </c>
      <c r="BI489" s="14">
        <v>68.142899999999997</v>
      </c>
      <c r="BJ489" s="14">
        <v>66</v>
      </c>
      <c r="BK489" s="14">
        <v>63.285699999999999</v>
      </c>
      <c r="BL489" s="14">
        <v>63.714300000000001</v>
      </c>
      <c r="BM489" s="14">
        <v>63.714300000000001</v>
      </c>
      <c r="BN489" s="14">
        <v>66</v>
      </c>
      <c r="BO489" s="14">
        <v>70.142899999999997</v>
      </c>
      <c r="BP489" s="14">
        <v>73.142899999999997</v>
      </c>
      <c r="BQ489" s="14">
        <v>74.142899999999997</v>
      </c>
      <c r="BR489" s="14">
        <v>77.285700000000006</v>
      </c>
      <c r="BS489" s="14">
        <v>80.285700000000006</v>
      </c>
      <c r="BT489" s="14">
        <v>78.857100000000003</v>
      </c>
      <c r="BU489" s="14">
        <v>76.571399999999997</v>
      </c>
      <c r="BV489" s="14">
        <v>78.714299999999994</v>
      </c>
      <c r="BW489" s="14">
        <v>75.571399999999997</v>
      </c>
      <c r="BX489" s="14">
        <v>74</v>
      </c>
      <c r="BY489" s="14">
        <v>72.428600000000003</v>
      </c>
      <c r="BZ489" s="14">
        <v>71.428600000000003</v>
      </c>
      <c r="CA489" s="14">
        <v>69.714299999999994</v>
      </c>
      <c r="CB489" s="14">
        <v>68.142899999999997</v>
      </c>
      <c r="CC489" s="14">
        <v>68.142899999999997</v>
      </c>
      <c r="CD489" s="14">
        <v>67.714299999999994</v>
      </c>
      <c r="CE489" s="14">
        <v>652.62300000000005</v>
      </c>
      <c r="CF489" s="14">
        <v>639.79880000000003</v>
      </c>
      <c r="CG489" s="14">
        <v>696.49869999999999</v>
      </c>
      <c r="CH489" s="14">
        <v>697.19759999999997</v>
      </c>
      <c r="CI489" s="14">
        <v>682.72760000000005</v>
      </c>
      <c r="CJ489" s="14">
        <v>657.8057</v>
      </c>
      <c r="CK489" s="14">
        <v>664.18209999999999</v>
      </c>
      <c r="CL489" s="14">
        <v>791.59469999999999</v>
      </c>
      <c r="CM489" s="14">
        <v>841.8329</v>
      </c>
      <c r="CN489" s="14">
        <v>890.32309999999995</v>
      </c>
      <c r="CO489" s="14">
        <v>1107.6669999999999</v>
      </c>
      <c r="CP489" s="14">
        <v>1013.374</v>
      </c>
      <c r="CQ489" s="14">
        <v>934.1662</v>
      </c>
      <c r="CR489" s="14">
        <v>731.43380000000002</v>
      </c>
      <c r="CS489" s="14">
        <v>741.5498</v>
      </c>
      <c r="CT489" s="14">
        <v>776.42550000000006</v>
      </c>
      <c r="CU489" s="14">
        <v>767.25729999999999</v>
      </c>
      <c r="CV489" s="14">
        <v>621.03499999999997</v>
      </c>
      <c r="CW489" s="14">
        <v>587.26369999999997</v>
      </c>
      <c r="CX489" s="14">
        <v>629.01379999999995</v>
      </c>
      <c r="CY489" s="14">
        <v>664.5086</v>
      </c>
      <c r="CZ489" s="14">
        <v>684.57839999999999</v>
      </c>
      <c r="DA489" s="14">
        <v>601.24710000000005</v>
      </c>
      <c r="DB489" s="14">
        <v>623.25980000000004</v>
      </c>
      <c r="DC489" s="14">
        <v>438.36869999999999</v>
      </c>
      <c r="DD489" s="14">
        <f>SUMIFS(CountData!$H:$H, CountData!$A:$A, $B489,CountData!$B:$B, $C489, CountData!$C:$C, $D489, CountData!$D:$D, $E489, CountData!$E:$E, $F489, CountData!$F:$F, $G489, CountData!$G:$G, $H489)</f>
        <v>16</v>
      </c>
      <c r="DE489" s="14">
        <f>SUMIFS(CountData!$I:$I, CountData!$A:$A, $B489, CountData!$B:$B, $C489, CountData!$C:$C, $D489, CountData!$D:$D, $E489, CountData!$E:$E, $F489, CountData!$F:$F, $G489, CountData!$G:$G, $H489)</f>
        <v>19</v>
      </c>
      <c r="DF489" s="27">
        <f t="shared" ca="1" si="7"/>
        <v>237.54250000000002</v>
      </c>
      <c r="DG489" s="14">
        <v>0</v>
      </c>
    </row>
    <row r="490" spans="1:111" x14ac:dyDescent="0.25">
      <c r="A490" s="14" t="s">
        <v>56</v>
      </c>
      <c r="B490" s="14" t="s">
        <v>55</v>
      </c>
      <c r="C490" s="14" t="s">
        <v>55</v>
      </c>
      <c r="D490" s="14" t="s">
        <v>55</v>
      </c>
      <c r="E490" s="14" t="s">
        <v>55</v>
      </c>
      <c r="F490" s="14" t="s">
        <v>124</v>
      </c>
      <c r="G490" s="14" t="s">
        <v>62</v>
      </c>
      <c r="H490" s="1">
        <v>42304</v>
      </c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D490" s="14">
        <f>SUMIFS(CountData!$H:$H, CountData!$A:$A, $B490,CountData!$B:$B, $C490, CountData!$C:$C, $D490, CountData!$D:$D, $E490, CountData!$E:$E, $F490, CountData!$F:$F, $G490, CountData!$G:$G, $H490)</f>
        <v>16</v>
      </c>
      <c r="DE490" s="14">
        <f>SUMIFS(CountData!$I:$I, CountData!$A:$A, $B490, CountData!$B:$B, $C490, CountData!$C:$C, $D490, CountData!$D:$D, $E490, CountData!$E:$E, $F490, CountData!$F:$F, $G490, CountData!$G:$G, $H490)</f>
        <v>19</v>
      </c>
      <c r="DF490" s="27">
        <f t="shared" ca="1" si="7"/>
        <v>0</v>
      </c>
      <c r="DG490" s="14">
        <v>1</v>
      </c>
    </row>
    <row r="491" spans="1:111" x14ac:dyDescent="0.25">
      <c r="A491" s="14" t="s">
        <v>56</v>
      </c>
      <c r="B491" s="14" t="s">
        <v>55</v>
      </c>
      <c r="C491" s="14" t="s">
        <v>55</v>
      </c>
      <c r="D491" s="14" t="s">
        <v>55</v>
      </c>
      <c r="E491" s="14" t="s">
        <v>55</v>
      </c>
      <c r="F491" s="14" t="s">
        <v>124</v>
      </c>
      <c r="G491" s="14" t="s">
        <v>62</v>
      </c>
      <c r="H491" s="1">
        <v>42305</v>
      </c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D491" s="14">
        <f>SUMIFS(CountData!$H:$H, CountData!$A:$A, $B491,CountData!$B:$B, $C491, CountData!$C:$C, $D491, CountData!$D:$D, $E491, CountData!$E:$E, $F491, CountData!$F:$F, $G491, CountData!$G:$G, $H491)</f>
        <v>16</v>
      </c>
      <c r="DE491" s="14">
        <f>SUMIFS(CountData!$I:$I, CountData!$A:$A, $B491, CountData!$B:$B, $C491, CountData!$C:$C, $D491, CountData!$D:$D, $E491, CountData!$E:$E, $F491, CountData!$F:$F, $G491, CountData!$G:$G, $H491)</f>
        <v>19</v>
      </c>
      <c r="DF491" s="27">
        <f t="shared" ca="1" si="7"/>
        <v>0</v>
      </c>
      <c r="DG491" s="14">
        <v>1</v>
      </c>
    </row>
    <row r="492" spans="1:111" x14ac:dyDescent="0.25">
      <c r="A492" s="14" t="s">
        <v>56</v>
      </c>
      <c r="B492" s="14" t="s">
        <v>55</v>
      </c>
      <c r="C492" s="14" t="s">
        <v>55</v>
      </c>
      <c r="D492" s="14" t="s">
        <v>55</v>
      </c>
      <c r="E492" s="14" t="s">
        <v>55</v>
      </c>
      <c r="F492" s="14" t="s">
        <v>124</v>
      </c>
      <c r="G492" s="14" t="s">
        <v>62</v>
      </c>
      <c r="H492" s="1">
        <v>42307</v>
      </c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D492" s="14">
        <f>SUMIFS(CountData!$H:$H, CountData!$A:$A, $B492,CountData!$B:$B, $C492, CountData!$C:$C, $D492, CountData!$D:$D, $E492, CountData!$E:$E, $F492, CountData!$F:$F, $G492, CountData!$G:$G, $H492)</f>
        <v>16</v>
      </c>
      <c r="DE492" s="14">
        <f>SUMIFS(CountData!$I:$I, CountData!$A:$A, $B492, CountData!$B:$B, $C492, CountData!$C:$C, $D492, CountData!$D:$D, $E492, CountData!$E:$E, $F492, CountData!$F:$F, $G492, CountData!$G:$G, $H492)</f>
        <v>19</v>
      </c>
      <c r="DF492" s="27">
        <f t="shared" ca="1" si="7"/>
        <v>0</v>
      </c>
      <c r="DG492" s="14">
        <v>1</v>
      </c>
    </row>
    <row r="493" spans="1:111" x14ac:dyDescent="0.25">
      <c r="A493" s="14" t="s">
        <v>56</v>
      </c>
      <c r="B493" s="14" t="s">
        <v>55</v>
      </c>
      <c r="C493" s="14" t="s">
        <v>55</v>
      </c>
      <c r="D493" s="14" t="s">
        <v>55</v>
      </c>
      <c r="E493" s="14" t="s">
        <v>55</v>
      </c>
      <c r="F493" s="14" t="s">
        <v>125</v>
      </c>
      <c r="G493" s="14" t="s">
        <v>102</v>
      </c>
      <c r="H493" s="1">
        <v>42125</v>
      </c>
      <c r="I493" s="14">
        <v>7041.32</v>
      </c>
      <c r="J493" s="14">
        <v>6743.8</v>
      </c>
      <c r="K493" s="14">
        <v>6568.94</v>
      </c>
      <c r="L493" s="14">
        <v>6798.32</v>
      </c>
      <c r="M493" s="14">
        <v>7341.98</v>
      </c>
      <c r="N493" s="14">
        <v>7929.46</v>
      </c>
      <c r="O493" s="14">
        <v>9390.08</v>
      </c>
      <c r="P493" s="14">
        <v>10195.4</v>
      </c>
      <c r="Q493" s="14">
        <v>11551.92</v>
      </c>
      <c r="R493" s="14">
        <v>12570.62</v>
      </c>
      <c r="S493" s="14">
        <v>13872.28</v>
      </c>
      <c r="T493" s="14">
        <v>14435.84</v>
      </c>
      <c r="U493" s="14">
        <v>14551.06</v>
      </c>
      <c r="V493" s="14">
        <v>14544.28</v>
      </c>
      <c r="W493" s="14">
        <v>14756.18</v>
      </c>
      <c r="X493" s="14">
        <v>13301.52</v>
      </c>
      <c r="Y493" s="14">
        <v>13254.16</v>
      </c>
      <c r="Z493" s="14">
        <v>13318.24</v>
      </c>
      <c r="AA493" s="14">
        <v>13263.16</v>
      </c>
      <c r="AB493" s="14">
        <v>14968.24</v>
      </c>
      <c r="AC493" s="14">
        <v>14525.9</v>
      </c>
      <c r="AD493" s="14">
        <v>12526.14</v>
      </c>
      <c r="AE493" s="14">
        <v>10235.4</v>
      </c>
      <c r="AF493" s="14">
        <v>7631.34</v>
      </c>
      <c r="AG493" s="14">
        <v>13284.27</v>
      </c>
      <c r="AH493" s="14">
        <v>7124.6139999999996</v>
      </c>
      <c r="AI493" s="14">
        <v>6930.9170000000004</v>
      </c>
      <c r="AJ493" s="14">
        <v>6736.3130000000001</v>
      </c>
      <c r="AK493" s="14">
        <v>6998.55</v>
      </c>
      <c r="AL493" s="14">
        <v>7497.1819999999998</v>
      </c>
      <c r="AM493" s="14">
        <v>8082.6279999999997</v>
      </c>
      <c r="AN493" s="14">
        <v>9454.2929999999997</v>
      </c>
      <c r="AO493" s="14">
        <v>10264.75</v>
      </c>
      <c r="AP493" s="14">
        <v>11358.77</v>
      </c>
      <c r="AQ493" s="14">
        <v>12284.04</v>
      </c>
      <c r="AR493" s="14">
        <v>13516.97</v>
      </c>
      <c r="AS493" s="14">
        <v>14065.57</v>
      </c>
      <c r="AT493" s="14">
        <v>14124.92</v>
      </c>
      <c r="AU493" s="14">
        <v>14189.37</v>
      </c>
      <c r="AV493" s="14">
        <v>14522.84</v>
      </c>
      <c r="AW493" s="14">
        <v>14435.64</v>
      </c>
      <c r="AX493" s="14">
        <v>14433.48</v>
      </c>
      <c r="AY493" s="14">
        <v>14490.14</v>
      </c>
      <c r="AZ493" s="14">
        <v>14486.28</v>
      </c>
      <c r="BA493" s="14">
        <v>15027.82</v>
      </c>
      <c r="BB493" s="14">
        <v>14475.24</v>
      </c>
      <c r="BC493" s="14">
        <v>12529.99</v>
      </c>
      <c r="BD493" s="14">
        <v>10166.08</v>
      </c>
      <c r="BE493" s="14">
        <v>7557.7560000000003</v>
      </c>
      <c r="BF493" s="14">
        <v>14433.42</v>
      </c>
      <c r="BG493" s="14">
        <v>65.599999999999994</v>
      </c>
      <c r="BH493" s="14">
        <v>65.2</v>
      </c>
      <c r="BI493" s="14">
        <v>64.2</v>
      </c>
      <c r="BJ493" s="14">
        <v>63.6</v>
      </c>
      <c r="BK493" s="14">
        <v>62.6</v>
      </c>
      <c r="BL493" s="14">
        <v>61</v>
      </c>
      <c r="BM493" s="14">
        <v>63.6</v>
      </c>
      <c r="BN493" s="14">
        <v>67.8</v>
      </c>
      <c r="BO493" s="14">
        <v>70.2</v>
      </c>
      <c r="BP493" s="14">
        <v>72.8</v>
      </c>
      <c r="BQ493" s="14">
        <v>77.2</v>
      </c>
      <c r="BR493" s="14">
        <v>78.599999999999994</v>
      </c>
      <c r="BS493" s="14">
        <v>80.8</v>
      </c>
      <c r="BT493" s="14">
        <v>81</v>
      </c>
      <c r="BU493" s="14">
        <v>81.400000000000006</v>
      </c>
      <c r="BV493" s="14">
        <v>79.8</v>
      </c>
      <c r="BW493" s="14">
        <v>76.8</v>
      </c>
      <c r="BX493" s="14">
        <v>74.2</v>
      </c>
      <c r="BY493" s="14">
        <v>73</v>
      </c>
      <c r="BZ493" s="14">
        <v>70</v>
      </c>
      <c r="CA493" s="14">
        <v>68.599999999999994</v>
      </c>
      <c r="CB493" s="14">
        <v>68.2</v>
      </c>
      <c r="CC493" s="14">
        <v>66.2</v>
      </c>
      <c r="CD493" s="14">
        <v>65.2</v>
      </c>
      <c r="CE493" s="14">
        <v>8020.3429999999998</v>
      </c>
      <c r="CF493" s="14">
        <v>6834.2969999999996</v>
      </c>
      <c r="CG493" s="14">
        <v>6471.5209999999997</v>
      </c>
      <c r="CH493" s="14">
        <v>6073.4040000000005</v>
      </c>
      <c r="CI493" s="14">
        <v>4856.9250000000002</v>
      </c>
      <c r="CJ493" s="14">
        <v>5265.268</v>
      </c>
      <c r="CK493" s="14">
        <v>6325.223</v>
      </c>
      <c r="CL493" s="14">
        <v>6509.5219999999999</v>
      </c>
      <c r="CM493" s="14">
        <v>6152.9170000000004</v>
      </c>
      <c r="CN493" s="14">
        <v>8734.1929999999993</v>
      </c>
      <c r="CO493" s="14">
        <v>11173.75</v>
      </c>
      <c r="CP493" s="14">
        <v>8882.4809999999998</v>
      </c>
      <c r="CQ493" s="14">
        <v>11017</v>
      </c>
      <c r="CR493" s="14">
        <v>12549.11</v>
      </c>
      <c r="CS493" s="14">
        <v>12259.79</v>
      </c>
      <c r="CT493" s="14">
        <v>11302.12</v>
      </c>
      <c r="CU493" s="14">
        <v>10876.36</v>
      </c>
      <c r="CV493" s="14">
        <v>9975.5570000000007</v>
      </c>
      <c r="CW493" s="14">
        <v>9042.0159999999996</v>
      </c>
      <c r="CX493" s="14">
        <v>14040.07</v>
      </c>
      <c r="CY493" s="14">
        <v>18641.68</v>
      </c>
      <c r="CZ493" s="14">
        <v>15403.5</v>
      </c>
      <c r="DA493" s="14">
        <v>12004.45</v>
      </c>
      <c r="DB493" s="14">
        <v>11700.45</v>
      </c>
      <c r="DC493" s="14">
        <v>8567.3379999999997</v>
      </c>
      <c r="DD493" s="14">
        <f>SUMIFS(CountData!$H:$H, CountData!$A:$A, $B493,CountData!$B:$B, $C493, CountData!$C:$C, $D493, CountData!$D:$D, $E493, CountData!$E:$E, $F493, CountData!$F:$F, $G493, CountData!$G:$G, $H493)</f>
        <v>16</v>
      </c>
      <c r="DE493" s="14">
        <f>SUMIFS(CountData!$I:$I, CountData!$A:$A, $B493, CountData!$B:$B, $C493, CountData!$C:$C, $D493, CountData!$D:$D, $E493, CountData!$E:$E, $F493, CountData!$F:$F, $G493, CountData!$G:$G, $H493)</f>
        <v>19</v>
      </c>
      <c r="DF493" s="27">
        <f t="shared" ca="1" si="7"/>
        <v>1186.2549999999992</v>
      </c>
      <c r="DG493" s="14">
        <v>0</v>
      </c>
    </row>
    <row r="494" spans="1:111" x14ac:dyDescent="0.25">
      <c r="A494" s="14" t="s">
        <v>56</v>
      </c>
      <c r="B494" s="14" t="s">
        <v>55</v>
      </c>
      <c r="C494" s="14" t="s">
        <v>55</v>
      </c>
      <c r="D494" s="14" t="s">
        <v>55</v>
      </c>
      <c r="E494" s="14" t="s">
        <v>55</v>
      </c>
      <c r="F494" s="14" t="s">
        <v>125</v>
      </c>
      <c r="G494" s="14" t="s">
        <v>102</v>
      </c>
      <c r="H494" s="1">
        <v>42164</v>
      </c>
      <c r="I494" s="14">
        <v>10191.18</v>
      </c>
      <c r="J494" s="14">
        <v>9774.24</v>
      </c>
      <c r="K494" s="14">
        <v>9579.98</v>
      </c>
      <c r="L494" s="14">
        <v>9907.32</v>
      </c>
      <c r="M494" s="14">
        <v>10962</v>
      </c>
      <c r="N494" s="14">
        <v>11809.88</v>
      </c>
      <c r="O494" s="14">
        <v>14620.4</v>
      </c>
      <c r="P494" s="14">
        <v>16320.66</v>
      </c>
      <c r="Q494" s="14">
        <v>18249.919999999998</v>
      </c>
      <c r="R494" s="14">
        <v>18805.259999999998</v>
      </c>
      <c r="S494" s="14">
        <v>21129.24</v>
      </c>
      <c r="T494" s="14">
        <v>22101.279999999999</v>
      </c>
      <c r="U494" s="14">
        <v>22380.959999999999</v>
      </c>
      <c r="V494" s="14">
        <v>22252.94</v>
      </c>
      <c r="W494" s="14">
        <v>22094.2</v>
      </c>
      <c r="X494" s="14">
        <v>20020.8</v>
      </c>
      <c r="Y494" s="14">
        <v>19122.88</v>
      </c>
      <c r="Z494" s="14">
        <v>19562.86</v>
      </c>
      <c r="AA494" s="14">
        <v>19519.099999999999</v>
      </c>
      <c r="AB494" s="14">
        <v>21117.86</v>
      </c>
      <c r="AC494" s="14">
        <v>20820.68</v>
      </c>
      <c r="AD494" s="14">
        <v>17452.46</v>
      </c>
      <c r="AE494" s="14">
        <v>13585.24</v>
      </c>
      <c r="AF494" s="14">
        <v>10759.42</v>
      </c>
      <c r="AG494" s="14">
        <v>19556.41</v>
      </c>
      <c r="AH494" s="14">
        <v>10341.82</v>
      </c>
      <c r="AI494" s="14">
        <v>10042.39</v>
      </c>
      <c r="AJ494" s="14">
        <v>9825.4560000000001</v>
      </c>
      <c r="AK494" s="14">
        <v>10189.780000000001</v>
      </c>
      <c r="AL494" s="14">
        <v>11184.57</v>
      </c>
      <c r="AM494" s="14">
        <v>12047.78</v>
      </c>
      <c r="AN494" s="14">
        <v>14762.97</v>
      </c>
      <c r="AO494" s="14">
        <v>16379.47</v>
      </c>
      <c r="AP494" s="14">
        <v>17813.169999999998</v>
      </c>
      <c r="AQ494" s="14">
        <v>18299.07</v>
      </c>
      <c r="AR494" s="14">
        <v>20583.14</v>
      </c>
      <c r="AS494" s="14">
        <v>21583.98</v>
      </c>
      <c r="AT494" s="14">
        <v>21825.19</v>
      </c>
      <c r="AU494" s="14">
        <v>21542.74</v>
      </c>
      <c r="AV494" s="14">
        <v>21185.72</v>
      </c>
      <c r="AW494" s="14">
        <v>21448.16</v>
      </c>
      <c r="AX494" s="14">
        <v>21221.64</v>
      </c>
      <c r="AY494" s="14">
        <v>21863.81</v>
      </c>
      <c r="AZ494" s="14">
        <v>21712.41</v>
      </c>
      <c r="BA494" s="14">
        <v>20927.830000000002</v>
      </c>
      <c r="BB494" s="14">
        <v>20626.43</v>
      </c>
      <c r="BC494" s="14">
        <v>17420.82</v>
      </c>
      <c r="BD494" s="14">
        <v>13499.23</v>
      </c>
      <c r="BE494" s="14">
        <v>10707.57</v>
      </c>
      <c r="BF494" s="14">
        <v>21598.94</v>
      </c>
      <c r="BG494" s="14">
        <v>70.324700000000007</v>
      </c>
      <c r="BH494" s="14">
        <v>70.324700000000007</v>
      </c>
      <c r="BI494" s="14">
        <v>69.766199999999998</v>
      </c>
      <c r="BJ494" s="14">
        <v>70.883099999999999</v>
      </c>
      <c r="BK494" s="14">
        <v>70.441599999999994</v>
      </c>
      <c r="BL494" s="14">
        <v>69.883099999999999</v>
      </c>
      <c r="BM494" s="14">
        <v>68.883099999999999</v>
      </c>
      <c r="BN494" s="14">
        <v>68.883099999999999</v>
      </c>
      <c r="BO494" s="14">
        <v>69.883099999999999</v>
      </c>
      <c r="BP494" s="14">
        <v>75.883099999999999</v>
      </c>
      <c r="BQ494" s="14">
        <v>82.090900000000005</v>
      </c>
      <c r="BR494" s="14">
        <v>80.857100000000003</v>
      </c>
      <c r="BS494" s="14">
        <v>77.324700000000007</v>
      </c>
      <c r="BT494" s="14">
        <v>78.6494</v>
      </c>
      <c r="BU494" s="14">
        <v>75.415599999999998</v>
      </c>
      <c r="BV494" s="14">
        <v>73.415599999999998</v>
      </c>
      <c r="BW494" s="14">
        <v>70.6494</v>
      </c>
      <c r="BX494" s="14">
        <v>69.766199999999998</v>
      </c>
      <c r="BY494" s="14">
        <v>68.766199999999998</v>
      </c>
      <c r="BZ494" s="14">
        <v>68.324700000000007</v>
      </c>
      <c r="CA494" s="14">
        <v>67.883099999999999</v>
      </c>
      <c r="CB494" s="14">
        <v>67.883099999999999</v>
      </c>
      <c r="CC494" s="14">
        <v>66.883099999999999</v>
      </c>
      <c r="CD494" s="14">
        <v>66.883099999999999</v>
      </c>
      <c r="CE494" s="14">
        <v>13034.85</v>
      </c>
      <c r="CF494" s="14">
        <v>10272.049999999999</v>
      </c>
      <c r="CG494" s="14">
        <v>9650.2659999999996</v>
      </c>
      <c r="CH494" s="14">
        <v>8342.8130000000001</v>
      </c>
      <c r="CI494" s="14">
        <v>6978.4669999999996</v>
      </c>
      <c r="CJ494" s="14">
        <v>6262.0119999999997</v>
      </c>
      <c r="CK494" s="14">
        <v>7988.1040000000003</v>
      </c>
      <c r="CL494" s="14">
        <v>8730.4320000000007</v>
      </c>
      <c r="CM494" s="14">
        <v>9878.3950000000004</v>
      </c>
      <c r="CN494" s="14">
        <v>15474.04</v>
      </c>
      <c r="CO494" s="14">
        <v>27193.040000000001</v>
      </c>
      <c r="CP494" s="14">
        <v>23399.32</v>
      </c>
      <c r="CQ494" s="14">
        <v>22032.13</v>
      </c>
      <c r="CR494" s="14">
        <v>22658.04</v>
      </c>
      <c r="CS494" s="14">
        <v>22804.62</v>
      </c>
      <c r="CT494" s="14">
        <v>21295.040000000001</v>
      </c>
      <c r="CU494" s="14">
        <v>26108.77</v>
      </c>
      <c r="CV494" s="14">
        <v>24204.639999999999</v>
      </c>
      <c r="CW494" s="14">
        <v>23031.47</v>
      </c>
      <c r="CX494" s="14">
        <v>32020.77</v>
      </c>
      <c r="CY494" s="14">
        <v>34837.72</v>
      </c>
      <c r="CZ494" s="14">
        <v>25802.14</v>
      </c>
      <c r="DA494" s="14">
        <v>20202.11</v>
      </c>
      <c r="DB494" s="14">
        <v>18685.38</v>
      </c>
      <c r="DC494" s="14">
        <v>19083.009999999998</v>
      </c>
      <c r="DD494" s="14">
        <f>SUMIFS(CountData!$H:$H, CountData!$A:$A, $B494,CountData!$B:$B, $C494, CountData!$C:$C, $D494, CountData!$D:$D, $E494, CountData!$E:$E, $F494, CountData!$F:$F, $G494, CountData!$G:$G, $H494)</f>
        <v>16</v>
      </c>
      <c r="DE494" s="14">
        <f>SUMIFS(CountData!$I:$I, CountData!$A:$A, $B494, CountData!$B:$B, $C494, CountData!$C:$C, $D494, CountData!$D:$D, $E494, CountData!$E:$E, $F494, CountData!$F:$F, $G494, CountData!$G:$G, $H494)</f>
        <v>19</v>
      </c>
      <c r="DF494" s="27">
        <f t="shared" ca="1" si="7"/>
        <v>1873.4225000000006</v>
      </c>
      <c r="DG494" s="14">
        <v>0</v>
      </c>
    </row>
    <row r="495" spans="1:111" x14ac:dyDescent="0.25">
      <c r="A495" s="14" t="s">
        <v>56</v>
      </c>
      <c r="B495" s="14" t="s">
        <v>55</v>
      </c>
      <c r="C495" s="14" t="s">
        <v>55</v>
      </c>
      <c r="D495" s="14" t="s">
        <v>55</v>
      </c>
      <c r="E495" s="14" t="s">
        <v>55</v>
      </c>
      <c r="F495" s="14" t="s">
        <v>125</v>
      </c>
      <c r="G495" s="14" t="s">
        <v>102</v>
      </c>
      <c r="H495" s="1">
        <v>42179</v>
      </c>
      <c r="I495" s="14">
        <v>9681.18</v>
      </c>
      <c r="J495" s="14">
        <v>9306.0400000000009</v>
      </c>
      <c r="K495" s="14">
        <v>8946.4599999999991</v>
      </c>
      <c r="L495" s="14">
        <v>9344.74</v>
      </c>
      <c r="M495" s="14">
        <v>10560.4</v>
      </c>
      <c r="N495" s="14">
        <v>11332.42</v>
      </c>
      <c r="O495" s="14">
        <v>13423.54</v>
      </c>
      <c r="P495" s="14">
        <v>14941.68</v>
      </c>
      <c r="Q495" s="14">
        <v>17476.54</v>
      </c>
      <c r="R495" s="14">
        <v>18753.8</v>
      </c>
      <c r="S495" s="14">
        <v>21045.46</v>
      </c>
      <c r="T495" s="14">
        <v>21307.4</v>
      </c>
      <c r="U495" s="14">
        <v>21619.08</v>
      </c>
      <c r="V495" s="14">
        <v>22265.74</v>
      </c>
      <c r="W495" s="14">
        <v>22393.119999999999</v>
      </c>
      <c r="X495" s="14">
        <v>20587.560000000001</v>
      </c>
      <c r="Y495" s="14">
        <v>20486.14</v>
      </c>
      <c r="Z495" s="14">
        <v>20681.580000000002</v>
      </c>
      <c r="AA495" s="14">
        <v>20820.64</v>
      </c>
      <c r="AB495" s="14">
        <v>22921.040000000001</v>
      </c>
      <c r="AC495" s="14">
        <v>22576.46</v>
      </c>
      <c r="AD495" s="14">
        <v>18225.5</v>
      </c>
      <c r="AE495" s="14">
        <v>14059.56</v>
      </c>
      <c r="AF495" s="14">
        <v>11115.56</v>
      </c>
      <c r="AG495" s="14">
        <v>20643.98</v>
      </c>
      <c r="AH495" s="14">
        <v>9848.0619999999999</v>
      </c>
      <c r="AI495" s="14">
        <v>9607.7610000000004</v>
      </c>
      <c r="AJ495" s="14">
        <v>9208.7389999999996</v>
      </c>
      <c r="AK495" s="14">
        <v>9650.85</v>
      </c>
      <c r="AL495" s="14">
        <v>10784.57</v>
      </c>
      <c r="AM495" s="14">
        <v>11606</v>
      </c>
      <c r="AN495" s="14">
        <v>13592.94</v>
      </c>
      <c r="AO495" s="14">
        <v>14999.04</v>
      </c>
      <c r="AP495" s="14">
        <v>17063.169999999998</v>
      </c>
      <c r="AQ495" s="14">
        <v>18337.47</v>
      </c>
      <c r="AR495" s="14">
        <v>20663.13</v>
      </c>
      <c r="AS495" s="14">
        <v>20837.89</v>
      </c>
      <c r="AT495" s="14">
        <v>21099.599999999999</v>
      </c>
      <c r="AU495" s="14">
        <v>21460.53</v>
      </c>
      <c r="AV495" s="14">
        <v>21496.73</v>
      </c>
      <c r="AW495" s="14">
        <v>21978.29</v>
      </c>
      <c r="AX495" s="14">
        <v>22429.21</v>
      </c>
      <c r="AY495" s="14">
        <v>22860.91</v>
      </c>
      <c r="AZ495" s="14">
        <v>22734.03</v>
      </c>
      <c r="BA495" s="14">
        <v>22713.82</v>
      </c>
      <c r="BB495" s="14">
        <v>22413.52</v>
      </c>
      <c r="BC495" s="14">
        <v>18218.63</v>
      </c>
      <c r="BD495" s="14">
        <v>13983.03</v>
      </c>
      <c r="BE495" s="14">
        <v>11060.76</v>
      </c>
      <c r="BF495" s="14">
        <v>22459.599999999999</v>
      </c>
      <c r="BG495" s="14">
        <v>67.227900000000005</v>
      </c>
      <c r="BH495" s="14">
        <v>67.113900000000001</v>
      </c>
      <c r="BI495" s="14">
        <v>65.341800000000006</v>
      </c>
      <c r="BJ495" s="14">
        <v>64.898700000000005</v>
      </c>
      <c r="BK495" s="14">
        <v>63.898699999999998</v>
      </c>
      <c r="BL495" s="14">
        <v>66.670900000000003</v>
      </c>
      <c r="BM495" s="14">
        <v>68.113900000000001</v>
      </c>
      <c r="BN495" s="14">
        <v>68.772099999999995</v>
      </c>
      <c r="BO495" s="14">
        <v>70.658199999999994</v>
      </c>
      <c r="BP495" s="14">
        <v>73.544300000000007</v>
      </c>
      <c r="BQ495" s="14">
        <v>75.430400000000006</v>
      </c>
      <c r="BR495" s="14">
        <v>77.987300000000005</v>
      </c>
      <c r="BS495" s="14">
        <v>76.430400000000006</v>
      </c>
      <c r="BT495" s="14">
        <v>76.873400000000004</v>
      </c>
      <c r="BU495" s="14">
        <v>76.430400000000006</v>
      </c>
      <c r="BV495" s="14">
        <v>77.430400000000006</v>
      </c>
      <c r="BW495" s="14">
        <v>75.987300000000005</v>
      </c>
      <c r="BX495" s="14">
        <v>74.987300000000005</v>
      </c>
      <c r="BY495" s="14">
        <v>74.772099999999995</v>
      </c>
      <c r="BZ495" s="14">
        <v>71</v>
      </c>
      <c r="CA495" s="14">
        <v>69.557000000000002</v>
      </c>
      <c r="CB495" s="14">
        <v>68.557000000000002</v>
      </c>
      <c r="CC495" s="14">
        <v>67.670900000000003</v>
      </c>
      <c r="CD495" s="14">
        <v>67.670900000000003</v>
      </c>
      <c r="CE495" s="14">
        <v>11308.74</v>
      </c>
      <c r="CF495" s="14">
        <v>10190.09</v>
      </c>
      <c r="CG495" s="14">
        <v>9466.1360000000004</v>
      </c>
      <c r="CH495" s="14">
        <v>8269.152</v>
      </c>
      <c r="CI495" s="14">
        <v>6754.6670000000004</v>
      </c>
      <c r="CJ495" s="14">
        <v>6614.9139999999998</v>
      </c>
      <c r="CK495" s="14">
        <v>8037.3149999999996</v>
      </c>
      <c r="CL495" s="14">
        <v>8562.6059999999998</v>
      </c>
      <c r="CM495" s="14">
        <v>8551.3670000000002</v>
      </c>
      <c r="CN495" s="14">
        <v>12073.48</v>
      </c>
      <c r="CO495" s="14">
        <v>16704.66</v>
      </c>
      <c r="CP495" s="14">
        <v>17234.330000000002</v>
      </c>
      <c r="CQ495" s="14">
        <v>18940.61</v>
      </c>
      <c r="CR495" s="14">
        <v>18668.62</v>
      </c>
      <c r="CS495" s="14">
        <v>18242.21</v>
      </c>
      <c r="CT495" s="14">
        <v>20315.96</v>
      </c>
      <c r="CU495" s="14">
        <v>21199.38</v>
      </c>
      <c r="CV495" s="14">
        <v>21390.75</v>
      </c>
      <c r="CW495" s="14">
        <v>27264.69</v>
      </c>
      <c r="CX495" s="14">
        <v>35936.04</v>
      </c>
      <c r="CY495" s="14">
        <v>36883.47</v>
      </c>
      <c r="CZ495" s="14">
        <v>26587.3</v>
      </c>
      <c r="DA495" s="14">
        <v>20530.830000000002</v>
      </c>
      <c r="DB495" s="14">
        <v>18837.27</v>
      </c>
      <c r="DC495" s="14">
        <v>17640.2</v>
      </c>
      <c r="DD495" s="14">
        <f>SUMIFS(CountData!$H:$H, CountData!$A:$A, $B495,CountData!$B:$B, $C495, CountData!$C:$C, $D495, CountData!$D:$D, $E495, CountData!$E:$E, $F495, CountData!$F:$F, $G495, CountData!$G:$G, $H495)</f>
        <v>16</v>
      </c>
      <c r="DE495" s="14">
        <f>SUMIFS(CountData!$I:$I, CountData!$A:$A, $B495, CountData!$B:$B, $C495, CountData!$C:$C, $D495, CountData!$D:$D, $E495, CountData!$E:$E, $F495, CountData!$F:$F, $G495, CountData!$G:$G, $H495)</f>
        <v>19</v>
      </c>
      <c r="DF495" s="27">
        <f t="shared" ca="1" si="7"/>
        <v>1547.3050000000039</v>
      </c>
      <c r="DG495" s="14">
        <v>0</v>
      </c>
    </row>
    <row r="496" spans="1:111" x14ac:dyDescent="0.25">
      <c r="A496" s="14" t="s">
        <v>56</v>
      </c>
      <c r="B496" s="14" t="s">
        <v>55</v>
      </c>
      <c r="C496" s="14" t="s">
        <v>55</v>
      </c>
      <c r="D496" s="14" t="s">
        <v>55</v>
      </c>
      <c r="E496" s="14" t="s">
        <v>55</v>
      </c>
      <c r="F496" s="14" t="s">
        <v>125</v>
      </c>
      <c r="G496" s="14" t="s">
        <v>102</v>
      </c>
      <c r="H496" s="1">
        <v>42180</v>
      </c>
      <c r="I496" s="14">
        <v>9813.24</v>
      </c>
      <c r="J496" s="14">
        <v>9312.3799999999992</v>
      </c>
      <c r="K496" s="14">
        <v>9163.2999999999993</v>
      </c>
      <c r="L496" s="14">
        <v>9413.76</v>
      </c>
      <c r="M496" s="14">
        <v>10436.120000000001</v>
      </c>
      <c r="N496" s="14">
        <v>11348.28</v>
      </c>
      <c r="O496" s="14">
        <v>13439.88</v>
      </c>
      <c r="P496" s="14">
        <v>14742</v>
      </c>
      <c r="Q496" s="14">
        <v>16722.96</v>
      </c>
      <c r="R496" s="14">
        <v>17705.900000000001</v>
      </c>
      <c r="S496" s="14">
        <v>19579.54</v>
      </c>
      <c r="T496" s="14">
        <v>20091.14</v>
      </c>
      <c r="U496" s="14">
        <v>20341.400000000001</v>
      </c>
      <c r="V496" s="14">
        <v>20777.240000000002</v>
      </c>
      <c r="W496" s="14">
        <v>21141.16</v>
      </c>
      <c r="X496" s="14">
        <v>19654.86</v>
      </c>
      <c r="Y496" s="14">
        <v>19440.16</v>
      </c>
      <c r="Z496" s="14">
        <v>19849.84</v>
      </c>
      <c r="AA496" s="14">
        <v>20436.96</v>
      </c>
      <c r="AB496" s="14">
        <v>22494.18</v>
      </c>
      <c r="AC496" s="14">
        <v>21937.26</v>
      </c>
      <c r="AD496" s="14">
        <v>18013.2</v>
      </c>
      <c r="AE496" s="14">
        <v>13907.76</v>
      </c>
      <c r="AF496" s="14">
        <v>10805.16</v>
      </c>
      <c r="AG496" s="14">
        <v>19845.45</v>
      </c>
      <c r="AH496" s="14">
        <v>9963.7389999999996</v>
      </c>
      <c r="AI496" s="14">
        <v>9571.8819999999996</v>
      </c>
      <c r="AJ496" s="14">
        <v>9385.6290000000008</v>
      </c>
      <c r="AK496" s="14">
        <v>9693.7309999999998</v>
      </c>
      <c r="AL496" s="14">
        <v>10653.11</v>
      </c>
      <c r="AM496" s="14">
        <v>11599.58</v>
      </c>
      <c r="AN496" s="14">
        <v>13569.65</v>
      </c>
      <c r="AO496" s="14">
        <v>14732.95</v>
      </c>
      <c r="AP496" s="14">
        <v>16393.169999999998</v>
      </c>
      <c r="AQ496" s="14">
        <v>17251.62</v>
      </c>
      <c r="AR496" s="14">
        <v>19204.11</v>
      </c>
      <c r="AS496" s="14">
        <v>19623.759999999998</v>
      </c>
      <c r="AT496" s="14">
        <v>19854.16</v>
      </c>
      <c r="AU496" s="14">
        <v>20052.03</v>
      </c>
      <c r="AV496" s="14">
        <v>20336.330000000002</v>
      </c>
      <c r="AW496" s="14">
        <v>21143.85</v>
      </c>
      <c r="AX496" s="14">
        <v>21402.95</v>
      </c>
      <c r="AY496" s="14">
        <v>22001.02</v>
      </c>
      <c r="AZ496" s="14">
        <v>22497.34</v>
      </c>
      <c r="BA496" s="14">
        <v>22172.42</v>
      </c>
      <c r="BB496" s="14">
        <v>21683.37</v>
      </c>
      <c r="BC496" s="14">
        <v>17917</v>
      </c>
      <c r="BD496" s="14">
        <v>13796.3</v>
      </c>
      <c r="BE496" s="14">
        <v>10773.87</v>
      </c>
      <c r="BF496" s="14">
        <v>21751.599999999999</v>
      </c>
      <c r="BG496" s="14">
        <v>67.657899999999998</v>
      </c>
      <c r="BH496" s="14">
        <v>67.657899999999998</v>
      </c>
      <c r="BI496" s="14">
        <v>68.552599999999998</v>
      </c>
      <c r="BJ496" s="14">
        <v>67.552599999999998</v>
      </c>
      <c r="BK496" s="14">
        <v>68</v>
      </c>
      <c r="BL496" s="14">
        <v>67.552599999999998</v>
      </c>
      <c r="BM496" s="14">
        <v>68</v>
      </c>
      <c r="BN496" s="14">
        <v>69</v>
      </c>
      <c r="BO496" s="14">
        <v>71.8947</v>
      </c>
      <c r="BP496" s="14">
        <v>75.342100000000002</v>
      </c>
      <c r="BQ496" s="14">
        <v>76.684200000000004</v>
      </c>
      <c r="BR496" s="14">
        <v>76.684200000000004</v>
      </c>
      <c r="BS496" s="14">
        <v>75.236800000000002</v>
      </c>
      <c r="BT496" s="14">
        <v>77.684200000000004</v>
      </c>
      <c r="BU496" s="14">
        <v>77.131600000000006</v>
      </c>
      <c r="BV496" s="14">
        <v>75.684200000000004</v>
      </c>
      <c r="BW496" s="14">
        <v>75.236800000000002</v>
      </c>
      <c r="BX496" s="14">
        <v>73.789500000000004</v>
      </c>
      <c r="BY496" s="14">
        <v>71.8947</v>
      </c>
      <c r="BZ496" s="14">
        <v>69</v>
      </c>
      <c r="CA496" s="14">
        <v>67.552599999999998</v>
      </c>
      <c r="CB496" s="14">
        <v>66.657899999999998</v>
      </c>
      <c r="CC496" s="14">
        <v>66.1053</v>
      </c>
      <c r="CD496" s="14">
        <v>67.1053</v>
      </c>
      <c r="CE496" s="14">
        <v>11227.3</v>
      </c>
      <c r="CF496" s="14">
        <v>10065.219999999999</v>
      </c>
      <c r="CG496" s="14">
        <v>9419.8989999999994</v>
      </c>
      <c r="CH496" s="14">
        <v>8132.4780000000001</v>
      </c>
      <c r="CI496" s="14">
        <v>6670.567</v>
      </c>
      <c r="CJ496" s="14">
        <v>6574.9889999999996</v>
      </c>
      <c r="CK496" s="14">
        <v>7508.027</v>
      </c>
      <c r="CL496" s="14">
        <v>7665.8220000000001</v>
      </c>
      <c r="CM496" s="14">
        <v>7768.9880000000003</v>
      </c>
      <c r="CN496" s="14">
        <v>10878.96</v>
      </c>
      <c r="CO496" s="14">
        <v>13120.08</v>
      </c>
      <c r="CP496" s="14">
        <v>13458.85</v>
      </c>
      <c r="CQ496" s="14">
        <v>15440.83</v>
      </c>
      <c r="CR496" s="14">
        <v>17045.53</v>
      </c>
      <c r="CS496" s="14">
        <v>16360.92</v>
      </c>
      <c r="CT496" s="14">
        <v>17074.259999999998</v>
      </c>
      <c r="CU496" s="14">
        <v>18481.93</v>
      </c>
      <c r="CV496" s="14">
        <v>18612.61</v>
      </c>
      <c r="CW496" s="14">
        <v>18975.439999999999</v>
      </c>
      <c r="CX496" s="14">
        <v>26907.17</v>
      </c>
      <c r="CY496" s="14">
        <v>31108.77</v>
      </c>
      <c r="CZ496" s="14">
        <v>24664.11</v>
      </c>
      <c r="DA496" s="14">
        <v>19789.96</v>
      </c>
      <c r="DB496" s="14">
        <v>18475.259999999998</v>
      </c>
      <c r="DC496" s="14">
        <v>14982.72</v>
      </c>
      <c r="DD496" s="14">
        <f>SUMIFS(CountData!$H:$H, CountData!$A:$A, $B496,CountData!$B:$B, $C496, CountData!$C:$C, $D496, CountData!$D:$D, $E496, CountData!$E:$E, $F496, CountData!$F:$F, $G496, CountData!$G:$G, $H496)</f>
        <v>16</v>
      </c>
      <c r="DE496" s="14">
        <f>SUMIFS(CountData!$I:$I, CountData!$A:$A, $B496, CountData!$B:$B, $C496, CountData!$C:$C, $D496, CountData!$D:$D, $E496, CountData!$E:$E, $F496, CountData!$F:$F, $G496, CountData!$G:$G, $H496)</f>
        <v>19</v>
      </c>
      <c r="DF496" s="27">
        <f t="shared" ca="1" si="7"/>
        <v>1375.5825000000004</v>
      </c>
      <c r="DG496" s="14">
        <v>0</v>
      </c>
    </row>
    <row r="497" spans="1:111" x14ac:dyDescent="0.25">
      <c r="A497" s="14" t="s">
        <v>56</v>
      </c>
      <c r="B497" s="14" t="s">
        <v>55</v>
      </c>
      <c r="C497" s="14" t="s">
        <v>55</v>
      </c>
      <c r="D497" s="14" t="s">
        <v>55</v>
      </c>
      <c r="E497" s="14" t="s">
        <v>55</v>
      </c>
      <c r="F497" s="14" t="s">
        <v>125</v>
      </c>
      <c r="G497" s="14" t="s">
        <v>102</v>
      </c>
      <c r="H497" s="1">
        <v>42181</v>
      </c>
      <c r="I497" s="14">
        <v>9689.2800000000007</v>
      </c>
      <c r="J497" s="14">
        <v>9383.7999999999993</v>
      </c>
      <c r="K497" s="14">
        <v>9124.2199999999993</v>
      </c>
      <c r="L497" s="14">
        <v>9432.1</v>
      </c>
      <c r="M497" s="14">
        <v>10390.56</v>
      </c>
      <c r="N497" s="14">
        <v>11448.84</v>
      </c>
      <c r="O497" s="14">
        <v>13452.6</v>
      </c>
      <c r="P497" s="14">
        <v>14809.44</v>
      </c>
      <c r="Q497" s="14">
        <v>17100.439999999999</v>
      </c>
      <c r="R497" s="14">
        <v>18370.22</v>
      </c>
      <c r="S497" s="14">
        <v>20795.02</v>
      </c>
      <c r="T497" s="14">
        <v>21287.02</v>
      </c>
      <c r="U497" s="14">
        <v>21638.240000000002</v>
      </c>
      <c r="V497" s="14">
        <v>22238.12</v>
      </c>
      <c r="W497" s="14">
        <v>22135.360000000001</v>
      </c>
      <c r="X497" s="14">
        <v>19211.599999999999</v>
      </c>
      <c r="Y497" s="14">
        <v>19068.919999999998</v>
      </c>
      <c r="Z497" s="14">
        <v>19182.16</v>
      </c>
      <c r="AA497" s="14">
        <v>19549.3</v>
      </c>
      <c r="AB497" s="14">
        <v>22943.3</v>
      </c>
      <c r="AC497" s="14">
        <v>22834.9</v>
      </c>
      <c r="AD497" s="14">
        <v>18819.14</v>
      </c>
      <c r="AE497" s="14">
        <v>14766.26</v>
      </c>
      <c r="AF497" s="14">
        <v>10675.6</v>
      </c>
      <c r="AG497" s="14">
        <v>19252.990000000002</v>
      </c>
      <c r="AH497" s="14">
        <v>9843.2540000000008</v>
      </c>
      <c r="AI497" s="14">
        <v>9642.4709999999995</v>
      </c>
      <c r="AJ497" s="14">
        <v>9341.0509999999995</v>
      </c>
      <c r="AK497" s="14">
        <v>9711.7759999999998</v>
      </c>
      <c r="AL497" s="14">
        <v>10617.01</v>
      </c>
      <c r="AM497" s="14">
        <v>11713.39</v>
      </c>
      <c r="AN497" s="14">
        <v>13582.56</v>
      </c>
      <c r="AO497" s="14">
        <v>14808.95</v>
      </c>
      <c r="AP497" s="14">
        <v>16763.22</v>
      </c>
      <c r="AQ497" s="14">
        <v>17944.63</v>
      </c>
      <c r="AR497" s="14">
        <v>20401.8</v>
      </c>
      <c r="AS497" s="14">
        <v>20783.16</v>
      </c>
      <c r="AT497" s="14">
        <v>21094.75</v>
      </c>
      <c r="AU497" s="14">
        <v>21479.279999999999</v>
      </c>
      <c r="AV497" s="14">
        <v>21329.99</v>
      </c>
      <c r="AW497" s="14">
        <v>20708.89</v>
      </c>
      <c r="AX497" s="14">
        <v>21129.98</v>
      </c>
      <c r="AY497" s="14">
        <v>21412.1</v>
      </c>
      <c r="AZ497" s="14">
        <v>21606.51</v>
      </c>
      <c r="BA497" s="14">
        <v>22593.3</v>
      </c>
      <c r="BB497" s="14">
        <v>22548.98</v>
      </c>
      <c r="BC497" s="14">
        <v>18727.759999999998</v>
      </c>
      <c r="BD497" s="14">
        <v>14645.32</v>
      </c>
      <c r="BE497" s="14">
        <v>10642.22</v>
      </c>
      <c r="BF497" s="14">
        <v>21202.87</v>
      </c>
      <c r="BG497" s="14">
        <v>65.653800000000004</v>
      </c>
      <c r="BH497" s="14">
        <v>66.102599999999995</v>
      </c>
      <c r="BI497" s="14">
        <v>66.102599999999995</v>
      </c>
      <c r="BJ497" s="14">
        <v>66.551299999999998</v>
      </c>
      <c r="BK497" s="14">
        <v>66.551299999999998</v>
      </c>
      <c r="BL497" s="14">
        <v>66.102599999999995</v>
      </c>
      <c r="BM497" s="14">
        <v>67.102599999999995</v>
      </c>
      <c r="BN497" s="14">
        <v>69</v>
      </c>
      <c r="BO497" s="14">
        <v>71.448700000000002</v>
      </c>
      <c r="BP497" s="14">
        <v>73.794899999999998</v>
      </c>
      <c r="BQ497" s="14">
        <v>76.346199999999996</v>
      </c>
      <c r="BR497" s="14">
        <v>77.141000000000005</v>
      </c>
      <c r="BS497" s="14">
        <v>78.141000000000005</v>
      </c>
      <c r="BT497" s="14">
        <v>78.141000000000005</v>
      </c>
      <c r="BU497" s="14">
        <v>77.692300000000003</v>
      </c>
      <c r="BV497" s="14">
        <v>76.243600000000001</v>
      </c>
      <c r="BW497" s="14">
        <v>72.897400000000005</v>
      </c>
      <c r="BX497" s="14">
        <v>73.346199999999996</v>
      </c>
      <c r="BY497" s="14">
        <v>72.448700000000002</v>
      </c>
      <c r="BZ497" s="14">
        <v>70</v>
      </c>
      <c r="CA497" s="14">
        <v>69.551299999999998</v>
      </c>
      <c r="CB497" s="14">
        <v>69.102599999999995</v>
      </c>
      <c r="CC497" s="14">
        <v>69.102599999999995</v>
      </c>
      <c r="CD497" s="14">
        <v>69.102599999999995</v>
      </c>
      <c r="CE497" s="14">
        <v>11229.79</v>
      </c>
      <c r="CF497" s="14">
        <v>10117.25</v>
      </c>
      <c r="CG497" s="14">
        <v>9430.42</v>
      </c>
      <c r="CH497" s="14">
        <v>8141.982</v>
      </c>
      <c r="CI497" s="14">
        <v>6711.2250000000004</v>
      </c>
      <c r="CJ497" s="14">
        <v>6669.8789999999999</v>
      </c>
      <c r="CK497" s="14">
        <v>7536.9780000000001</v>
      </c>
      <c r="CL497" s="14">
        <v>7706.5230000000001</v>
      </c>
      <c r="CM497" s="14">
        <v>7847.2539999999999</v>
      </c>
      <c r="CN497" s="14">
        <v>10334.83</v>
      </c>
      <c r="CO497" s="14">
        <v>14092.62</v>
      </c>
      <c r="CP497" s="14">
        <v>13891.93</v>
      </c>
      <c r="CQ497" s="14">
        <v>14421.06</v>
      </c>
      <c r="CR497" s="14">
        <v>16064.6</v>
      </c>
      <c r="CS497" s="14">
        <v>16854.490000000002</v>
      </c>
      <c r="CT497" s="14">
        <v>17321.61</v>
      </c>
      <c r="CU497" s="14">
        <v>20992.55</v>
      </c>
      <c r="CV497" s="14">
        <v>19442.29</v>
      </c>
      <c r="CW497" s="14">
        <v>19089.82</v>
      </c>
      <c r="CX497" s="14">
        <v>27578.59</v>
      </c>
      <c r="CY497" s="14">
        <v>32358.2</v>
      </c>
      <c r="CZ497" s="14">
        <v>25113.77</v>
      </c>
      <c r="DA497" s="14">
        <v>19834.650000000001</v>
      </c>
      <c r="DB497" s="14">
        <v>18566.099999999999</v>
      </c>
      <c r="DC497" s="14">
        <v>15012.94</v>
      </c>
      <c r="DD497" s="14">
        <f>SUMIFS(CountData!$H:$H, CountData!$A:$A, $B497,CountData!$B:$B, $C497, CountData!$C:$C, $D497, CountData!$D:$D, $E497, CountData!$E:$E, $F497, CountData!$F:$F, $G497, CountData!$G:$G, $H497)</f>
        <v>16</v>
      </c>
      <c r="DE497" s="14">
        <f>SUMIFS(CountData!$I:$I, CountData!$A:$A, $B497, CountData!$B:$B, $C497, CountData!$C:$C, $D497, CountData!$D:$D, $E497, CountData!$E:$E, $F497, CountData!$F:$F, $G497, CountData!$G:$G, $H497)</f>
        <v>19</v>
      </c>
      <c r="DF497" s="27">
        <f t="shared" ca="1" si="7"/>
        <v>1892.244999999999</v>
      </c>
      <c r="DG497" s="14">
        <v>0</v>
      </c>
    </row>
    <row r="498" spans="1:111" x14ac:dyDescent="0.25">
      <c r="A498" s="14" t="s">
        <v>56</v>
      </c>
      <c r="B498" s="14" t="s">
        <v>55</v>
      </c>
      <c r="C498" s="14" t="s">
        <v>55</v>
      </c>
      <c r="D498" s="14" t="s">
        <v>55</v>
      </c>
      <c r="E498" s="14" t="s">
        <v>55</v>
      </c>
      <c r="F498" s="14" t="s">
        <v>125</v>
      </c>
      <c r="G498" s="14" t="s">
        <v>102</v>
      </c>
      <c r="H498" s="1">
        <v>42184</v>
      </c>
      <c r="I498" s="14">
        <v>10043.200000000001</v>
      </c>
      <c r="J498" s="14">
        <v>9719.82</v>
      </c>
      <c r="K498" s="14">
        <v>9642.9</v>
      </c>
      <c r="L498" s="14">
        <v>10008.219999999999</v>
      </c>
      <c r="M498" s="14">
        <v>11092.38</v>
      </c>
      <c r="N498" s="14">
        <v>12132.72</v>
      </c>
      <c r="O498" s="14">
        <v>14556.22</v>
      </c>
      <c r="P498" s="14">
        <v>16215.86</v>
      </c>
      <c r="Q498" s="14">
        <v>18800.72</v>
      </c>
      <c r="R498" s="14">
        <v>20476.259999999998</v>
      </c>
      <c r="S498" s="14">
        <v>21848.06</v>
      </c>
      <c r="T498" s="14">
        <v>22457.06</v>
      </c>
      <c r="U498" s="14">
        <v>23492.06</v>
      </c>
      <c r="V498" s="14">
        <v>23676.62</v>
      </c>
      <c r="W498" s="14">
        <v>23371.4</v>
      </c>
      <c r="X498" s="14">
        <v>21632.26</v>
      </c>
      <c r="Y498" s="14">
        <v>21196.3</v>
      </c>
      <c r="Z498" s="14">
        <v>21177.919999999998</v>
      </c>
      <c r="AA498" s="14">
        <v>21251.46</v>
      </c>
      <c r="AB498" s="14">
        <v>23490.36</v>
      </c>
      <c r="AC498" s="14">
        <v>22884.58</v>
      </c>
      <c r="AD498" s="14">
        <v>18327.18</v>
      </c>
      <c r="AE498" s="14">
        <v>13972.04</v>
      </c>
      <c r="AF498" s="14">
        <v>11381.48</v>
      </c>
      <c r="AG498" s="14">
        <v>21314.48</v>
      </c>
      <c r="AH498" s="14">
        <v>10228.34</v>
      </c>
      <c r="AI498" s="14">
        <v>9980.8860000000004</v>
      </c>
      <c r="AJ498" s="14">
        <v>9857.4539999999997</v>
      </c>
      <c r="AK498" s="14">
        <v>10228.280000000001</v>
      </c>
      <c r="AL498" s="14">
        <v>11270.11</v>
      </c>
      <c r="AM498" s="14">
        <v>12335.43</v>
      </c>
      <c r="AN498" s="14">
        <v>14683.83</v>
      </c>
      <c r="AO498" s="14">
        <v>16306.33</v>
      </c>
      <c r="AP498" s="14">
        <v>18453.86</v>
      </c>
      <c r="AQ498" s="14">
        <v>20057.900000000001</v>
      </c>
      <c r="AR498" s="14">
        <v>21478.07</v>
      </c>
      <c r="AS498" s="14">
        <v>22008.080000000002</v>
      </c>
      <c r="AT498" s="14">
        <v>22994.21</v>
      </c>
      <c r="AU498" s="14">
        <v>22935.119999999999</v>
      </c>
      <c r="AV498" s="14">
        <v>22539.599999999999</v>
      </c>
      <c r="AW498" s="14">
        <v>23089.360000000001</v>
      </c>
      <c r="AX498" s="14">
        <v>23272.32</v>
      </c>
      <c r="AY498" s="14">
        <v>23463.87</v>
      </c>
      <c r="AZ498" s="14">
        <v>23329.45</v>
      </c>
      <c r="BA498" s="14">
        <v>23240.75</v>
      </c>
      <c r="BB498" s="14">
        <v>22644.67</v>
      </c>
      <c r="BC498" s="14">
        <v>18283.54</v>
      </c>
      <c r="BD498" s="14">
        <v>13884.66</v>
      </c>
      <c r="BE498" s="14">
        <v>11448.42</v>
      </c>
      <c r="BF498" s="14">
        <v>23320.400000000001</v>
      </c>
      <c r="BG498" s="14">
        <v>68.569599999999994</v>
      </c>
      <c r="BH498" s="14">
        <v>68.569599999999994</v>
      </c>
      <c r="BI498" s="14">
        <v>69.139200000000002</v>
      </c>
      <c r="BJ498" s="14">
        <v>68.569599999999994</v>
      </c>
      <c r="BK498" s="14">
        <v>68.569599999999994</v>
      </c>
      <c r="BL498" s="14">
        <v>68.569599999999994</v>
      </c>
      <c r="BM498" s="14">
        <v>70</v>
      </c>
      <c r="BN498" s="14">
        <v>70.430400000000006</v>
      </c>
      <c r="BO498" s="14">
        <v>72.2911</v>
      </c>
      <c r="BP498" s="14">
        <v>74.860799999999998</v>
      </c>
      <c r="BQ498" s="14">
        <v>78.151899999999998</v>
      </c>
      <c r="BR498" s="14">
        <v>80.303799999999995</v>
      </c>
      <c r="BS498" s="14">
        <v>79.151899999999998</v>
      </c>
      <c r="BT498" s="14">
        <v>79.303799999999995</v>
      </c>
      <c r="BU498" s="14">
        <v>76.151899999999998</v>
      </c>
      <c r="BV498" s="14">
        <v>74.721500000000006</v>
      </c>
      <c r="BW498" s="14">
        <v>73.721500000000006</v>
      </c>
      <c r="BX498" s="14">
        <v>73.721500000000006</v>
      </c>
      <c r="BY498" s="14">
        <v>72.860799999999998</v>
      </c>
      <c r="BZ498" s="14">
        <v>70.430400000000006</v>
      </c>
      <c r="CA498" s="14">
        <v>70</v>
      </c>
      <c r="CB498" s="14">
        <v>69.430400000000006</v>
      </c>
      <c r="CC498" s="14">
        <v>69</v>
      </c>
      <c r="CD498" s="14">
        <v>68.139200000000002</v>
      </c>
      <c r="CE498" s="14">
        <v>10694.69</v>
      </c>
      <c r="CF498" s="14">
        <v>9597.7800000000007</v>
      </c>
      <c r="CG498" s="14">
        <v>8876.759</v>
      </c>
      <c r="CH498" s="14">
        <v>7674.0879999999997</v>
      </c>
      <c r="CI498" s="14">
        <v>6314.6019999999999</v>
      </c>
      <c r="CJ498" s="14">
        <v>6260.3339999999998</v>
      </c>
      <c r="CK498" s="14">
        <v>7566.5789999999997</v>
      </c>
      <c r="CL498" s="14">
        <v>8038.0129999999999</v>
      </c>
      <c r="CM498" s="14">
        <v>8066.585</v>
      </c>
      <c r="CN498" s="14">
        <v>10997.12</v>
      </c>
      <c r="CO498" s="14">
        <v>14784.81</v>
      </c>
      <c r="CP498" s="14">
        <v>16125.23</v>
      </c>
      <c r="CQ498" s="14">
        <v>17583.169999999998</v>
      </c>
      <c r="CR498" s="14">
        <v>18595</v>
      </c>
      <c r="CS498" s="14">
        <v>18480.37</v>
      </c>
      <c r="CT498" s="14">
        <v>19539.38</v>
      </c>
      <c r="CU498" s="14">
        <v>22553.51</v>
      </c>
      <c r="CV498" s="14">
        <v>21152.55</v>
      </c>
      <c r="CW498" s="14">
        <v>20116.37</v>
      </c>
      <c r="CX498" s="14">
        <v>30702.39</v>
      </c>
      <c r="CY498" s="14">
        <v>35618.449999999997</v>
      </c>
      <c r="CZ498" s="14">
        <v>26285.75</v>
      </c>
      <c r="DA498" s="14">
        <v>20028.21</v>
      </c>
      <c r="DB498" s="14">
        <v>19659.32</v>
      </c>
      <c r="DC498" s="14">
        <v>16006.16</v>
      </c>
      <c r="DD498" s="14">
        <f>SUMIFS(CountData!$H:$H, CountData!$A:$A, $B498,CountData!$B:$B, $C498, CountData!$C:$C, $D498, CountData!$D:$D, $E498, CountData!$E:$E, $F498, CountData!$F:$F, $G498, CountData!$G:$G, $H498)</f>
        <v>16</v>
      </c>
      <c r="DE498" s="14">
        <f>SUMIFS(CountData!$I:$I, CountData!$A:$A, $B498, CountData!$B:$B, $C498, CountData!$C:$C, $D498, CountData!$D:$D, $E498, CountData!$E:$E, $F498, CountData!$F:$F, $G498, CountData!$G:$G, $H498)</f>
        <v>19</v>
      </c>
      <c r="DF498" s="27">
        <f t="shared" ca="1" si="7"/>
        <v>1776.802499999998</v>
      </c>
      <c r="DG498" s="14">
        <v>0</v>
      </c>
    </row>
    <row r="499" spans="1:111" x14ac:dyDescent="0.25">
      <c r="A499" s="14" t="s">
        <v>56</v>
      </c>
      <c r="B499" s="14" t="s">
        <v>55</v>
      </c>
      <c r="C499" s="14" t="s">
        <v>55</v>
      </c>
      <c r="D499" s="14" t="s">
        <v>55</v>
      </c>
      <c r="E499" s="14" t="s">
        <v>55</v>
      </c>
      <c r="F499" s="14" t="s">
        <v>125</v>
      </c>
      <c r="G499" s="14" t="s">
        <v>102</v>
      </c>
      <c r="H499" s="1">
        <v>42185</v>
      </c>
      <c r="I499" s="14">
        <v>9952.4</v>
      </c>
      <c r="J499" s="14">
        <v>9450.02</v>
      </c>
      <c r="K499" s="14">
        <v>9189.92</v>
      </c>
      <c r="L499" s="14">
        <v>9536.52</v>
      </c>
      <c r="M499" s="14">
        <v>10521.24</v>
      </c>
      <c r="N499" s="14">
        <v>11477.54</v>
      </c>
      <c r="O499" s="14">
        <v>13726.74</v>
      </c>
      <c r="P499" s="14">
        <v>15283.8</v>
      </c>
      <c r="Q499" s="14">
        <v>17890.64</v>
      </c>
      <c r="R499" s="14">
        <v>19286.12</v>
      </c>
      <c r="S499" s="14">
        <v>20962.62</v>
      </c>
      <c r="T499" s="14">
        <v>21320.48</v>
      </c>
      <c r="U499" s="14">
        <v>22144.42</v>
      </c>
      <c r="V499" s="14">
        <v>23176.6</v>
      </c>
      <c r="W499" s="14">
        <v>23779.88</v>
      </c>
      <c r="X499" s="14">
        <v>22195.98</v>
      </c>
      <c r="Y499" s="14">
        <v>21583.86</v>
      </c>
      <c r="Z499" s="14">
        <v>21871.06</v>
      </c>
      <c r="AA499" s="14">
        <v>22659.68</v>
      </c>
      <c r="AB499" s="14">
        <v>23894.94</v>
      </c>
      <c r="AC499" s="14">
        <v>22891.1</v>
      </c>
      <c r="AD499" s="14">
        <v>18299.16</v>
      </c>
      <c r="AE499" s="14">
        <v>14193.32</v>
      </c>
      <c r="AF499" s="14">
        <v>11713.24</v>
      </c>
      <c r="AG499" s="14">
        <v>22077.65</v>
      </c>
      <c r="AH499" s="14">
        <v>10112.82</v>
      </c>
      <c r="AI499" s="14">
        <v>9618.2109999999993</v>
      </c>
      <c r="AJ499" s="14">
        <v>9318.7389999999996</v>
      </c>
      <c r="AK499" s="14">
        <v>9693.1910000000007</v>
      </c>
      <c r="AL499" s="14">
        <v>10645.15</v>
      </c>
      <c r="AM499" s="14">
        <v>11573.2</v>
      </c>
      <c r="AN499" s="14">
        <v>13787.36</v>
      </c>
      <c r="AO499" s="14">
        <v>15405.35</v>
      </c>
      <c r="AP499" s="14">
        <v>17597.91</v>
      </c>
      <c r="AQ499" s="14">
        <v>18957.07</v>
      </c>
      <c r="AR499" s="14">
        <v>20672.900000000001</v>
      </c>
      <c r="AS499" s="14">
        <v>20984.560000000001</v>
      </c>
      <c r="AT499" s="14">
        <v>21749.89</v>
      </c>
      <c r="AU499" s="14">
        <v>22561.19</v>
      </c>
      <c r="AV499" s="14">
        <v>23084.84</v>
      </c>
      <c r="AW499" s="14">
        <v>23916.98</v>
      </c>
      <c r="AX499" s="14">
        <v>23525.200000000001</v>
      </c>
      <c r="AY499" s="14">
        <v>23986.74</v>
      </c>
      <c r="AZ499" s="14">
        <v>24631.96</v>
      </c>
      <c r="BA499" s="14">
        <v>23884.76</v>
      </c>
      <c r="BB499" s="14">
        <v>22957.11</v>
      </c>
      <c r="BC499" s="14">
        <v>18363.060000000001</v>
      </c>
      <c r="BD499" s="14">
        <v>14116.99</v>
      </c>
      <c r="BE499" s="14">
        <v>11662.56</v>
      </c>
      <c r="BF499" s="14">
        <v>23973.07</v>
      </c>
      <c r="BG499" s="14">
        <v>68.554100000000005</v>
      </c>
      <c r="BH499" s="14">
        <v>67.662199999999999</v>
      </c>
      <c r="BI499" s="14">
        <v>68</v>
      </c>
      <c r="BJ499" s="14">
        <v>67.108099999999993</v>
      </c>
      <c r="BK499" s="14">
        <v>66.108099999999993</v>
      </c>
      <c r="BL499" s="14">
        <v>67.445899999999995</v>
      </c>
      <c r="BM499" s="14">
        <v>68.445899999999995</v>
      </c>
      <c r="BN499" s="14">
        <v>70.445899999999995</v>
      </c>
      <c r="BO499" s="14">
        <v>75.229699999999994</v>
      </c>
      <c r="BP499" s="14">
        <v>78.567599999999999</v>
      </c>
      <c r="BQ499" s="14">
        <v>80.121600000000001</v>
      </c>
      <c r="BR499" s="14">
        <v>81.013499999999993</v>
      </c>
      <c r="BS499" s="14">
        <v>80.459500000000006</v>
      </c>
      <c r="BT499" s="14">
        <v>75.013499999999993</v>
      </c>
      <c r="BU499" s="14">
        <v>74.675700000000006</v>
      </c>
      <c r="BV499" s="14">
        <v>79.891900000000007</v>
      </c>
      <c r="BW499" s="14">
        <v>83.013499999999993</v>
      </c>
      <c r="BX499" s="14">
        <v>83.797300000000007</v>
      </c>
      <c r="BY499" s="14">
        <v>78.013499999999993</v>
      </c>
      <c r="BZ499" s="14">
        <v>74.783799999999999</v>
      </c>
      <c r="CA499" s="14">
        <v>73</v>
      </c>
      <c r="CB499" s="14">
        <v>71.554100000000005</v>
      </c>
      <c r="CC499" s="14">
        <v>71</v>
      </c>
      <c r="CD499" s="14">
        <v>71.554100000000005</v>
      </c>
      <c r="CE499" s="14">
        <v>10983.83</v>
      </c>
      <c r="CF499" s="14">
        <v>9699.0779999999995</v>
      </c>
      <c r="CG499" s="14">
        <v>8915.491</v>
      </c>
      <c r="CH499" s="14">
        <v>7783.8819999999996</v>
      </c>
      <c r="CI499" s="14">
        <v>6319.9359999999997</v>
      </c>
      <c r="CJ499" s="14">
        <v>6194.83</v>
      </c>
      <c r="CK499" s="14">
        <v>7661.835</v>
      </c>
      <c r="CL499" s="14">
        <v>8439.0519999999997</v>
      </c>
      <c r="CM499" s="14">
        <v>8506.6479999999992</v>
      </c>
      <c r="CN499" s="14">
        <v>9998.6319999999996</v>
      </c>
      <c r="CO499" s="14">
        <v>12825.86</v>
      </c>
      <c r="CP499" s="14">
        <v>13145.35</v>
      </c>
      <c r="CQ499" s="14">
        <v>14204.3</v>
      </c>
      <c r="CR499" s="14">
        <v>37562.35</v>
      </c>
      <c r="CS499" s="14">
        <v>25551.41</v>
      </c>
      <c r="CT499" s="14">
        <v>35730.32</v>
      </c>
      <c r="CU499" s="14">
        <v>35734.730000000003</v>
      </c>
      <c r="CV499" s="14">
        <v>34160.699999999997</v>
      </c>
      <c r="CW499" s="14">
        <v>26689.79</v>
      </c>
      <c r="CX499" s="14">
        <v>27123.83</v>
      </c>
      <c r="CY499" s="14">
        <v>32580.46</v>
      </c>
      <c r="CZ499" s="14">
        <v>23358.94</v>
      </c>
      <c r="DA499" s="14">
        <v>18851.54</v>
      </c>
      <c r="DB499" s="14">
        <v>18821.34</v>
      </c>
      <c r="DC499" s="14">
        <v>23658.6</v>
      </c>
      <c r="DD499" s="14">
        <f>SUMIFS(CountData!$H:$H, CountData!$A:$A, $B499,CountData!$B:$B, $C499, CountData!$C:$C, $D499, CountData!$D:$D, $E499, CountData!$E:$E, $F499, CountData!$F:$F, $G499, CountData!$G:$G, $H499)</f>
        <v>16</v>
      </c>
      <c r="DE499" s="14">
        <f>SUMIFS(CountData!$I:$I, CountData!$A:$A, $B499, CountData!$B:$B, $C499, CountData!$C:$C, $D499, CountData!$D:$D, $E499, CountData!$E:$E, $F499, CountData!$F:$F, $G499, CountData!$G:$G, $H499)</f>
        <v>19</v>
      </c>
      <c r="DF499" s="27">
        <f t="shared" ca="1" si="7"/>
        <v>1550.7950000000055</v>
      </c>
      <c r="DG499" s="14">
        <v>0</v>
      </c>
    </row>
    <row r="500" spans="1:111" x14ac:dyDescent="0.25">
      <c r="A500" s="14" t="s">
        <v>56</v>
      </c>
      <c r="B500" s="14" t="s">
        <v>55</v>
      </c>
      <c r="C500" s="14" t="s">
        <v>55</v>
      </c>
      <c r="D500" s="14" t="s">
        <v>55</v>
      </c>
      <c r="E500" s="14" t="s">
        <v>55</v>
      </c>
      <c r="F500" s="14" t="s">
        <v>125</v>
      </c>
      <c r="G500" s="14" t="s">
        <v>102</v>
      </c>
      <c r="H500" s="1">
        <v>42186</v>
      </c>
      <c r="I500" s="14">
        <v>9639.94</v>
      </c>
      <c r="J500" s="14">
        <v>8928.2800000000007</v>
      </c>
      <c r="K500" s="14">
        <v>8720.86</v>
      </c>
      <c r="L500" s="14">
        <v>8867.98</v>
      </c>
      <c r="M500" s="14">
        <v>9870.92</v>
      </c>
      <c r="N500" s="14">
        <v>10782.62</v>
      </c>
      <c r="O500" s="14">
        <v>12897</v>
      </c>
      <c r="P500" s="14">
        <v>14642.3</v>
      </c>
      <c r="Q500" s="14">
        <v>17563.900000000001</v>
      </c>
      <c r="R500" s="14">
        <v>18823.98</v>
      </c>
      <c r="S500" s="14">
        <v>20664.52</v>
      </c>
      <c r="T500" s="14">
        <v>20707.2</v>
      </c>
      <c r="U500" s="14">
        <v>21221.64</v>
      </c>
      <c r="V500" s="14">
        <v>22020.74</v>
      </c>
      <c r="W500" s="14">
        <v>21641.98</v>
      </c>
      <c r="X500" s="14">
        <v>20313.259999999998</v>
      </c>
      <c r="Y500" s="14">
        <v>20087.599999999999</v>
      </c>
      <c r="Z500" s="14">
        <v>20114.46</v>
      </c>
      <c r="AA500" s="14">
        <v>19749</v>
      </c>
      <c r="AB500" s="14">
        <v>21499.02</v>
      </c>
      <c r="AC500" s="14">
        <v>20698.64</v>
      </c>
      <c r="AD500" s="14">
        <v>16661.240000000002</v>
      </c>
      <c r="AE500" s="14">
        <v>13220.18</v>
      </c>
      <c r="AF500" s="14">
        <v>10771.66</v>
      </c>
      <c r="AG500" s="14">
        <v>20066.080000000002</v>
      </c>
      <c r="AH500" s="14">
        <v>9707.9120000000003</v>
      </c>
      <c r="AI500" s="14">
        <v>9052.6659999999993</v>
      </c>
      <c r="AJ500" s="14">
        <v>8816.2420000000002</v>
      </c>
      <c r="AK500" s="14">
        <v>9012.9159999999993</v>
      </c>
      <c r="AL500" s="14">
        <v>10016.56</v>
      </c>
      <c r="AM500" s="14">
        <v>10916.38</v>
      </c>
      <c r="AN500" s="14">
        <v>12941.4</v>
      </c>
      <c r="AO500" s="14">
        <v>14730.72</v>
      </c>
      <c r="AP500" s="14">
        <v>17369.52</v>
      </c>
      <c r="AQ500" s="14">
        <v>18506.349999999999</v>
      </c>
      <c r="AR500" s="14">
        <v>20479.95</v>
      </c>
      <c r="AS500" s="14">
        <v>20344.66</v>
      </c>
      <c r="AT500" s="14">
        <v>20780.64</v>
      </c>
      <c r="AU500" s="14">
        <v>21403.18</v>
      </c>
      <c r="AV500" s="14">
        <v>20931.62</v>
      </c>
      <c r="AW500" s="14">
        <v>21829.87</v>
      </c>
      <c r="AX500" s="14">
        <v>22123.09</v>
      </c>
      <c r="AY500" s="14">
        <v>22470.52</v>
      </c>
      <c r="AZ500" s="14">
        <v>21789.43</v>
      </c>
      <c r="BA500" s="14">
        <v>21345.43</v>
      </c>
      <c r="BB500" s="14">
        <v>20697.96</v>
      </c>
      <c r="BC500" s="14">
        <v>16794.990000000002</v>
      </c>
      <c r="BD500" s="14">
        <v>13218.27</v>
      </c>
      <c r="BE500" s="14">
        <v>10700.47</v>
      </c>
      <c r="BF500" s="14">
        <v>22066.83</v>
      </c>
      <c r="BG500" s="14">
        <v>70.462699999999998</v>
      </c>
      <c r="BH500" s="14">
        <v>69.925399999999996</v>
      </c>
      <c r="BI500" s="14">
        <v>70.462699999999998</v>
      </c>
      <c r="BJ500" s="14">
        <v>70.462699999999998</v>
      </c>
      <c r="BK500" s="14">
        <v>71.388099999999994</v>
      </c>
      <c r="BL500" s="14">
        <v>71</v>
      </c>
      <c r="BM500" s="14">
        <v>71.388099999999994</v>
      </c>
      <c r="BN500" s="14">
        <v>72.7761</v>
      </c>
      <c r="BO500" s="14">
        <v>73.7761</v>
      </c>
      <c r="BP500" s="14">
        <v>75.850700000000003</v>
      </c>
      <c r="BQ500" s="14">
        <v>76.7761</v>
      </c>
      <c r="BR500" s="14">
        <v>81.701499999999996</v>
      </c>
      <c r="BS500" s="14">
        <v>83.313400000000001</v>
      </c>
      <c r="BT500" s="14">
        <v>80.313400000000001</v>
      </c>
      <c r="BU500" s="14">
        <v>78.313400000000001</v>
      </c>
      <c r="BV500" s="14">
        <v>78.7761</v>
      </c>
      <c r="BW500" s="14">
        <v>76.850700000000003</v>
      </c>
      <c r="BX500" s="14">
        <v>73.925399999999996</v>
      </c>
      <c r="BY500" s="14">
        <v>73.462699999999998</v>
      </c>
      <c r="BZ500" s="14">
        <v>72.462699999999998</v>
      </c>
      <c r="CA500" s="14">
        <v>72.537300000000002</v>
      </c>
      <c r="CB500" s="14">
        <v>72.074600000000004</v>
      </c>
      <c r="CC500" s="14">
        <v>72.074600000000004</v>
      </c>
      <c r="CD500" s="14">
        <v>72.537300000000002</v>
      </c>
      <c r="CE500" s="14">
        <v>9538.1790000000001</v>
      </c>
      <c r="CF500" s="14">
        <v>6897.0439999999999</v>
      </c>
      <c r="CG500" s="14">
        <v>6109.1989999999996</v>
      </c>
      <c r="CH500" s="14">
        <v>4755.8720000000003</v>
      </c>
      <c r="CI500" s="14">
        <v>5433.3209999999999</v>
      </c>
      <c r="CJ500" s="14">
        <v>6510.0469999999996</v>
      </c>
      <c r="CK500" s="14">
        <v>6200.4309999999996</v>
      </c>
      <c r="CL500" s="14">
        <v>7513.2079999999996</v>
      </c>
      <c r="CM500" s="14">
        <v>6871.6149999999998</v>
      </c>
      <c r="CN500" s="14">
        <v>8712.5540000000001</v>
      </c>
      <c r="CO500" s="14">
        <v>12624.15</v>
      </c>
      <c r="CP500" s="14">
        <v>14119.64</v>
      </c>
      <c r="CQ500" s="14">
        <v>18888.36</v>
      </c>
      <c r="CR500" s="14">
        <v>15232.1</v>
      </c>
      <c r="CS500" s="14">
        <v>13727.74</v>
      </c>
      <c r="CT500" s="14">
        <v>13302.21</v>
      </c>
      <c r="CU500" s="14">
        <v>15403.97</v>
      </c>
      <c r="CV500" s="14">
        <v>17765.509999999998</v>
      </c>
      <c r="CW500" s="14">
        <v>16012.77</v>
      </c>
      <c r="CX500" s="14">
        <v>22096.84</v>
      </c>
      <c r="CY500" s="14">
        <v>27469.61</v>
      </c>
      <c r="CZ500" s="14">
        <v>17413.939999999999</v>
      </c>
      <c r="DA500" s="14">
        <v>13868.05</v>
      </c>
      <c r="DB500" s="14">
        <v>13505.75</v>
      </c>
      <c r="DC500" s="14">
        <v>12031.7</v>
      </c>
      <c r="DD500" s="14">
        <f>SUMIFS(CountData!$H:$H, CountData!$A:$A, $B500,CountData!$B:$B, $C500, CountData!$C:$C, $D500, CountData!$D:$D, $E500, CountData!$E:$E, $F500, CountData!$F:$F, $G500, CountData!$G:$G, $H500)</f>
        <v>16</v>
      </c>
      <c r="DE500" s="14">
        <f>SUMIFS(CountData!$I:$I, CountData!$A:$A, $B500, CountData!$B:$B, $C500, CountData!$C:$C, $D500, CountData!$D:$D, $E500, CountData!$E:$E, $F500, CountData!$F:$F, $G500, CountData!$G:$G, $H500)</f>
        <v>19</v>
      </c>
      <c r="DF500" s="27">
        <f t="shared" ca="1" si="7"/>
        <v>1772.6949999999997</v>
      </c>
      <c r="DG500" s="14">
        <v>0</v>
      </c>
    </row>
    <row r="501" spans="1:111" x14ac:dyDescent="0.25">
      <c r="A501" s="14" t="s">
        <v>56</v>
      </c>
      <c r="B501" s="14" t="s">
        <v>55</v>
      </c>
      <c r="C501" s="14" t="s">
        <v>55</v>
      </c>
      <c r="D501" s="14" t="s">
        <v>55</v>
      </c>
      <c r="E501" s="14" t="s">
        <v>55</v>
      </c>
      <c r="F501" s="14" t="s">
        <v>125</v>
      </c>
      <c r="G501" s="14" t="s">
        <v>102</v>
      </c>
      <c r="H501" s="1">
        <v>42214</v>
      </c>
      <c r="I501" s="14">
        <v>9149.2199999999993</v>
      </c>
      <c r="J501" s="14">
        <v>8738.14</v>
      </c>
      <c r="K501" s="14">
        <v>8818.0400000000009</v>
      </c>
      <c r="L501" s="14">
        <v>9294.82</v>
      </c>
      <c r="M501" s="14">
        <v>10129.42</v>
      </c>
      <c r="N501" s="14">
        <v>11291.52</v>
      </c>
      <c r="O501" s="14">
        <v>13460.04</v>
      </c>
      <c r="P501" s="14">
        <v>14813.28</v>
      </c>
      <c r="Q501" s="14">
        <v>17053.919999999998</v>
      </c>
      <c r="R501" s="14">
        <v>18211.580000000002</v>
      </c>
      <c r="S501" s="14">
        <v>19931.7</v>
      </c>
      <c r="T501" s="14">
        <v>20449.96</v>
      </c>
      <c r="U501" s="14">
        <v>21018.66</v>
      </c>
      <c r="V501" s="14">
        <v>21322.9</v>
      </c>
      <c r="W501" s="14">
        <v>21387.84</v>
      </c>
      <c r="X501" s="14">
        <v>19446.86</v>
      </c>
      <c r="Y501" s="14">
        <v>19153.919999999998</v>
      </c>
      <c r="Z501" s="14">
        <v>19335.099999999999</v>
      </c>
      <c r="AA501" s="14">
        <v>19177.939999999999</v>
      </c>
      <c r="AB501" s="14">
        <v>21315.32</v>
      </c>
      <c r="AC501" s="14">
        <v>20837.84</v>
      </c>
      <c r="AD501" s="14">
        <v>16764.439999999999</v>
      </c>
      <c r="AE501" s="14">
        <v>13146.2</v>
      </c>
      <c r="AF501" s="14">
        <v>10790.26</v>
      </c>
      <c r="AG501" s="14">
        <v>19278.45</v>
      </c>
      <c r="AH501" s="14">
        <v>9245.0360000000001</v>
      </c>
      <c r="AI501" s="14">
        <v>8914.2980000000007</v>
      </c>
      <c r="AJ501" s="14">
        <v>8964.0540000000001</v>
      </c>
      <c r="AK501" s="14">
        <v>9487.3060000000005</v>
      </c>
      <c r="AL501" s="14">
        <v>10312.34</v>
      </c>
      <c r="AM501" s="14">
        <v>11470.22</v>
      </c>
      <c r="AN501" s="14">
        <v>13586.5</v>
      </c>
      <c r="AO501" s="14">
        <v>14912.67</v>
      </c>
      <c r="AP501" s="14">
        <v>16752.38</v>
      </c>
      <c r="AQ501" s="14">
        <v>17843.16</v>
      </c>
      <c r="AR501" s="14">
        <v>19665.8</v>
      </c>
      <c r="AS501" s="14">
        <v>20142.14</v>
      </c>
      <c r="AT501" s="14">
        <v>20580.689999999999</v>
      </c>
      <c r="AU501" s="14">
        <v>20687.66</v>
      </c>
      <c r="AV501" s="14">
        <v>20645.650000000001</v>
      </c>
      <c r="AW501" s="14">
        <v>20912.03</v>
      </c>
      <c r="AX501" s="14">
        <v>21053.46</v>
      </c>
      <c r="AY501" s="14">
        <v>21562.52</v>
      </c>
      <c r="AZ501" s="14">
        <v>21157.55</v>
      </c>
      <c r="BA501" s="14">
        <v>21148.61</v>
      </c>
      <c r="BB501" s="14">
        <v>20757.419999999998</v>
      </c>
      <c r="BC501" s="14">
        <v>16749.55</v>
      </c>
      <c r="BD501" s="14">
        <v>13028.54</v>
      </c>
      <c r="BE501" s="14">
        <v>10650.63</v>
      </c>
      <c r="BF501" s="14">
        <v>21188.14</v>
      </c>
      <c r="BG501" s="14">
        <v>69</v>
      </c>
      <c r="BH501" s="14">
        <v>69.449299999999994</v>
      </c>
      <c r="BI501" s="14">
        <v>70</v>
      </c>
      <c r="BJ501" s="14">
        <v>70</v>
      </c>
      <c r="BK501" s="14">
        <v>70</v>
      </c>
      <c r="BL501" s="14">
        <v>70</v>
      </c>
      <c r="BM501" s="14">
        <v>70</v>
      </c>
      <c r="BN501" s="14">
        <v>70.898600000000002</v>
      </c>
      <c r="BO501" s="14">
        <v>72.347800000000007</v>
      </c>
      <c r="BP501" s="14">
        <v>74.7971</v>
      </c>
      <c r="BQ501" s="14">
        <v>77.144900000000007</v>
      </c>
      <c r="BR501" s="14">
        <v>77.695700000000002</v>
      </c>
      <c r="BS501" s="14">
        <v>78.246399999999994</v>
      </c>
      <c r="BT501" s="14">
        <v>78.347800000000007</v>
      </c>
      <c r="BU501" s="14">
        <v>78.7971</v>
      </c>
      <c r="BV501" s="14">
        <v>77.246399999999994</v>
      </c>
      <c r="BW501" s="14">
        <v>76.898600000000002</v>
      </c>
      <c r="BX501" s="14">
        <v>75.347800000000007</v>
      </c>
      <c r="BY501" s="14">
        <v>73.898600000000002</v>
      </c>
      <c r="BZ501" s="14">
        <v>72.449299999999994</v>
      </c>
      <c r="CA501" s="14">
        <v>72</v>
      </c>
      <c r="CB501" s="14">
        <v>71.449299999999994</v>
      </c>
      <c r="CC501" s="14">
        <v>71.449299999999994</v>
      </c>
      <c r="CD501" s="14">
        <v>71.449299999999994</v>
      </c>
      <c r="CE501" s="14">
        <v>8657.3420000000006</v>
      </c>
      <c r="CF501" s="14">
        <v>7591.3609999999999</v>
      </c>
      <c r="CG501" s="14">
        <v>6956.0770000000002</v>
      </c>
      <c r="CH501" s="14">
        <v>5853.8029999999999</v>
      </c>
      <c r="CI501" s="14">
        <v>4848.5739999999996</v>
      </c>
      <c r="CJ501" s="14">
        <v>4827.8339999999998</v>
      </c>
      <c r="CK501" s="14">
        <v>5694.0110000000004</v>
      </c>
      <c r="CL501" s="14">
        <v>6719.9449999999997</v>
      </c>
      <c r="CM501" s="14">
        <v>6658.11</v>
      </c>
      <c r="CN501" s="14">
        <v>8714.5040000000008</v>
      </c>
      <c r="CO501" s="14">
        <v>12017.79</v>
      </c>
      <c r="CP501" s="14">
        <v>12853.06</v>
      </c>
      <c r="CQ501" s="14">
        <v>12848.28</v>
      </c>
      <c r="CR501" s="14">
        <v>14432.22</v>
      </c>
      <c r="CS501" s="14">
        <v>14094.24</v>
      </c>
      <c r="CT501" s="14">
        <v>15012.19</v>
      </c>
      <c r="CU501" s="14">
        <v>16572.41</v>
      </c>
      <c r="CV501" s="14">
        <v>15654.31</v>
      </c>
      <c r="CW501" s="14">
        <v>15135.4</v>
      </c>
      <c r="CX501" s="14">
        <v>22879.38</v>
      </c>
      <c r="CY501" s="14">
        <v>26131.11</v>
      </c>
      <c r="CZ501" s="14">
        <v>19796.95</v>
      </c>
      <c r="DA501" s="14">
        <v>14544.96</v>
      </c>
      <c r="DB501" s="14">
        <v>13677.14</v>
      </c>
      <c r="DC501" s="14">
        <v>11729.01</v>
      </c>
      <c r="DD501" s="14">
        <f>SUMIFS(CountData!$H:$H, CountData!$A:$A, $B501,CountData!$B:$B, $C501, CountData!$C:$C, $D501, CountData!$D:$D, $E501, CountData!$E:$E, $F501, CountData!$F:$F, $G501, CountData!$G:$G, $H501)</f>
        <v>16</v>
      </c>
      <c r="DE501" s="14">
        <f>SUMIFS(CountData!$I:$I, CountData!$A:$A, $B501, CountData!$B:$B, $C501, CountData!$C:$C, $D501, CountData!$D:$D, $E501, CountData!$E:$E, $F501, CountData!$F:$F, $G501, CountData!$G:$G, $H501)</f>
        <v>19</v>
      </c>
      <c r="DF501" s="27">
        <f t="shared" ca="1" si="7"/>
        <v>1764.9600000000028</v>
      </c>
      <c r="DG501" s="14">
        <v>0</v>
      </c>
    </row>
    <row r="502" spans="1:111" x14ac:dyDescent="0.25">
      <c r="A502" s="14" t="s">
        <v>56</v>
      </c>
      <c r="B502" s="14" t="s">
        <v>55</v>
      </c>
      <c r="C502" s="14" t="s">
        <v>55</v>
      </c>
      <c r="D502" s="14" t="s">
        <v>55</v>
      </c>
      <c r="E502" s="14" t="s">
        <v>55</v>
      </c>
      <c r="F502" s="14" t="s">
        <v>125</v>
      </c>
      <c r="G502" s="14" t="s">
        <v>102</v>
      </c>
      <c r="H502" s="1">
        <v>42221</v>
      </c>
      <c r="I502" s="14">
        <v>10322.08</v>
      </c>
      <c r="J502" s="14">
        <v>9888.68</v>
      </c>
      <c r="K502" s="14">
        <v>9609.24</v>
      </c>
      <c r="L502" s="14">
        <v>9819.58</v>
      </c>
      <c r="M502" s="14">
        <v>10757.24</v>
      </c>
      <c r="N502" s="14">
        <v>12200.92</v>
      </c>
      <c r="O502" s="14">
        <v>14186.48</v>
      </c>
      <c r="P502" s="14">
        <v>15494.96</v>
      </c>
      <c r="Q502" s="14">
        <v>18253.7</v>
      </c>
      <c r="R502" s="14">
        <v>19855.12</v>
      </c>
      <c r="S502" s="14">
        <v>22065.040000000001</v>
      </c>
      <c r="T502" s="14">
        <v>22940.400000000001</v>
      </c>
      <c r="U502" s="14">
        <v>23729.82</v>
      </c>
      <c r="V502" s="14">
        <v>23535.62</v>
      </c>
      <c r="W502" s="14">
        <v>23728.1</v>
      </c>
      <c r="X502" s="14">
        <v>21987.22</v>
      </c>
      <c r="Y502" s="14">
        <v>21844.94</v>
      </c>
      <c r="Z502" s="14">
        <v>22124.14</v>
      </c>
      <c r="AA502" s="14">
        <v>22142.76</v>
      </c>
      <c r="AB502" s="14">
        <v>24347.38</v>
      </c>
      <c r="AC502" s="14">
        <v>23458.880000000001</v>
      </c>
      <c r="AD502" s="14">
        <v>18877.740000000002</v>
      </c>
      <c r="AE502" s="14">
        <v>14979.38</v>
      </c>
      <c r="AF502" s="14">
        <v>11990.48</v>
      </c>
      <c r="AG502" s="14">
        <v>22024.76</v>
      </c>
      <c r="AH502" s="14">
        <v>10415.709999999999</v>
      </c>
      <c r="AI502" s="14">
        <v>10045.34</v>
      </c>
      <c r="AJ502" s="14">
        <v>9735.9639999999999</v>
      </c>
      <c r="AK502" s="14">
        <v>9921.6589999999997</v>
      </c>
      <c r="AL502" s="14">
        <v>10883.47</v>
      </c>
      <c r="AM502" s="14">
        <v>12244.86</v>
      </c>
      <c r="AN502" s="14">
        <v>14252.37</v>
      </c>
      <c r="AO502" s="14">
        <v>15565.81</v>
      </c>
      <c r="AP502" s="14">
        <v>18069.47</v>
      </c>
      <c r="AQ502" s="14">
        <v>19580.46</v>
      </c>
      <c r="AR502" s="14">
        <v>21688.99</v>
      </c>
      <c r="AS502" s="14">
        <v>22418.54</v>
      </c>
      <c r="AT502" s="14">
        <v>23252.51</v>
      </c>
      <c r="AU502" s="14">
        <v>22944.93</v>
      </c>
      <c r="AV502" s="14">
        <v>23121.84</v>
      </c>
      <c r="AW502" s="14">
        <v>23813.11</v>
      </c>
      <c r="AX502" s="14">
        <v>24086.12</v>
      </c>
      <c r="AY502" s="14">
        <v>24649.48</v>
      </c>
      <c r="AZ502" s="14">
        <v>24347.02</v>
      </c>
      <c r="BA502" s="14">
        <v>24206.5</v>
      </c>
      <c r="BB502" s="14">
        <v>23168.65</v>
      </c>
      <c r="BC502" s="14">
        <v>18783.099999999999</v>
      </c>
      <c r="BD502" s="14">
        <v>14701.65</v>
      </c>
      <c r="BE502" s="14">
        <v>11815.81</v>
      </c>
      <c r="BF502" s="14">
        <v>24202.28</v>
      </c>
      <c r="BG502" s="14">
        <v>68.837800000000001</v>
      </c>
      <c r="BH502" s="14">
        <v>68.4054</v>
      </c>
      <c r="BI502" s="14">
        <v>67.972999999999999</v>
      </c>
      <c r="BJ502" s="14">
        <v>67.837800000000001</v>
      </c>
      <c r="BK502" s="14">
        <v>67.4054</v>
      </c>
      <c r="BL502" s="14">
        <v>67.4054</v>
      </c>
      <c r="BM502" s="14">
        <v>70</v>
      </c>
      <c r="BN502" s="14">
        <v>73.432400000000001</v>
      </c>
      <c r="BO502" s="14">
        <v>73.864900000000006</v>
      </c>
      <c r="BP502" s="14">
        <v>76.864900000000006</v>
      </c>
      <c r="BQ502" s="14">
        <v>83.162199999999999</v>
      </c>
      <c r="BR502" s="14">
        <v>87.1892</v>
      </c>
      <c r="BS502" s="14">
        <v>87.1892</v>
      </c>
      <c r="BT502" s="14">
        <v>81.5946</v>
      </c>
      <c r="BU502" s="14">
        <v>82.162199999999999</v>
      </c>
      <c r="BV502" s="14">
        <v>82.162199999999999</v>
      </c>
      <c r="BW502" s="14">
        <v>81.5946</v>
      </c>
      <c r="BX502" s="14">
        <v>80.459500000000006</v>
      </c>
      <c r="BY502" s="14">
        <v>75.864900000000006</v>
      </c>
      <c r="BZ502" s="14">
        <v>73</v>
      </c>
      <c r="CA502" s="14">
        <v>72</v>
      </c>
      <c r="CB502" s="14">
        <v>72.432400000000001</v>
      </c>
      <c r="CC502" s="14">
        <v>71</v>
      </c>
      <c r="CD502" s="14">
        <v>71</v>
      </c>
      <c r="CE502" s="14">
        <v>8506.5949999999993</v>
      </c>
      <c r="CF502" s="14">
        <v>7196.59</v>
      </c>
      <c r="CG502" s="14">
        <v>6475.5640000000003</v>
      </c>
      <c r="CH502" s="14">
        <v>6554.7179999999998</v>
      </c>
      <c r="CI502" s="14">
        <v>5029.83</v>
      </c>
      <c r="CJ502" s="14">
        <v>4916.8940000000002</v>
      </c>
      <c r="CK502" s="14">
        <v>5771.9560000000001</v>
      </c>
      <c r="CL502" s="14">
        <v>7203.9809999999998</v>
      </c>
      <c r="CM502" s="14">
        <v>6489.5190000000002</v>
      </c>
      <c r="CN502" s="14">
        <v>7996.9059999999999</v>
      </c>
      <c r="CO502" s="14">
        <v>15737.94</v>
      </c>
      <c r="CP502" s="14">
        <v>20626.04</v>
      </c>
      <c r="CQ502" s="14">
        <v>19719.62</v>
      </c>
      <c r="CR502" s="14">
        <v>17419.43</v>
      </c>
      <c r="CS502" s="14">
        <v>12726.46</v>
      </c>
      <c r="CT502" s="14">
        <v>13547.46</v>
      </c>
      <c r="CU502" s="14">
        <v>14548.2</v>
      </c>
      <c r="CV502" s="14">
        <v>14967.95</v>
      </c>
      <c r="CW502" s="14">
        <v>15068.45</v>
      </c>
      <c r="CX502" s="14">
        <v>22859.360000000001</v>
      </c>
      <c r="CY502" s="14">
        <v>31062.5</v>
      </c>
      <c r="CZ502" s="14">
        <v>19495.2</v>
      </c>
      <c r="DA502" s="14">
        <v>20394.23</v>
      </c>
      <c r="DB502" s="14">
        <v>18377.59</v>
      </c>
      <c r="DC502" s="14">
        <v>10985.8</v>
      </c>
      <c r="DD502" s="14">
        <f>SUMIFS(CountData!$H:$H, CountData!$A:$A, $B502,CountData!$B:$B, $C502, CountData!$C:$C, $D502, CountData!$D:$D, $E502, CountData!$E:$E, $F502, CountData!$F:$F, $G502, CountData!$G:$G, $H502)</f>
        <v>16</v>
      </c>
      <c r="DE502" s="14">
        <f>SUMIFS(CountData!$I:$I, CountData!$A:$A, $B502, CountData!$B:$B, $C502, CountData!$C:$C, $D502, CountData!$D:$D, $E502, CountData!$E:$E, $F502, CountData!$F:$F, $G502, CountData!$G:$G, $H502)</f>
        <v>19</v>
      </c>
      <c r="DF502" s="27">
        <f t="shared" ca="1" si="7"/>
        <v>1892.8724999999977</v>
      </c>
      <c r="DG502" s="14">
        <v>0</v>
      </c>
    </row>
    <row r="503" spans="1:111" x14ac:dyDescent="0.25">
      <c r="A503" s="14" t="s">
        <v>56</v>
      </c>
      <c r="B503" s="14" t="s">
        <v>55</v>
      </c>
      <c r="C503" s="14" t="s">
        <v>55</v>
      </c>
      <c r="D503" s="14" t="s">
        <v>55</v>
      </c>
      <c r="E503" s="14" t="s">
        <v>55</v>
      </c>
      <c r="F503" s="14" t="s">
        <v>125</v>
      </c>
      <c r="G503" s="14" t="s">
        <v>102</v>
      </c>
      <c r="H503" s="1">
        <v>42229</v>
      </c>
      <c r="I503" s="14">
        <v>10212.24</v>
      </c>
      <c r="J503" s="14">
        <v>9871.6</v>
      </c>
      <c r="K503" s="14">
        <v>9685.34</v>
      </c>
      <c r="L503" s="14">
        <v>10155.74</v>
      </c>
      <c r="M503" s="14">
        <v>10686.3</v>
      </c>
      <c r="N503" s="14">
        <v>11782.76</v>
      </c>
      <c r="O503" s="14">
        <v>14059.52</v>
      </c>
      <c r="P503" s="14">
        <v>15753.98</v>
      </c>
      <c r="Q503" s="14">
        <v>18344.419999999998</v>
      </c>
      <c r="R503" s="14">
        <v>19951.2</v>
      </c>
      <c r="S503" s="14">
        <v>22846.52</v>
      </c>
      <c r="T503" s="14">
        <v>23519.14</v>
      </c>
      <c r="U503" s="14">
        <v>23992.66</v>
      </c>
      <c r="V503" s="14">
        <v>24580.68</v>
      </c>
      <c r="W503" s="14">
        <v>25002.58</v>
      </c>
      <c r="X503" s="14">
        <v>23254.720000000001</v>
      </c>
      <c r="Y503" s="14">
        <v>23372.28</v>
      </c>
      <c r="Z503" s="14">
        <v>23364.5</v>
      </c>
      <c r="AA503" s="14">
        <v>23344.52</v>
      </c>
      <c r="AB503" s="14">
        <v>24478.44</v>
      </c>
      <c r="AC503" s="14">
        <v>23376.9</v>
      </c>
      <c r="AD503" s="14">
        <v>18782.46</v>
      </c>
      <c r="AE503" s="14">
        <v>14894.4</v>
      </c>
      <c r="AF503" s="14">
        <v>12048.2</v>
      </c>
      <c r="AG503" s="14">
        <v>23334.01</v>
      </c>
      <c r="AH503" s="14">
        <v>10275.370000000001</v>
      </c>
      <c r="AI503" s="14">
        <v>9971.5159999999996</v>
      </c>
      <c r="AJ503" s="14">
        <v>9780.2960000000003</v>
      </c>
      <c r="AK503" s="14">
        <v>10193.23</v>
      </c>
      <c r="AL503" s="14">
        <v>10748.7</v>
      </c>
      <c r="AM503" s="14">
        <v>11694.25</v>
      </c>
      <c r="AN503" s="14">
        <v>14091.72</v>
      </c>
      <c r="AO503" s="14">
        <v>15855.69</v>
      </c>
      <c r="AP503" s="14">
        <v>18266.990000000002</v>
      </c>
      <c r="AQ503" s="14">
        <v>19742.759999999998</v>
      </c>
      <c r="AR503" s="14">
        <v>22588.84</v>
      </c>
      <c r="AS503" s="14">
        <v>23228.29</v>
      </c>
      <c r="AT503" s="14">
        <v>23679.43</v>
      </c>
      <c r="AU503" s="14">
        <v>24120.67</v>
      </c>
      <c r="AV503" s="14">
        <v>24551.94</v>
      </c>
      <c r="AW503" s="14">
        <v>25293.47</v>
      </c>
      <c r="AX503" s="14">
        <v>25808.91</v>
      </c>
      <c r="AY503" s="14">
        <v>25957.02</v>
      </c>
      <c r="AZ503" s="14">
        <v>25534.29</v>
      </c>
      <c r="BA503" s="14">
        <v>24382.11</v>
      </c>
      <c r="BB503" s="14">
        <v>23377.74</v>
      </c>
      <c r="BC503" s="14">
        <v>18826.7</v>
      </c>
      <c r="BD503" s="14">
        <v>14837.67</v>
      </c>
      <c r="BE503" s="14">
        <v>11936.5</v>
      </c>
      <c r="BF503" s="14">
        <v>25647.61</v>
      </c>
      <c r="BG503" s="14">
        <v>71.8767</v>
      </c>
      <c r="BH503" s="14">
        <v>71.438400000000001</v>
      </c>
      <c r="BI503" s="14">
        <v>70.1233</v>
      </c>
      <c r="BJ503" s="14">
        <v>69.1233</v>
      </c>
      <c r="BK503" s="14">
        <v>68.684899999999999</v>
      </c>
      <c r="BL503" s="14">
        <v>69.1233</v>
      </c>
      <c r="BM503" s="14">
        <v>69.561599999999999</v>
      </c>
      <c r="BN503" s="14">
        <v>74.438400000000001</v>
      </c>
      <c r="BO503" s="14">
        <v>76.191800000000001</v>
      </c>
      <c r="BP503" s="14">
        <v>81.191800000000001</v>
      </c>
      <c r="BQ503" s="14">
        <v>84.0685</v>
      </c>
      <c r="BR503" s="14">
        <v>84.9452</v>
      </c>
      <c r="BS503" s="14">
        <v>85.0685</v>
      </c>
      <c r="BT503" s="14">
        <v>86.506900000000002</v>
      </c>
      <c r="BU503" s="14">
        <v>84.0685</v>
      </c>
      <c r="BV503" s="14">
        <v>82.191800000000001</v>
      </c>
      <c r="BW503" s="14">
        <v>81.753399999999999</v>
      </c>
      <c r="BX503" s="14">
        <v>82.630099999999999</v>
      </c>
      <c r="BY503" s="14">
        <v>81.630099999999999</v>
      </c>
      <c r="BZ503" s="14">
        <v>77.753399999999999</v>
      </c>
      <c r="CA503" s="14">
        <v>76.315100000000001</v>
      </c>
      <c r="CB503" s="14">
        <v>74.438400000000001</v>
      </c>
      <c r="CC503" s="14">
        <v>73.8767</v>
      </c>
      <c r="CD503" s="14">
        <v>73</v>
      </c>
      <c r="CE503" s="14">
        <v>8978.0609999999997</v>
      </c>
      <c r="CF503" s="14">
        <v>7854.6149999999998</v>
      </c>
      <c r="CG503" s="14">
        <v>8436.64</v>
      </c>
      <c r="CH503" s="14">
        <v>7590.6019999999999</v>
      </c>
      <c r="CI503" s="14">
        <v>5935.7640000000001</v>
      </c>
      <c r="CJ503" s="14">
        <v>5620.82</v>
      </c>
      <c r="CK503" s="14">
        <v>6811.134</v>
      </c>
      <c r="CL503" s="14">
        <v>7752.2910000000002</v>
      </c>
      <c r="CM503" s="14">
        <v>5897.2749999999996</v>
      </c>
      <c r="CN503" s="14">
        <v>8554.59</v>
      </c>
      <c r="CO503" s="14">
        <v>11122.63</v>
      </c>
      <c r="CP503" s="14">
        <v>11274.83</v>
      </c>
      <c r="CQ503" s="14">
        <v>11611.53</v>
      </c>
      <c r="CR503" s="14">
        <v>15177.29</v>
      </c>
      <c r="CS503" s="14">
        <v>12755.32</v>
      </c>
      <c r="CT503" s="14">
        <v>12855.54</v>
      </c>
      <c r="CU503" s="14">
        <v>13257.82</v>
      </c>
      <c r="CV503" s="14">
        <v>16444.599999999999</v>
      </c>
      <c r="CW503" s="14">
        <v>17272.490000000002</v>
      </c>
      <c r="CX503" s="14">
        <v>23334.43</v>
      </c>
      <c r="CY503" s="14">
        <v>24522.1</v>
      </c>
      <c r="CZ503" s="14">
        <v>17832.509999999998</v>
      </c>
      <c r="DA503" s="14">
        <v>15702.83</v>
      </c>
      <c r="DB503" s="14">
        <v>15414.66</v>
      </c>
      <c r="DC503" s="14">
        <v>11055.14</v>
      </c>
      <c r="DD503" s="14">
        <f>SUMIFS(CountData!$H:$H, CountData!$A:$A, $B503,CountData!$B:$B, $C503, CountData!$C:$C, $D503, CountData!$D:$D, $E503, CountData!$E:$E, $F503, CountData!$F:$F, $G503, CountData!$G:$G, $H503)</f>
        <v>16</v>
      </c>
      <c r="DE503" s="14">
        <f>SUMIFS(CountData!$I:$I, CountData!$A:$A, $B503, CountData!$B:$B, $C503, CountData!$C:$C, $D503, CountData!$D:$D, $E503, CountData!$E:$E, $F503, CountData!$F:$F, $G503, CountData!$G:$G, $H503)</f>
        <v>19</v>
      </c>
      <c r="DF503" s="27">
        <f t="shared" ca="1" si="7"/>
        <v>2068.8300000000017</v>
      </c>
      <c r="DG503" s="14">
        <v>0</v>
      </c>
    </row>
    <row r="504" spans="1:111" x14ac:dyDescent="0.25">
      <c r="A504" s="14" t="s">
        <v>56</v>
      </c>
      <c r="B504" s="14" t="s">
        <v>55</v>
      </c>
      <c r="C504" s="14" t="s">
        <v>55</v>
      </c>
      <c r="D504" s="14" t="s">
        <v>55</v>
      </c>
      <c r="E504" s="14" t="s">
        <v>55</v>
      </c>
      <c r="F504" s="14" t="s">
        <v>125</v>
      </c>
      <c r="G504" s="14" t="s">
        <v>102</v>
      </c>
      <c r="H504" s="1">
        <v>42241</v>
      </c>
      <c r="I504" s="14">
        <v>9417.14</v>
      </c>
      <c r="J504" s="14">
        <v>9163.26</v>
      </c>
      <c r="K504" s="14">
        <v>9081.6</v>
      </c>
      <c r="L504" s="14">
        <v>9525.4</v>
      </c>
      <c r="M504" s="14">
        <v>10194.58</v>
      </c>
      <c r="N504" s="14">
        <v>11450.22</v>
      </c>
      <c r="O504" s="14">
        <v>13912.12</v>
      </c>
      <c r="P504" s="14">
        <v>15621.6</v>
      </c>
      <c r="Q504" s="14">
        <v>17759.72</v>
      </c>
      <c r="R504" s="14">
        <v>18703.52</v>
      </c>
      <c r="S504" s="14">
        <v>20715.14</v>
      </c>
      <c r="T504" s="14">
        <v>20989.38</v>
      </c>
      <c r="U504" s="14">
        <v>21498.9</v>
      </c>
      <c r="V504" s="14">
        <v>21969.360000000001</v>
      </c>
      <c r="W504" s="14">
        <v>22365.94</v>
      </c>
      <c r="X504" s="14">
        <v>21023.62</v>
      </c>
      <c r="Y504" s="14">
        <v>20844.54</v>
      </c>
      <c r="Z504" s="14">
        <v>20774.259999999998</v>
      </c>
      <c r="AA504" s="14">
        <v>21040.36</v>
      </c>
      <c r="AB504" s="14">
        <v>22273.34</v>
      </c>
      <c r="AC504" s="14">
        <v>20813.580000000002</v>
      </c>
      <c r="AD504" s="14">
        <v>16321.1</v>
      </c>
      <c r="AE504" s="14">
        <v>13123.78</v>
      </c>
      <c r="AF504" s="14">
        <v>11049.38</v>
      </c>
      <c r="AG504" s="14">
        <v>20920.7</v>
      </c>
      <c r="AH504" s="14">
        <v>9521.3909999999996</v>
      </c>
      <c r="AI504" s="14">
        <v>9354.0519999999997</v>
      </c>
      <c r="AJ504" s="14">
        <v>9258.9269999999997</v>
      </c>
      <c r="AK504" s="14">
        <v>9724.4699999999993</v>
      </c>
      <c r="AL504" s="14">
        <v>10328.68</v>
      </c>
      <c r="AM504" s="14">
        <v>11559.17</v>
      </c>
      <c r="AN504" s="14">
        <v>13947.66</v>
      </c>
      <c r="AO504" s="14">
        <v>15675.74</v>
      </c>
      <c r="AP504" s="14">
        <v>17555.91</v>
      </c>
      <c r="AQ504" s="14">
        <v>18455.11</v>
      </c>
      <c r="AR504" s="14">
        <v>20712.98</v>
      </c>
      <c r="AS504" s="14">
        <v>20946.43</v>
      </c>
      <c r="AT504" s="14">
        <v>21322.63</v>
      </c>
      <c r="AU504" s="14">
        <v>21569.15</v>
      </c>
      <c r="AV504" s="14">
        <v>21909.13</v>
      </c>
      <c r="AW504" s="14">
        <v>22585.9</v>
      </c>
      <c r="AX504" s="14">
        <v>22709.88</v>
      </c>
      <c r="AY504" s="14">
        <v>22817.67</v>
      </c>
      <c r="AZ504" s="14">
        <v>22753.65</v>
      </c>
      <c r="BA504" s="14">
        <v>22366.62</v>
      </c>
      <c r="BB504" s="14">
        <v>20968.580000000002</v>
      </c>
      <c r="BC504" s="14">
        <v>16598.669999999998</v>
      </c>
      <c r="BD504" s="14">
        <v>13372.08</v>
      </c>
      <c r="BE504" s="14">
        <v>11014.28</v>
      </c>
      <c r="BF504" s="14">
        <v>22722.93</v>
      </c>
      <c r="BG504" s="14">
        <v>71.169200000000004</v>
      </c>
      <c r="BH504" s="14">
        <v>71.169200000000004</v>
      </c>
      <c r="BI504" s="14">
        <v>71.169200000000004</v>
      </c>
      <c r="BJ504" s="14">
        <v>71.584599999999995</v>
      </c>
      <c r="BK504" s="14">
        <v>72</v>
      </c>
      <c r="BL504" s="14">
        <v>72.415400000000005</v>
      </c>
      <c r="BM504" s="14">
        <v>72.830799999999996</v>
      </c>
      <c r="BN504" s="14">
        <v>73.246200000000002</v>
      </c>
      <c r="BO504" s="14">
        <v>73.661500000000004</v>
      </c>
      <c r="BP504" s="14">
        <v>73.661500000000004</v>
      </c>
      <c r="BQ504" s="14">
        <v>73.246200000000002</v>
      </c>
      <c r="BR504" s="14">
        <v>73.661500000000004</v>
      </c>
      <c r="BS504" s="14">
        <v>74.246200000000002</v>
      </c>
      <c r="BT504" s="14">
        <v>77.076899999999995</v>
      </c>
      <c r="BU504" s="14">
        <v>77.907700000000006</v>
      </c>
      <c r="BV504" s="14">
        <v>78.076899999999995</v>
      </c>
      <c r="BW504" s="14">
        <v>80.4923</v>
      </c>
      <c r="BX504" s="14">
        <v>77.661500000000004</v>
      </c>
      <c r="BY504" s="14">
        <v>76.246200000000002</v>
      </c>
      <c r="BZ504" s="14">
        <v>74.830799999999996</v>
      </c>
      <c r="CA504" s="14">
        <v>74.830799999999996</v>
      </c>
      <c r="CB504" s="14">
        <v>74.415400000000005</v>
      </c>
      <c r="CC504" s="14">
        <v>75.830799999999996</v>
      </c>
      <c r="CD504" s="14">
        <v>75.415400000000005</v>
      </c>
      <c r="CE504" s="14">
        <v>7354.4939999999997</v>
      </c>
      <c r="CF504" s="14">
        <v>6533.7240000000002</v>
      </c>
      <c r="CG504" s="14">
        <v>6013.1149999999998</v>
      </c>
      <c r="CH504" s="14">
        <v>5249.7839999999997</v>
      </c>
      <c r="CI504" s="14">
        <v>4491.5010000000002</v>
      </c>
      <c r="CJ504" s="14">
        <v>5575.2190000000001</v>
      </c>
      <c r="CK504" s="14">
        <v>6122.82</v>
      </c>
      <c r="CL504" s="14">
        <v>6741.0050000000001</v>
      </c>
      <c r="CM504" s="14">
        <v>5981.6229999999996</v>
      </c>
      <c r="CN504" s="14">
        <v>11048.57</v>
      </c>
      <c r="CO504" s="14">
        <v>21039.57</v>
      </c>
      <c r="CP504" s="14">
        <v>26838.83</v>
      </c>
      <c r="CQ504" s="14">
        <v>25796.47</v>
      </c>
      <c r="CR504" s="14">
        <v>18588.88</v>
      </c>
      <c r="CS504" s="14">
        <v>13795.86</v>
      </c>
      <c r="CT504" s="14">
        <v>13368.26</v>
      </c>
      <c r="CU504" s="14">
        <v>17352.39</v>
      </c>
      <c r="CV504" s="14">
        <v>14294.36</v>
      </c>
      <c r="CW504" s="14">
        <v>14012.94</v>
      </c>
      <c r="CX504" s="14">
        <v>22410.92</v>
      </c>
      <c r="CY504" s="14">
        <v>29119.119999999999</v>
      </c>
      <c r="CZ504" s="14">
        <v>19055.48</v>
      </c>
      <c r="DA504" s="14">
        <v>24565.51</v>
      </c>
      <c r="DB504" s="14">
        <v>24948.43</v>
      </c>
      <c r="DC504" s="14">
        <v>11177.26</v>
      </c>
      <c r="DD504" s="14">
        <f>SUMIFS(CountData!$H:$H, CountData!$A:$A, $B504,CountData!$B:$B, $C504, CountData!$C:$C, $D504, CountData!$D:$D, $E504, CountData!$E:$E, $F504, CountData!$F:$F, $G504, CountData!$G:$G, $H504)</f>
        <v>16</v>
      </c>
      <c r="DE504" s="14">
        <f>SUMIFS(CountData!$I:$I, CountData!$A:$A, $B504, CountData!$B:$B, $C504, CountData!$C:$C, $D504, CountData!$D:$D, $E504, CountData!$E:$E, $F504, CountData!$F:$F, $G504, CountData!$G:$G, $H504)</f>
        <v>19</v>
      </c>
      <c r="DF504" s="27">
        <f t="shared" ca="1" si="7"/>
        <v>1584.9500000000007</v>
      </c>
      <c r="DG504" s="14">
        <v>0</v>
      </c>
    </row>
    <row r="505" spans="1:111" x14ac:dyDescent="0.25">
      <c r="A505" s="14" t="s">
        <v>56</v>
      </c>
      <c r="B505" s="14" t="s">
        <v>55</v>
      </c>
      <c r="C505" s="14" t="s">
        <v>55</v>
      </c>
      <c r="D505" s="14" t="s">
        <v>55</v>
      </c>
      <c r="E505" s="14" t="s">
        <v>55</v>
      </c>
      <c r="F505" s="14" t="s">
        <v>125</v>
      </c>
      <c r="G505" s="14" t="s">
        <v>102</v>
      </c>
      <c r="H505" s="1">
        <v>42242</v>
      </c>
      <c r="I505" s="14">
        <v>10800.7</v>
      </c>
      <c r="J505" s="14">
        <v>10375.06</v>
      </c>
      <c r="K505" s="14">
        <v>10173.64</v>
      </c>
      <c r="L505" s="14">
        <v>10576.2</v>
      </c>
      <c r="M505" s="14">
        <v>11151</v>
      </c>
      <c r="N505" s="14">
        <v>12536.06</v>
      </c>
      <c r="O505" s="14">
        <v>15178.4</v>
      </c>
      <c r="P505" s="14">
        <v>16693.14</v>
      </c>
      <c r="Q505" s="14">
        <v>18695.72</v>
      </c>
      <c r="R505" s="14">
        <v>19352.240000000002</v>
      </c>
      <c r="S505" s="14">
        <v>21882.38</v>
      </c>
      <c r="T505" s="14">
        <v>22467.54</v>
      </c>
      <c r="U505" s="14">
        <v>22948.74</v>
      </c>
      <c r="V505" s="14">
        <v>23471.3</v>
      </c>
      <c r="W505" s="14">
        <v>23957.96</v>
      </c>
      <c r="X505" s="14">
        <v>21662.36</v>
      </c>
      <c r="Y505" s="14">
        <v>21587.5</v>
      </c>
      <c r="Z505" s="14">
        <v>21875.42</v>
      </c>
      <c r="AA505" s="14">
        <v>22028.1</v>
      </c>
      <c r="AB505" s="14">
        <v>24897.52</v>
      </c>
      <c r="AC505" s="14">
        <v>23276.34</v>
      </c>
      <c r="AD505" s="14">
        <v>18841.72</v>
      </c>
      <c r="AE505" s="14">
        <v>14812.76</v>
      </c>
      <c r="AF505" s="14">
        <v>12328.94</v>
      </c>
      <c r="AG505" s="14">
        <v>21788.34</v>
      </c>
      <c r="AH505" s="14">
        <v>10949.31</v>
      </c>
      <c r="AI505" s="14">
        <v>10526.24</v>
      </c>
      <c r="AJ505" s="14">
        <v>10322.290000000001</v>
      </c>
      <c r="AK505" s="14">
        <v>10692.25</v>
      </c>
      <c r="AL505" s="14">
        <v>11179.3</v>
      </c>
      <c r="AM505" s="14">
        <v>12418.38</v>
      </c>
      <c r="AN505" s="14">
        <v>15116.98</v>
      </c>
      <c r="AO505" s="14">
        <v>16850.740000000002</v>
      </c>
      <c r="AP505" s="14">
        <v>18701.41</v>
      </c>
      <c r="AQ505" s="14">
        <v>19310.97</v>
      </c>
      <c r="AR505" s="14">
        <v>21829.48</v>
      </c>
      <c r="AS505" s="14">
        <v>22297.41</v>
      </c>
      <c r="AT505" s="14">
        <v>22663.48</v>
      </c>
      <c r="AU505" s="14">
        <v>23012.82</v>
      </c>
      <c r="AV505" s="14">
        <v>23494.46</v>
      </c>
      <c r="AW505" s="14">
        <v>23740.959999999999</v>
      </c>
      <c r="AX505" s="14">
        <v>24010.33</v>
      </c>
      <c r="AY505" s="14">
        <v>24577.21</v>
      </c>
      <c r="AZ505" s="14">
        <v>24357.45</v>
      </c>
      <c r="BA505" s="14">
        <v>24858</v>
      </c>
      <c r="BB505" s="14">
        <v>23159.48</v>
      </c>
      <c r="BC505" s="14">
        <v>18826.759999999998</v>
      </c>
      <c r="BD505" s="14">
        <v>14853.97</v>
      </c>
      <c r="BE505" s="14">
        <v>12184.93</v>
      </c>
      <c r="BF505" s="14">
        <v>24119.37</v>
      </c>
      <c r="BG505" s="14">
        <v>74.126800000000003</v>
      </c>
      <c r="BH505" s="14">
        <v>72.563400000000001</v>
      </c>
      <c r="BI505" s="14">
        <v>72.563400000000001</v>
      </c>
      <c r="BJ505" s="14">
        <v>73</v>
      </c>
      <c r="BK505" s="14">
        <v>72.873199999999997</v>
      </c>
      <c r="BL505" s="14">
        <v>72.436599999999999</v>
      </c>
      <c r="BM505" s="14">
        <v>72.873199999999997</v>
      </c>
      <c r="BN505" s="14">
        <v>73.309899999999999</v>
      </c>
      <c r="BO505" s="14">
        <v>75.183099999999996</v>
      </c>
      <c r="BP505" s="14">
        <v>77.929599999999994</v>
      </c>
      <c r="BQ505" s="14">
        <v>81.802800000000005</v>
      </c>
      <c r="BR505" s="14">
        <v>84.802800000000005</v>
      </c>
      <c r="BS505" s="14">
        <v>86.929599999999994</v>
      </c>
      <c r="BT505" s="14">
        <v>86.492999999999995</v>
      </c>
      <c r="BU505" s="14">
        <v>88.492999999999995</v>
      </c>
      <c r="BV505" s="14">
        <v>87.056299999999993</v>
      </c>
      <c r="BW505" s="14">
        <v>85.492999999999995</v>
      </c>
      <c r="BX505" s="14">
        <v>82.619699999999995</v>
      </c>
      <c r="BY505" s="14">
        <v>79.746499999999997</v>
      </c>
      <c r="BZ505" s="14">
        <v>76.309899999999999</v>
      </c>
      <c r="CA505" s="14">
        <v>75.309899999999999</v>
      </c>
      <c r="CB505" s="14">
        <v>74.436599999999999</v>
      </c>
      <c r="CC505" s="14">
        <v>75</v>
      </c>
      <c r="CD505" s="14">
        <v>74</v>
      </c>
      <c r="CE505" s="14">
        <v>11415.95</v>
      </c>
      <c r="CF505" s="14">
        <v>8876.8690000000006</v>
      </c>
      <c r="CG505" s="14">
        <v>5702.6369999999997</v>
      </c>
      <c r="CH505" s="14">
        <v>5358.3620000000001</v>
      </c>
      <c r="CI505" s="14">
        <v>4656.8609999999999</v>
      </c>
      <c r="CJ505" s="14">
        <v>4629.1459999999997</v>
      </c>
      <c r="CK505" s="14">
        <v>5064.1670000000004</v>
      </c>
      <c r="CL505" s="14">
        <v>8264.4069999999992</v>
      </c>
      <c r="CM505" s="14">
        <v>8379.1309999999994</v>
      </c>
      <c r="CN505" s="14">
        <v>10761.26</v>
      </c>
      <c r="CO505" s="14">
        <v>12728.58</v>
      </c>
      <c r="CP505" s="14">
        <v>11528.79</v>
      </c>
      <c r="CQ505" s="14">
        <v>13360.38</v>
      </c>
      <c r="CR505" s="14">
        <v>13149.82</v>
      </c>
      <c r="CS505" s="14">
        <v>18444.86</v>
      </c>
      <c r="CT505" s="14">
        <v>17072</v>
      </c>
      <c r="CU505" s="14">
        <v>15468.62</v>
      </c>
      <c r="CV505" s="14">
        <v>13967.23</v>
      </c>
      <c r="CW505" s="14">
        <v>13118.45</v>
      </c>
      <c r="CX505" s="14">
        <v>24747.72</v>
      </c>
      <c r="CY505" s="14">
        <v>27831.69</v>
      </c>
      <c r="CZ505" s="14">
        <v>17414.2</v>
      </c>
      <c r="DA505" s="14">
        <v>15413.25</v>
      </c>
      <c r="DB505" s="14">
        <v>12632.08</v>
      </c>
      <c r="DC505" s="14">
        <v>12462.68</v>
      </c>
      <c r="DD505" s="14">
        <f>SUMIFS(CountData!$H:$H, CountData!$A:$A, $B505,CountData!$B:$B, $C505, CountData!$C:$C, $D505, CountData!$D:$D, $E505, CountData!$E:$E, $F505, CountData!$F:$F, $G505, CountData!$G:$G, $H505)</f>
        <v>16</v>
      </c>
      <c r="DE505" s="14">
        <f>SUMIFS(CountData!$I:$I, CountData!$A:$A, $B505, CountData!$B:$B, $C505, CountData!$C:$C, $D505, CountData!$D:$D, $E505, CountData!$E:$E, $F505, CountData!$F:$F, $G505, CountData!$G:$G, $H505)</f>
        <v>19</v>
      </c>
      <c r="DF505" s="27">
        <f t="shared" ca="1" si="7"/>
        <v>2167.3949999999968</v>
      </c>
      <c r="DG505" s="14">
        <v>0</v>
      </c>
    </row>
    <row r="506" spans="1:111" x14ac:dyDescent="0.25">
      <c r="A506" s="14" t="s">
        <v>56</v>
      </c>
      <c r="B506" s="14" t="s">
        <v>55</v>
      </c>
      <c r="C506" s="14" t="s">
        <v>55</v>
      </c>
      <c r="D506" s="14" t="s">
        <v>55</v>
      </c>
      <c r="E506" s="14" t="s">
        <v>55</v>
      </c>
      <c r="F506" s="14" t="s">
        <v>125</v>
      </c>
      <c r="G506" s="14" t="s">
        <v>102</v>
      </c>
      <c r="H506" s="1">
        <v>42243</v>
      </c>
      <c r="I506" s="14">
        <v>10837.36</v>
      </c>
      <c r="J506" s="14">
        <v>10304.620000000001</v>
      </c>
      <c r="K506" s="14">
        <v>10183.120000000001</v>
      </c>
      <c r="L506" s="14">
        <v>10763.36</v>
      </c>
      <c r="M506" s="14">
        <v>11638.92</v>
      </c>
      <c r="N506" s="14">
        <v>12820.52</v>
      </c>
      <c r="O506" s="14">
        <v>15223.74</v>
      </c>
      <c r="P506" s="14">
        <v>17224.560000000001</v>
      </c>
      <c r="Q506" s="14">
        <v>19627.86</v>
      </c>
      <c r="R506" s="14">
        <v>20540.8</v>
      </c>
      <c r="S506" s="14">
        <v>22828.98</v>
      </c>
      <c r="T506" s="14">
        <v>23351.24</v>
      </c>
      <c r="U506" s="14">
        <v>23586.240000000002</v>
      </c>
      <c r="V506" s="14">
        <v>24021.68</v>
      </c>
      <c r="W506" s="14">
        <v>24604.02</v>
      </c>
      <c r="X506" s="14">
        <v>22386.54</v>
      </c>
      <c r="Y506" s="14">
        <v>22264.74</v>
      </c>
      <c r="Z506" s="14">
        <v>22662.240000000002</v>
      </c>
      <c r="AA506" s="14">
        <v>23241.34</v>
      </c>
      <c r="AB506" s="14">
        <v>25787.66</v>
      </c>
      <c r="AC506" s="14">
        <v>24416.76</v>
      </c>
      <c r="AD506" s="14">
        <v>19245.38</v>
      </c>
      <c r="AE506" s="14">
        <v>15088.34</v>
      </c>
      <c r="AF506" s="14">
        <v>12185.76</v>
      </c>
      <c r="AG506" s="14">
        <v>22638.720000000001</v>
      </c>
      <c r="AH506" s="14">
        <v>10969.31</v>
      </c>
      <c r="AI506" s="14">
        <v>10468.24</v>
      </c>
      <c r="AJ506" s="14">
        <v>10331.44</v>
      </c>
      <c r="AK506" s="14">
        <v>10788.46</v>
      </c>
      <c r="AL506" s="14">
        <v>11585.98</v>
      </c>
      <c r="AM506" s="14">
        <v>12541.72</v>
      </c>
      <c r="AN506" s="14">
        <v>15141.91</v>
      </c>
      <c r="AO506" s="14">
        <v>17358.88</v>
      </c>
      <c r="AP506" s="14">
        <v>19747.27</v>
      </c>
      <c r="AQ506" s="14">
        <v>20516.23</v>
      </c>
      <c r="AR506" s="14">
        <v>22795.62</v>
      </c>
      <c r="AS506" s="14">
        <v>23290.85</v>
      </c>
      <c r="AT506" s="14">
        <v>23447.64</v>
      </c>
      <c r="AU506" s="14">
        <v>23645.24</v>
      </c>
      <c r="AV506" s="14">
        <v>24312.27</v>
      </c>
      <c r="AW506" s="14">
        <v>24745.9</v>
      </c>
      <c r="AX506" s="14">
        <v>24780.080000000002</v>
      </c>
      <c r="AY506" s="14">
        <v>25390.97</v>
      </c>
      <c r="AZ506" s="14">
        <v>25575.05</v>
      </c>
      <c r="BA506" s="14">
        <v>25736.33</v>
      </c>
      <c r="BB506" s="14">
        <v>24420.48</v>
      </c>
      <c r="BC506" s="14">
        <v>19398.71</v>
      </c>
      <c r="BD506" s="14">
        <v>15223.61</v>
      </c>
      <c r="BE506" s="14">
        <v>12238.74</v>
      </c>
      <c r="BF506" s="14">
        <v>25090.28</v>
      </c>
      <c r="BG506" s="14">
        <v>73.577500000000001</v>
      </c>
      <c r="BH506" s="14">
        <v>73.577500000000001</v>
      </c>
      <c r="BI506" s="14">
        <v>73.577500000000001</v>
      </c>
      <c r="BJ506" s="14">
        <v>72.577500000000001</v>
      </c>
      <c r="BK506" s="14">
        <v>73.422499999999999</v>
      </c>
      <c r="BL506" s="14">
        <v>73</v>
      </c>
      <c r="BM506" s="14">
        <v>72.577500000000001</v>
      </c>
      <c r="BN506" s="14">
        <v>76.267600000000002</v>
      </c>
      <c r="BO506" s="14">
        <v>79.535200000000003</v>
      </c>
      <c r="BP506" s="14">
        <v>84.535200000000003</v>
      </c>
      <c r="BQ506" s="14">
        <v>86.225300000000004</v>
      </c>
      <c r="BR506" s="14">
        <v>87.225300000000004</v>
      </c>
      <c r="BS506" s="14">
        <v>88.225300000000004</v>
      </c>
      <c r="BT506" s="14">
        <v>88.225300000000004</v>
      </c>
      <c r="BU506" s="14">
        <v>91.802800000000005</v>
      </c>
      <c r="BV506" s="14">
        <v>90.225300000000004</v>
      </c>
      <c r="BW506" s="14">
        <v>89.380300000000005</v>
      </c>
      <c r="BX506" s="14">
        <v>87.957700000000003</v>
      </c>
      <c r="BY506" s="14">
        <v>82.535200000000003</v>
      </c>
      <c r="BZ506" s="14">
        <v>79.267600000000002</v>
      </c>
      <c r="CA506" s="14">
        <v>77.845100000000002</v>
      </c>
      <c r="CB506" s="14">
        <v>76.577500000000001</v>
      </c>
      <c r="CC506" s="14">
        <v>76.154899999999998</v>
      </c>
      <c r="CD506" s="14">
        <v>76</v>
      </c>
      <c r="CE506" s="14">
        <v>33546.550000000003</v>
      </c>
      <c r="CF506" s="14">
        <v>31225.27</v>
      </c>
      <c r="CG506" s="14">
        <v>27839.42</v>
      </c>
      <c r="CH506" s="14">
        <v>23950.15</v>
      </c>
      <c r="CI506" s="14">
        <v>19932.28</v>
      </c>
      <c r="CJ506" s="14">
        <v>15650.94</v>
      </c>
      <c r="CK506" s="14">
        <v>15950.34</v>
      </c>
      <c r="CL506" s="14">
        <v>16245.2</v>
      </c>
      <c r="CM506" s="14">
        <v>23673.16</v>
      </c>
      <c r="CN506" s="14">
        <v>34084.9</v>
      </c>
      <c r="CO506" s="14">
        <v>41238.33</v>
      </c>
      <c r="CP506" s="14">
        <v>50589.18</v>
      </c>
      <c r="CQ506" s="14">
        <v>51143.97</v>
      </c>
      <c r="CR506" s="14">
        <v>54328.56</v>
      </c>
      <c r="CS506" s="14">
        <v>73433.070000000007</v>
      </c>
      <c r="CT506" s="14">
        <v>66855.53</v>
      </c>
      <c r="CU506" s="14">
        <v>75695.09</v>
      </c>
      <c r="CV506" s="14">
        <v>83671.16</v>
      </c>
      <c r="CW506" s="14">
        <v>85270.53</v>
      </c>
      <c r="CX506" s="14">
        <v>109410.7</v>
      </c>
      <c r="CY506" s="14">
        <v>133551.79999999999</v>
      </c>
      <c r="CZ506" s="14">
        <v>82227.3</v>
      </c>
      <c r="DA506" s="14">
        <v>64476.160000000003</v>
      </c>
      <c r="DB506" s="14">
        <v>67421.789999999994</v>
      </c>
      <c r="DC506" s="14">
        <v>61359.3</v>
      </c>
      <c r="DD506" s="14">
        <f>SUMIFS(CountData!$H:$H, CountData!$A:$A, $B506,CountData!$B:$B, $C506, CountData!$C:$C, $D506, CountData!$D:$D, $E506, CountData!$E:$E, $F506, CountData!$F:$F, $G506, CountData!$G:$G, $H506)</f>
        <v>16</v>
      </c>
      <c r="DE506" s="14">
        <f>SUMIFS(CountData!$I:$I, CountData!$A:$A, $B506, CountData!$B:$B, $C506, CountData!$C:$C, $D506, CountData!$D:$D, $E506, CountData!$E:$E, $F506, CountData!$F:$F, $G506, CountData!$G:$G, $H506)</f>
        <v>19</v>
      </c>
      <c r="DF506" s="27">
        <f t="shared" ca="1" si="7"/>
        <v>2168.59</v>
      </c>
      <c r="DG506" s="14">
        <v>0</v>
      </c>
    </row>
    <row r="507" spans="1:111" x14ac:dyDescent="0.25">
      <c r="A507" s="14" t="s">
        <v>56</v>
      </c>
      <c r="B507" s="14" t="s">
        <v>55</v>
      </c>
      <c r="C507" s="14" t="s">
        <v>55</v>
      </c>
      <c r="D507" s="14" t="s">
        <v>55</v>
      </c>
      <c r="E507" s="14" t="s">
        <v>55</v>
      </c>
      <c r="F507" s="14" t="s">
        <v>125</v>
      </c>
      <c r="G507" s="14" t="s">
        <v>102</v>
      </c>
      <c r="H507" s="1">
        <v>42244</v>
      </c>
      <c r="I507" s="14">
        <v>11220.68</v>
      </c>
      <c r="J507" s="14">
        <v>10767.58</v>
      </c>
      <c r="K507" s="14">
        <v>10348.64</v>
      </c>
      <c r="L507" s="14">
        <v>10676.3</v>
      </c>
      <c r="M507" s="14">
        <v>11252.5</v>
      </c>
      <c r="N507" s="14">
        <v>12700.82</v>
      </c>
      <c r="O507" s="14">
        <v>14998.56</v>
      </c>
      <c r="P507" s="14">
        <v>16988.599999999999</v>
      </c>
      <c r="Q507" s="14">
        <v>19282.64</v>
      </c>
      <c r="R507" s="14">
        <v>20454.599999999999</v>
      </c>
      <c r="S507" s="14">
        <v>23261.14</v>
      </c>
      <c r="T507" s="14">
        <v>24105.7</v>
      </c>
      <c r="U507" s="14">
        <v>24418.22</v>
      </c>
      <c r="V507" s="14">
        <v>24619.62</v>
      </c>
      <c r="W507" s="14">
        <v>24942.62</v>
      </c>
      <c r="X507" s="14">
        <v>22405.64</v>
      </c>
      <c r="Y507" s="14">
        <v>22601.96</v>
      </c>
      <c r="Z507" s="14">
        <v>22875.3</v>
      </c>
      <c r="AA507" s="14">
        <v>23339.96</v>
      </c>
      <c r="AB507" s="14">
        <v>26252.26</v>
      </c>
      <c r="AC507" s="14">
        <v>25177.62</v>
      </c>
      <c r="AD507" s="14">
        <v>20535.599999999999</v>
      </c>
      <c r="AE507" s="14">
        <v>16700.04</v>
      </c>
      <c r="AF507" s="14">
        <v>12964.02</v>
      </c>
      <c r="AG507" s="14">
        <v>22805.71</v>
      </c>
      <c r="AH507" s="14">
        <v>11331</v>
      </c>
      <c r="AI507" s="14">
        <v>10870.98</v>
      </c>
      <c r="AJ507" s="14">
        <v>10460.700000000001</v>
      </c>
      <c r="AK507" s="14">
        <v>10674.53</v>
      </c>
      <c r="AL507" s="14">
        <v>11124.29</v>
      </c>
      <c r="AM507" s="14">
        <v>12371.57</v>
      </c>
      <c r="AN507" s="14">
        <v>14786.55</v>
      </c>
      <c r="AO507" s="14">
        <v>17079.82</v>
      </c>
      <c r="AP507" s="14">
        <v>19545.38</v>
      </c>
      <c r="AQ507" s="14">
        <v>20627.669999999998</v>
      </c>
      <c r="AR507" s="14">
        <v>23124.11</v>
      </c>
      <c r="AS507" s="14">
        <v>23958.11</v>
      </c>
      <c r="AT507" s="14">
        <v>24312.44</v>
      </c>
      <c r="AU507" s="14">
        <v>24301.3</v>
      </c>
      <c r="AV507" s="14">
        <v>24748.95</v>
      </c>
      <c r="AW507" s="14">
        <v>25096.71</v>
      </c>
      <c r="AX507" s="14">
        <v>25581.54</v>
      </c>
      <c r="AY507" s="14">
        <v>26069.15</v>
      </c>
      <c r="AZ507" s="14">
        <v>25890.91</v>
      </c>
      <c r="BA507" s="14">
        <v>26273.17</v>
      </c>
      <c r="BB507" s="14">
        <v>25162.89</v>
      </c>
      <c r="BC507" s="14">
        <v>20485.080000000002</v>
      </c>
      <c r="BD507" s="14">
        <v>16690.28</v>
      </c>
      <c r="BE507" s="14">
        <v>12834</v>
      </c>
      <c r="BF507" s="14">
        <v>25589.38</v>
      </c>
      <c r="BG507" s="14">
        <v>75.555599999999998</v>
      </c>
      <c r="BH507" s="14">
        <v>74.111099999999993</v>
      </c>
      <c r="BI507" s="14">
        <v>74.555599999999998</v>
      </c>
      <c r="BJ507" s="14">
        <v>74.111099999999993</v>
      </c>
      <c r="BK507" s="14">
        <v>73.555599999999998</v>
      </c>
      <c r="BL507" s="14">
        <v>72.666700000000006</v>
      </c>
      <c r="BM507" s="14">
        <v>74.888900000000007</v>
      </c>
      <c r="BN507" s="14">
        <v>79.222200000000001</v>
      </c>
      <c r="BO507" s="14">
        <v>82.888900000000007</v>
      </c>
      <c r="BP507" s="14">
        <v>86.333299999999994</v>
      </c>
      <c r="BQ507" s="14">
        <v>91.888900000000007</v>
      </c>
      <c r="BR507" s="14">
        <v>92.888900000000007</v>
      </c>
      <c r="BS507" s="14">
        <v>91.888900000000007</v>
      </c>
      <c r="BT507" s="14">
        <v>91.444400000000002</v>
      </c>
      <c r="BU507" s="14">
        <v>91.444400000000002</v>
      </c>
      <c r="BV507" s="14">
        <v>93.111099999999993</v>
      </c>
      <c r="BW507" s="14">
        <v>90</v>
      </c>
      <c r="BX507" s="14">
        <v>88.555599999999998</v>
      </c>
      <c r="BY507" s="14">
        <v>87.222200000000001</v>
      </c>
      <c r="BZ507" s="14">
        <v>81.333299999999994</v>
      </c>
      <c r="CA507" s="14">
        <v>78.888900000000007</v>
      </c>
      <c r="CB507" s="14">
        <v>76.555599999999998</v>
      </c>
      <c r="CC507" s="14">
        <v>76.111099999999993</v>
      </c>
      <c r="CD507" s="14">
        <v>75.111099999999993</v>
      </c>
      <c r="CE507" s="14">
        <v>34538.239999999998</v>
      </c>
      <c r="CF507" s="14">
        <v>32791.550000000003</v>
      </c>
      <c r="CG507" s="14">
        <v>28889.35</v>
      </c>
      <c r="CH507" s="14">
        <v>23919.48</v>
      </c>
      <c r="CI507" s="14">
        <v>19920.86</v>
      </c>
      <c r="CJ507" s="14">
        <v>18540.36</v>
      </c>
      <c r="CK507" s="14">
        <v>18720.21</v>
      </c>
      <c r="CL507" s="14">
        <v>18235.939999999999</v>
      </c>
      <c r="CM507" s="14">
        <v>26870.94</v>
      </c>
      <c r="CN507" s="14">
        <v>36601.480000000003</v>
      </c>
      <c r="CO507" s="14">
        <v>46705.91</v>
      </c>
      <c r="CP507" s="14">
        <v>54625.5</v>
      </c>
      <c r="CQ507" s="14">
        <v>53336.59</v>
      </c>
      <c r="CR507" s="14">
        <v>55808.46</v>
      </c>
      <c r="CS507" s="14">
        <v>69659.100000000006</v>
      </c>
      <c r="CT507" s="14">
        <v>69801.61</v>
      </c>
      <c r="CU507" s="14">
        <v>76817.95</v>
      </c>
      <c r="CV507" s="14">
        <v>83599.58</v>
      </c>
      <c r="CW507" s="14">
        <v>89814.5</v>
      </c>
      <c r="CX507" s="14">
        <v>113811.7</v>
      </c>
      <c r="CY507" s="14">
        <v>141844.9</v>
      </c>
      <c r="CZ507" s="14">
        <v>88381.45</v>
      </c>
      <c r="DA507" s="14">
        <v>69932.479999999996</v>
      </c>
      <c r="DB507" s="14">
        <v>72051.240000000005</v>
      </c>
      <c r="DC507" s="14">
        <v>63844.05</v>
      </c>
      <c r="DD507" s="14">
        <f>SUMIFS(CountData!$H:$H, CountData!$A:$A, $B507,CountData!$B:$B, $C507, CountData!$C:$C, $D507, CountData!$D:$D, $E507, CountData!$E:$E, $F507, CountData!$F:$F, $G507, CountData!$G:$G, $H507)</f>
        <v>16</v>
      </c>
      <c r="DE507" s="14">
        <f>SUMIFS(CountData!$I:$I, CountData!$A:$A, $B507, CountData!$B:$B, $C507, CountData!$C:$C, $D507, CountData!$D:$D, $E507, CountData!$E:$E, $F507, CountData!$F:$F, $G507, CountData!$G:$G, $H507)</f>
        <v>19</v>
      </c>
      <c r="DF507" s="27">
        <f t="shared" ca="1" si="7"/>
        <v>2568.3725000000049</v>
      </c>
      <c r="DG507" s="14">
        <v>0</v>
      </c>
    </row>
    <row r="508" spans="1:111" x14ac:dyDescent="0.25">
      <c r="A508" s="14" t="s">
        <v>56</v>
      </c>
      <c r="B508" s="14" t="s">
        <v>55</v>
      </c>
      <c r="C508" s="14" t="s">
        <v>55</v>
      </c>
      <c r="D508" s="14" t="s">
        <v>55</v>
      </c>
      <c r="E508" s="14" t="s">
        <v>55</v>
      </c>
      <c r="F508" s="14" t="s">
        <v>125</v>
      </c>
      <c r="G508" s="14" t="s">
        <v>102</v>
      </c>
      <c r="H508" s="1">
        <v>42255</v>
      </c>
      <c r="I508" s="14">
        <v>10172.84</v>
      </c>
      <c r="J508" s="14">
        <v>9884.74</v>
      </c>
      <c r="K508" s="14">
        <v>9530.68</v>
      </c>
      <c r="L508" s="14">
        <v>10114.32</v>
      </c>
      <c r="M508" s="14">
        <v>10738.32</v>
      </c>
      <c r="N508" s="14">
        <v>11663.3</v>
      </c>
      <c r="O508" s="14">
        <v>13941.3</v>
      </c>
      <c r="P508" s="14">
        <v>15956.18</v>
      </c>
      <c r="Q508" s="14">
        <v>18206.52</v>
      </c>
      <c r="R508" s="14">
        <v>19253.060000000001</v>
      </c>
      <c r="S508" s="14">
        <v>22085.16</v>
      </c>
      <c r="T508" s="14">
        <v>22921.62</v>
      </c>
      <c r="U508" s="14">
        <v>23117.58</v>
      </c>
      <c r="V508" s="14">
        <v>23698.26</v>
      </c>
      <c r="W508" s="14">
        <v>23650.2</v>
      </c>
      <c r="X508" s="14">
        <v>20921.54</v>
      </c>
      <c r="Y508" s="14">
        <v>20929.32</v>
      </c>
      <c r="Z508" s="14">
        <v>20924.84</v>
      </c>
      <c r="AA508" s="14">
        <v>21322.9</v>
      </c>
      <c r="AB508" s="14">
        <v>23440.2</v>
      </c>
      <c r="AC508" s="14">
        <v>22459.14</v>
      </c>
      <c r="AD508" s="14">
        <v>18514.82</v>
      </c>
      <c r="AE508" s="14">
        <v>14760.64</v>
      </c>
      <c r="AF508" s="14">
        <v>11946.94</v>
      </c>
      <c r="AG508" s="14">
        <v>21024.65</v>
      </c>
      <c r="AH508" s="14">
        <v>10203.280000000001</v>
      </c>
      <c r="AI508" s="14">
        <v>9921.1309999999994</v>
      </c>
      <c r="AJ508" s="14">
        <v>9599.0249999999996</v>
      </c>
      <c r="AK508" s="14">
        <v>10107.450000000001</v>
      </c>
      <c r="AL508" s="14">
        <v>10701.72</v>
      </c>
      <c r="AM508" s="14">
        <v>11398.18</v>
      </c>
      <c r="AN508" s="14">
        <v>13783.46</v>
      </c>
      <c r="AO508" s="14">
        <v>15880.97</v>
      </c>
      <c r="AP508" s="14">
        <v>18400.77</v>
      </c>
      <c r="AQ508" s="14">
        <v>19383.830000000002</v>
      </c>
      <c r="AR508" s="14">
        <v>22162.01</v>
      </c>
      <c r="AS508" s="14">
        <v>22944.92</v>
      </c>
      <c r="AT508" s="14">
        <v>23071.919999999998</v>
      </c>
      <c r="AU508" s="14">
        <v>23467.47</v>
      </c>
      <c r="AV508" s="14">
        <v>23545.58</v>
      </c>
      <c r="AW508" s="14">
        <v>23551.64</v>
      </c>
      <c r="AX508" s="14">
        <v>23845.46</v>
      </c>
      <c r="AY508" s="14">
        <v>24243.27</v>
      </c>
      <c r="AZ508" s="14">
        <v>24061.21</v>
      </c>
      <c r="BA508" s="14">
        <v>23669.05</v>
      </c>
      <c r="BB508" s="14">
        <v>23009.96</v>
      </c>
      <c r="BC508" s="14">
        <v>19070.93</v>
      </c>
      <c r="BD508" s="14">
        <v>15330.14</v>
      </c>
      <c r="BE508" s="14">
        <v>12000.86</v>
      </c>
      <c r="BF508" s="14">
        <v>23909.69</v>
      </c>
      <c r="BG508" s="14">
        <v>76.291700000000006</v>
      </c>
      <c r="BH508" s="14">
        <v>75.861099999999993</v>
      </c>
      <c r="BI508" s="14">
        <v>75.430599999999998</v>
      </c>
      <c r="BJ508" s="14">
        <v>75</v>
      </c>
      <c r="BK508" s="14">
        <v>74.861099999999993</v>
      </c>
      <c r="BL508" s="14">
        <v>74.430599999999998</v>
      </c>
      <c r="BM508" s="14">
        <v>75.430599999999998</v>
      </c>
      <c r="BN508" s="14">
        <v>78.722200000000001</v>
      </c>
      <c r="BO508" s="14">
        <v>82.152799999999999</v>
      </c>
      <c r="BP508" s="14">
        <v>86.583299999999994</v>
      </c>
      <c r="BQ508" s="14">
        <v>88.013900000000007</v>
      </c>
      <c r="BR508" s="14">
        <v>88.444400000000002</v>
      </c>
      <c r="BS508" s="14">
        <v>89.013900000000007</v>
      </c>
      <c r="BT508" s="14">
        <v>91.013900000000007</v>
      </c>
      <c r="BU508" s="14">
        <v>90.444400000000002</v>
      </c>
      <c r="BV508" s="14">
        <v>90.583299999999994</v>
      </c>
      <c r="BW508" s="14">
        <v>90.583299999999994</v>
      </c>
      <c r="BX508" s="14">
        <v>87.013900000000007</v>
      </c>
      <c r="BY508" s="14">
        <v>84.291700000000006</v>
      </c>
      <c r="BZ508" s="14">
        <v>84.861099999999993</v>
      </c>
      <c r="CA508" s="14">
        <v>83.861099999999993</v>
      </c>
      <c r="CB508" s="14">
        <v>82.861099999999993</v>
      </c>
      <c r="CC508" s="14">
        <v>83</v>
      </c>
      <c r="CD508" s="14">
        <v>80.138900000000007</v>
      </c>
      <c r="CE508" s="14">
        <v>13156.52</v>
      </c>
      <c r="CF508" s="14">
        <v>11672.01</v>
      </c>
      <c r="CG508" s="14">
        <v>10103.98</v>
      </c>
      <c r="CH508" s="14">
        <v>7979.8919999999998</v>
      </c>
      <c r="CI508" s="14">
        <v>7161.18</v>
      </c>
      <c r="CJ508" s="14">
        <v>5248.9070000000002</v>
      </c>
      <c r="CK508" s="14">
        <v>6395.5020000000004</v>
      </c>
      <c r="CL508" s="14">
        <v>6717.4949999999999</v>
      </c>
      <c r="CM508" s="14">
        <v>7645.0749999999998</v>
      </c>
      <c r="CN508" s="14">
        <v>10370.5</v>
      </c>
      <c r="CO508" s="14">
        <v>14100.2</v>
      </c>
      <c r="CP508" s="14">
        <v>15186.4</v>
      </c>
      <c r="CQ508" s="14">
        <v>15161.79</v>
      </c>
      <c r="CR508" s="14">
        <v>16375.46</v>
      </c>
      <c r="CS508" s="14">
        <v>16264.76</v>
      </c>
      <c r="CT508" s="14">
        <v>17424.68</v>
      </c>
      <c r="CU508" s="14">
        <v>19507.34</v>
      </c>
      <c r="CV508" s="14">
        <v>21681.64</v>
      </c>
      <c r="CW508" s="14">
        <v>20831.5</v>
      </c>
      <c r="CX508" s="14">
        <v>37934.71</v>
      </c>
      <c r="CY508" s="14">
        <v>48570.93</v>
      </c>
      <c r="CZ508" s="14">
        <v>38950.32</v>
      </c>
      <c r="DA508" s="14">
        <v>44223.96</v>
      </c>
      <c r="DB508" s="14">
        <v>40800.080000000002</v>
      </c>
      <c r="DC508" s="14">
        <v>14933.72</v>
      </c>
      <c r="DD508" s="14">
        <f>SUMIFS(CountData!$H:$H, CountData!$A:$A, $B508,CountData!$B:$B, $C508, CountData!$C:$C, $D508, CountData!$D:$D, $E508, CountData!$E:$E, $F508, CountData!$F:$F, $G508, CountData!$G:$G, $H508)</f>
        <v>16</v>
      </c>
      <c r="DE508" s="14">
        <f>SUMIFS(CountData!$I:$I, CountData!$A:$A, $B508, CountData!$B:$B, $C508, CountData!$C:$C, $D508, CountData!$D:$D, $E508, CountData!$E:$E, $F508, CountData!$F:$F, $G508, CountData!$G:$G, $H508)</f>
        <v>19</v>
      </c>
      <c r="DF508" s="27">
        <f t="shared" ca="1" si="7"/>
        <v>2771.8374999999978</v>
      </c>
      <c r="DG508" s="14">
        <v>0</v>
      </c>
    </row>
    <row r="509" spans="1:111" x14ac:dyDescent="0.25">
      <c r="A509" s="14" t="s">
        <v>56</v>
      </c>
      <c r="B509" s="14" t="s">
        <v>55</v>
      </c>
      <c r="C509" s="14" t="s">
        <v>55</v>
      </c>
      <c r="D509" s="14" t="s">
        <v>55</v>
      </c>
      <c r="E509" s="14" t="s">
        <v>55</v>
      </c>
      <c r="F509" s="14" t="s">
        <v>125</v>
      </c>
      <c r="G509" s="14" t="s">
        <v>102</v>
      </c>
      <c r="H509" s="1">
        <v>42256</v>
      </c>
      <c r="I509" s="14">
        <v>10915.46</v>
      </c>
      <c r="J509" s="14">
        <v>10457.700000000001</v>
      </c>
      <c r="K509" s="14">
        <v>10096.34</v>
      </c>
      <c r="L509" s="14">
        <v>10667.78</v>
      </c>
      <c r="M509" s="14">
        <v>11354.8</v>
      </c>
      <c r="N509" s="14">
        <v>12365.86</v>
      </c>
      <c r="O509" s="14">
        <v>15007.68</v>
      </c>
      <c r="P509" s="14">
        <v>17416.12</v>
      </c>
      <c r="Q509" s="14">
        <v>19798.939999999999</v>
      </c>
      <c r="R509" s="14">
        <v>21008.560000000001</v>
      </c>
      <c r="S509" s="14">
        <v>23926.46</v>
      </c>
      <c r="T509" s="14">
        <v>24729</v>
      </c>
      <c r="U509" s="14">
        <v>25019.599999999999</v>
      </c>
      <c r="V509" s="14">
        <v>25191.82</v>
      </c>
      <c r="W509" s="14">
        <v>24895.46</v>
      </c>
      <c r="X509" s="14">
        <v>22325.88</v>
      </c>
      <c r="Y509" s="14">
        <v>22294.799999999999</v>
      </c>
      <c r="Z509" s="14">
        <v>22039.06</v>
      </c>
      <c r="AA509" s="14">
        <v>22296.62</v>
      </c>
      <c r="AB509" s="14">
        <v>26166.16</v>
      </c>
      <c r="AC509" s="14">
        <v>25220.880000000001</v>
      </c>
      <c r="AD509" s="14">
        <v>20276.240000000002</v>
      </c>
      <c r="AE509" s="14">
        <v>15705.14</v>
      </c>
      <c r="AF509" s="14">
        <v>12940.52</v>
      </c>
      <c r="AG509" s="14">
        <v>22239.09</v>
      </c>
      <c r="AH509" s="14">
        <v>10984.37</v>
      </c>
      <c r="AI509" s="14">
        <v>10569.83</v>
      </c>
      <c r="AJ509" s="14">
        <v>10156.68</v>
      </c>
      <c r="AK509" s="14">
        <v>10621.28</v>
      </c>
      <c r="AL509" s="14">
        <v>11242.54</v>
      </c>
      <c r="AM509" s="14">
        <v>11989.52</v>
      </c>
      <c r="AN509" s="14">
        <v>14724.2</v>
      </c>
      <c r="AO509" s="14">
        <v>17237.37</v>
      </c>
      <c r="AP509" s="14">
        <v>19978.57</v>
      </c>
      <c r="AQ509" s="14">
        <v>21223.29</v>
      </c>
      <c r="AR509" s="14">
        <v>23999.23</v>
      </c>
      <c r="AS509" s="14">
        <v>24789.72</v>
      </c>
      <c r="AT509" s="14">
        <v>25111.77</v>
      </c>
      <c r="AU509" s="14">
        <v>25116.42</v>
      </c>
      <c r="AV509" s="14">
        <v>25018.93</v>
      </c>
      <c r="AW509" s="14">
        <v>25546.99</v>
      </c>
      <c r="AX509" s="14">
        <v>25633.1</v>
      </c>
      <c r="AY509" s="14">
        <v>25614.22</v>
      </c>
      <c r="AZ509" s="14">
        <v>25274.2</v>
      </c>
      <c r="BA509" s="14">
        <v>26543.05</v>
      </c>
      <c r="BB509" s="14">
        <v>25664.87</v>
      </c>
      <c r="BC509" s="14">
        <v>20087.37</v>
      </c>
      <c r="BD509" s="14">
        <v>15673.11</v>
      </c>
      <c r="BE509" s="14">
        <v>12785.66</v>
      </c>
      <c r="BF509" s="14">
        <v>25508.81</v>
      </c>
      <c r="BG509" s="14">
        <v>80.25</v>
      </c>
      <c r="BH509" s="14">
        <v>78.166700000000006</v>
      </c>
      <c r="BI509" s="14">
        <v>79.25</v>
      </c>
      <c r="BJ509" s="14">
        <v>77.583299999999994</v>
      </c>
      <c r="BK509" s="14">
        <v>77</v>
      </c>
      <c r="BL509" s="14">
        <v>76.75</v>
      </c>
      <c r="BM509" s="14">
        <v>79</v>
      </c>
      <c r="BN509" s="14">
        <v>85.916700000000006</v>
      </c>
      <c r="BO509" s="14">
        <v>89.916700000000006</v>
      </c>
      <c r="BP509" s="14">
        <v>93.333299999999994</v>
      </c>
      <c r="BQ509" s="14">
        <v>96.166700000000006</v>
      </c>
      <c r="BR509" s="14">
        <v>96</v>
      </c>
      <c r="BS509" s="14">
        <v>95.166700000000006</v>
      </c>
      <c r="BT509" s="14">
        <v>95.583299999999994</v>
      </c>
      <c r="BU509" s="14">
        <v>92.75</v>
      </c>
      <c r="BV509" s="14">
        <v>93.333299999999994</v>
      </c>
      <c r="BW509" s="14">
        <v>95.25</v>
      </c>
      <c r="BX509" s="14">
        <v>94.666700000000006</v>
      </c>
      <c r="BY509" s="14">
        <v>92.666700000000006</v>
      </c>
      <c r="BZ509" s="14">
        <v>92.416700000000006</v>
      </c>
      <c r="CA509" s="14">
        <v>87.916700000000006</v>
      </c>
      <c r="CB509" s="14">
        <v>80.25</v>
      </c>
      <c r="CC509" s="14">
        <v>79.833299999999994</v>
      </c>
      <c r="CD509" s="14">
        <v>79.25</v>
      </c>
      <c r="CE509" s="14">
        <v>28067</v>
      </c>
      <c r="CF509" s="14">
        <v>25261.439999999999</v>
      </c>
      <c r="CG509" s="14">
        <v>24233.78</v>
      </c>
      <c r="CH509" s="14">
        <v>19389.32</v>
      </c>
      <c r="CI509" s="14">
        <v>11565.55</v>
      </c>
      <c r="CJ509" s="14">
        <v>9876.2900000000009</v>
      </c>
      <c r="CK509" s="14">
        <v>12471.19</v>
      </c>
      <c r="CL509" s="14">
        <v>16011.53</v>
      </c>
      <c r="CM509" s="14">
        <v>19704.62</v>
      </c>
      <c r="CN509" s="14">
        <v>22480.83</v>
      </c>
      <c r="CO509" s="14">
        <v>27469.48</v>
      </c>
      <c r="CP509" s="14">
        <v>27198.02</v>
      </c>
      <c r="CQ509" s="14">
        <v>25256.14</v>
      </c>
      <c r="CR509" s="14">
        <v>28144.959999999999</v>
      </c>
      <c r="CS509" s="14">
        <v>33826.050000000003</v>
      </c>
      <c r="CT509" s="14">
        <v>34124.67</v>
      </c>
      <c r="CU509" s="14">
        <v>41194.5</v>
      </c>
      <c r="CV509" s="14">
        <v>41638.300000000003</v>
      </c>
      <c r="CW509" s="14">
        <v>42734.27</v>
      </c>
      <c r="CX509" s="14">
        <v>85453.63</v>
      </c>
      <c r="CY509" s="14">
        <v>102717.8</v>
      </c>
      <c r="CZ509" s="14">
        <v>87778.7</v>
      </c>
      <c r="DA509" s="14">
        <v>48721.96</v>
      </c>
      <c r="DB509" s="14">
        <v>47564.89</v>
      </c>
      <c r="DC509" s="14">
        <v>32963.57</v>
      </c>
      <c r="DD509" s="14">
        <f>SUMIFS(CountData!$H:$H, CountData!$A:$A, $B509,CountData!$B:$B, $C509, CountData!$C:$C, $D509, CountData!$D:$D, $E509, CountData!$E:$E, $F509, CountData!$F:$F, $G509, CountData!$G:$G, $H509)</f>
        <v>16</v>
      </c>
      <c r="DE509" s="14">
        <f>SUMIFS(CountData!$I:$I, CountData!$A:$A, $B509, CountData!$B:$B, $C509, CountData!$C:$C, $D509, CountData!$D:$D, $E509, CountData!$E:$E, $F509, CountData!$F:$F, $G509, CountData!$G:$G, $H509)</f>
        <v>19</v>
      </c>
      <c r="DF509" s="27">
        <f t="shared" ca="1" si="7"/>
        <v>3214.2199999999975</v>
      </c>
      <c r="DG509" s="14">
        <v>0</v>
      </c>
    </row>
    <row r="510" spans="1:111" x14ac:dyDescent="0.25">
      <c r="A510" s="14" t="s">
        <v>56</v>
      </c>
      <c r="B510" s="14" t="s">
        <v>55</v>
      </c>
      <c r="C510" s="14" t="s">
        <v>55</v>
      </c>
      <c r="D510" s="14" t="s">
        <v>55</v>
      </c>
      <c r="E510" s="14" t="s">
        <v>55</v>
      </c>
      <c r="F510" s="14" t="s">
        <v>125</v>
      </c>
      <c r="G510" s="14" t="s">
        <v>102</v>
      </c>
      <c r="H510" s="1">
        <v>42257</v>
      </c>
      <c r="I510" s="14">
        <v>12344.82</v>
      </c>
      <c r="J510" s="14">
        <v>11781.48</v>
      </c>
      <c r="K510" s="14">
        <v>11609.66</v>
      </c>
      <c r="L510" s="14">
        <v>11945.2</v>
      </c>
      <c r="M510" s="14">
        <v>13063.02</v>
      </c>
      <c r="N510" s="14">
        <v>14649.46</v>
      </c>
      <c r="O510" s="14">
        <v>17385.759999999998</v>
      </c>
      <c r="P510" s="14">
        <v>19639.919999999998</v>
      </c>
      <c r="Q510" s="14">
        <v>22658.799999999999</v>
      </c>
      <c r="R510" s="14">
        <v>23876.9</v>
      </c>
      <c r="S510" s="14">
        <v>26352.12</v>
      </c>
      <c r="T510" s="14">
        <v>26579.98</v>
      </c>
      <c r="U510" s="14">
        <v>27268.32</v>
      </c>
      <c r="V510" s="14">
        <v>27476.16</v>
      </c>
      <c r="W510" s="14">
        <v>27687.599999999999</v>
      </c>
      <c r="X510" s="14">
        <v>24756</v>
      </c>
      <c r="Y510" s="14">
        <v>24436.3</v>
      </c>
      <c r="Z510" s="14">
        <v>24078.42</v>
      </c>
      <c r="AA510" s="14">
        <v>24298.76</v>
      </c>
      <c r="AB510" s="14">
        <v>27098.92</v>
      </c>
      <c r="AC510" s="14">
        <v>25239.5</v>
      </c>
      <c r="AD510" s="14">
        <v>20522.939999999999</v>
      </c>
      <c r="AE510" s="14">
        <v>16237.96</v>
      </c>
      <c r="AF510" s="14">
        <v>13118.8</v>
      </c>
      <c r="AG510" s="14">
        <v>24392.37</v>
      </c>
      <c r="AH510" s="14">
        <v>12428.19</v>
      </c>
      <c r="AI510" s="14">
        <v>11841.24</v>
      </c>
      <c r="AJ510" s="14">
        <v>11746.66</v>
      </c>
      <c r="AK510" s="14">
        <v>11972.86</v>
      </c>
      <c r="AL510" s="14">
        <v>12869.55</v>
      </c>
      <c r="AM510" s="14">
        <v>14130.59</v>
      </c>
      <c r="AN510" s="14">
        <v>17088.650000000001</v>
      </c>
      <c r="AO510" s="14">
        <v>19659.88</v>
      </c>
      <c r="AP510" s="14">
        <v>23085.68</v>
      </c>
      <c r="AQ510" s="14">
        <v>24158.95</v>
      </c>
      <c r="AR510" s="14">
        <v>26554.78</v>
      </c>
      <c r="AS510" s="14">
        <v>26675.09</v>
      </c>
      <c r="AT510" s="14">
        <v>27328.69</v>
      </c>
      <c r="AU510" s="14">
        <v>27366.06</v>
      </c>
      <c r="AV510" s="14">
        <v>27765.38</v>
      </c>
      <c r="AW510" s="14">
        <v>28051.69</v>
      </c>
      <c r="AX510" s="14">
        <v>28013.88</v>
      </c>
      <c r="AY510" s="14">
        <v>28103.279999999999</v>
      </c>
      <c r="AZ510" s="14">
        <v>27390.560000000001</v>
      </c>
      <c r="BA510" s="14">
        <v>27300.14</v>
      </c>
      <c r="BB510" s="14">
        <v>25503.61</v>
      </c>
      <c r="BC510" s="14">
        <v>20888.09</v>
      </c>
      <c r="BD510" s="14">
        <v>16601.52</v>
      </c>
      <c r="BE510" s="14">
        <v>13116.6</v>
      </c>
      <c r="BF510" s="14">
        <v>27907.18</v>
      </c>
      <c r="BG510" s="14">
        <v>78.274000000000001</v>
      </c>
      <c r="BH510" s="14">
        <v>77.849299999999999</v>
      </c>
      <c r="BI510" s="14">
        <v>78.424700000000001</v>
      </c>
      <c r="BJ510" s="14">
        <v>78.849299999999999</v>
      </c>
      <c r="BK510" s="14">
        <v>79.849299999999999</v>
      </c>
      <c r="BL510" s="14">
        <v>79</v>
      </c>
      <c r="BM510" s="14">
        <v>80.575299999999999</v>
      </c>
      <c r="BN510" s="14">
        <v>83.698599999999999</v>
      </c>
      <c r="BO510" s="14">
        <v>84.547899999999998</v>
      </c>
      <c r="BP510" s="14">
        <v>88.698599999999999</v>
      </c>
      <c r="BQ510" s="14">
        <v>90.547899999999998</v>
      </c>
      <c r="BR510" s="14">
        <v>93.274000000000001</v>
      </c>
      <c r="BS510" s="14">
        <v>94.274000000000001</v>
      </c>
      <c r="BT510" s="14">
        <v>95.698599999999999</v>
      </c>
      <c r="BU510" s="14">
        <v>92.698599999999999</v>
      </c>
      <c r="BV510" s="14">
        <v>91.698599999999999</v>
      </c>
      <c r="BW510" s="14">
        <v>91.698599999999999</v>
      </c>
      <c r="BX510" s="14">
        <v>87.547899999999998</v>
      </c>
      <c r="BY510" s="14">
        <v>87.274000000000001</v>
      </c>
      <c r="BZ510" s="14">
        <v>85.849299999999999</v>
      </c>
      <c r="CA510" s="14">
        <v>83.849299999999999</v>
      </c>
      <c r="CB510" s="14">
        <v>83.424700000000001</v>
      </c>
      <c r="CC510" s="14">
        <v>82.575299999999999</v>
      </c>
      <c r="CD510" s="14">
        <v>81</v>
      </c>
      <c r="CE510" s="14">
        <v>18854.05</v>
      </c>
      <c r="CF510" s="14">
        <v>18092.52</v>
      </c>
      <c r="CG510" s="14">
        <v>18749.61</v>
      </c>
      <c r="CH510" s="14">
        <v>18345.95</v>
      </c>
      <c r="CI510" s="14">
        <v>18796.28</v>
      </c>
      <c r="CJ510" s="14">
        <v>17507.7</v>
      </c>
      <c r="CK510" s="14">
        <v>20357.009999999998</v>
      </c>
      <c r="CL510" s="14">
        <v>20079.53</v>
      </c>
      <c r="CM510" s="14">
        <v>15793.94</v>
      </c>
      <c r="CN510" s="14">
        <v>16254.23</v>
      </c>
      <c r="CO510" s="14">
        <v>21700.43</v>
      </c>
      <c r="CP510" s="14">
        <v>26037.07</v>
      </c>
      <c r="CQ510" s="14">
        <v>26038.240000000002</v>
      </c>
      <c r="CR510" s="14">
        <v>28918.37</v>
      </c>
      <c r="CS510" s="14">
        <v>28002.95</v>
      </c>
      <c r="CT510" s="14">
        <v>29134.79</v>
      </c>
      <c r="CU510" s="14">
        <v>32451.87</v>
      </c>
      <c r="CV510" s="14">
        <v>41396</v>
      </c>
      <c r="CW510" s="14">
        <v>38649.660000000003</v>
      </c>
      <c r="CX510" s="14">
        <v>54872.68</v>
      </c>
      <c r="CY510" s="14">
        <v>60012.37</v>
      </c>
      <c r="CZ510" s="14">
        <v>45579.61</v>
      </c>
      <c r="DA510" s="14">
        <v>37079.089999999997</v>
      </c>
      <c r="DB510" s="14">
        <v>35390.58</v>
      </c>
      <c r="DC510" s="14">
        <v>27200.95</v>
      </c>
      <c r="DD510" s="14">
        <f>SUMIFS(CountData!$H:$H, CountData!$A:$A, $B510,CountData!$B:$B, $C510, CountData!$C:$C, $D510, CountData!$D:$D, $E510, CountData!$E:$E, $F510, CountData!$F:$F, $G510, CountData!$G:$G, $H510)</f>
        <v>16</v>
      </c>
      <c r="DE510" s="14">
        <f>SUMIFS(CountData!$I:$I, CountData!$A:$A, $B510, CountData!$B:$B, $C510, CountData!$C:$C, $D510, CountData!$D:$D, $E510, CountData!$E:$E, $F510, CountData!$F:$F, $G510, CountData!$G:$G, $H510)</f>
        <v>19</v>
      </c>
      <c r="DF510" s="27">
        <f t="shared" ca="1" si="7"/>
        <v>3591.1875</v>
      </c>
      <c r="DG510" s="14">
        <v>0</v>
      </c>
    </row>
    <row r="511" spans="1:111" x14ac:dyDescent="0.25">
      <c r="A511" s="14" t="s">
        <v>56</v>
      </c>
      <c r="B511" s="14" t="s">
        <v>55</v>
      </c>
      <c r="C511" s="14" t="s">
        <v>55</v>
      </c>
      <c r="D511" s="14" t="s">
        <v>55</v>
      </c>
      <c r="E511" s="14" t="s">
        <v>55</v>
      </c>
      <c r="F511" s="14" t="s">
        <v>125</v>
      </c>
      <c r="G511" s="14" t="s">
        <v>102</v>
      </c>
      <c r="H511" s="1">
        <v>42258</v>
      </c>
      <c r="I511" s="14">
        <v>10894.24</v>
      </c>
      <c r="J511" s="14">
        <v>10496.36</v>
      </c>
      <c r="K511" s="14">
        <v>10313.9</v>
      </c>
      <c r="L511" s="14">
        <v>10889.58</v>
      </c>
      <c r="M511" s="14">
        <v>12087.18</v>
      </c>
      <c r="N511" s="14">
        <v>14278.88</v>
      </c>
      <c r="O511" s="14">
        <v>17316.919999999998</v>
      </c>
      <c r="P511" s="14">
        <v>17862.52</v>
      </c>
      <c r="Q511" s="14">
        <v>19456.3</v>
      </c>
      <c r="R511" s="14">
        <v>21932.28</v>
      </c>
      <c r="S511" s="14">
        <v>22876.84</v>
      </c>
      <c r="T511" s="14">
        <v>23236.14</v>
      </c>
      <c r="U511" s="14">
        <v>23433.88</v>
      </c>
      <c r="V511" s="14">
        <v>23724.639999999999</v>
      </c>
      <c r="W511" s="14">
        <v>23943.5</v>
      </c>
      <c r="X511" s="14">
        <v>21936.42</v>
      </c>
      <c r="Y511" s="14">
        <v>21670.18</v>
      </c>
      <c r="Z511" s="14">
        <v>21855.54</v>
      </c>
      <c r="AA511" s="14">
        <v>21756.16</v>
      </c>
      <c r="AB511" s="14">
        <v>24204.560000000001</v>
      </c>
      <c r="AC511" s="14">
        <v>23504.32</v>
      </c>
      <c r="AD511" s="14">
        <v>20815.38</v>
      </c>
      <c r="AE511" s="14">
        <v>15945.12</v>
      </c>
      <c r="AF511" s="14">
        <v>11562.98</v>
      </c>
      <c r="AG511" s="14">
        <v>21804.58</v>
      </c>
      <c r="AH511" s="14">
        <v>11074.15</v>
      </c>
      <c r="AI511" s="14">
        <v>10708.36</v>
      </c>
      <c r="AJ511" s="14">
        <v>10533.95</v>
      </c>
      <c r="AK511" s="14">
        <v>11000.25</v>
      </c>
      <c r="AL511" s="14">
        <v>12027.35</v>
      </c>
      <c r="AM511" s="14">
        <v>13956.66</v>
      </c>
      <c r="AN511" s="14">
        <v>17105.189999999999</v>
      </c>
      <c r="AO511" s="14">
        <v>17982.34</v>
      </c>
      <c r="AP511" s="14">
        <v>19616.099999999999</v>
      </c>
      <c r="AQ511" s="14">
        <v>22008.93</v>
      </c>
      <c r="AR511" s="14">
        <v>22978.92</v>
      </c>
      <c r="AS511" s="14">
        <v>23390.45</v>
      </c>
      <c r="AT511" s="14">
        <v>23450.42</v>
      </c>
      <c r="AU511" s="14">
        <v>23612.82</v>
      </c>
      <c r="AV511" s="14">
        <v>23661.42</v>
      </c>
      <c r="AW511" s="14">
        <v>24089.8</v>
      </c>
      <c r="AX511" s="14">
        <v>24143.83</v>
      </c>
      <c r="AY511" s="14">
        <v>24677.52</v>
      </c>
      <c r="AZ511" s="14">
        <v>23958.05</v>
      </c>
      <c r="BA511" s="14">
        <v>23948.799999999999</v>
      </c>
      <c r="BB511" s="14">
        <v>23568.45</v>
      </c>
      <c r="BC511" s="14">
        <v>21004.43</v>
      </c>
      <c r="BD511" s="14">
        <v>16459.48</v>
      </c>
      <c r="BE511" s="14">
        <v>11859.78</v>
      </c>
      <c r="BF511" s="14">
        <v>24208</v>
      </c>
      <c r="BG511" s="14">
        <v>80</v>
      </c>
      <c r="BH511" s="14">
        <v>79</v>
      </c>
      <c r="BI511" s="14">
        <v>77.552199999999999</v>
      </c>
      <c r="BJ511" s="14">
        <v>77.552199999999999</v>
      </c>
      <c r="BK511" s="14">
        <v>77.552199999999999</v>
      </c>
      <c r="BL511" s="14">
        <v>77.552199999999999</v>
      </c>
      <c r="BM511" s="14">
        <v>78</v>
      </c>
      <c r="BN511" s="14">
        <v>80.343299999999999</v>
      </c>
      <c r="BO511" s="14">
        <v>81.686599999999999</v>
      </c>
      <c r="BP511" s="14">
        <v>84.029899999999998</v>
      </c>
      <c r="BQ511" s="14">
        <v>86.925399999999996</v>
      </c>
      <c r="BR511" s="14">
        <v>88.477599999999995</v>
      </c>
      <c r="BS511" s="14">
        <v>90.582099999999997</v>
      </c>
      <c r="BT511" s="14">
        <v>88.134299999999996</v>
      </c>
      <c r="BU511" s="14">
        <v>88.134299999999996</v>
      </c>
      <c r="BV511" s="14">
        <v>87.582099999999997</v>
      </c>
      <c r="BW511" s="14">
        <v>85.134299999999996</v>
      </c>
      <c r="BX511" s="14">
        <v>83.238799999999998</v>
      </c>
      <c r="BY511" s="14">
        <v>82.238799999999998</v>
      </c>
      <c r="BZ511" s="14">
        <v>83.447800000000001</v>
      </c>
      <c r="CA511" s="14">
        <v>82.447800000000001</v>
      </c>
      <c r="CB511" s="14">
        <v>82.895499999999998</v>
      </c>
      <c r="CC511" s="14">
        <v>82.447800000000001</v>
      </c>
      <c r="CD511" s="14">
        <v>81.895499999999998</v>
      </c>
      <c r="CE511" s="14">
        <v>11760.35</v>
      </c>
      <c r="CF511" s="14">
        <v>10526.69</v>
      </c>
      <c r="CG511" s="14">
        <v>8786.3680000000004</v>
      </c>
      <c r="CH511" s="14">
        <v>7293.8270000000002</v>
      </c>
      <c r="CI511" s="14">
        <v>6635.0410000000002</v>
      </c>
      <c r="CJ511" s="14">
        <v>8721.2260000000006</v>
      </c>
      <c r="CK511" s="14">
        <v>10357.98</v>
      </c>
      <c r="CL511" s="14">
        <v>10386.870000000001</v>
      </c>
      <c r="CM511" s="14">
        <v>8047.1369999999997</v>
      </c>
      <c r="CN511" s="14">
        <v>9143.6659999999993</v>
      </c>
      <c r="CO511" s="14">
        <v>12276.93</v>
      </c>
      <c r="CP511" s="14">
        <v>11081.51</v>
      </c>
      <c r="CQ511" s="14">
        <v>10628.26</v>
      </c>
      <c r="CR511" s="14">
        <v>13205.12</v>
      </c>
      <c r="CS511" s="14">
        <v>11651.14</v>
      </c>
      <c r="CT511" s="14">
        <v>12042.2</v>
      </c>
      <c r="CU511" s="14">
        <v>16084.54</v>
      </c>
      <c r="CV511" s="14">
        <v>12919.93</v>
      </c>
      <c r="CW511" s="14">
        <v>11223.96</v>
      </c>
      <c r="CX511" s="14">
        <v>23689.5</v>
      </c>
      <c r="CY511" s="14">
        <v>25233.63</v>
      </c>
      <c r="CZ511" s="14">
        <v>23950.58</v>
      </c>
      <c r="DA511" s="14">
        <v>21528.15</v>
      </c>
      <c r="DB511" s="14">
        <v>25793.14</v>
      </c>
      <c r="DC511" s="14">
        <v>9501.9339999999993</v>
      </c>
      <c r="DD511" s="14">
        <f>SUMIFS(CountData!$H:$H, CountData!$A:$A, $B511,CountData!$B:$B, $C511, CountData!$C:$C, $D511, CountData!$D:$D, $E511, CountData!$E:$E, $F511, CountData!$F:$F, $G511, CountData!$G:$G, $H511)</f>
        <v>16</v>
      </c>
      <c r="DE511" s="14">
        <f>SUMIFS(CountData!$I:$I, CountData!$A:$A, $B511, CountData!$B:$B, $C511, CountData!$C:$C, $D511, CountData!$D:$D, $E511, CountData!$E:$E, $F511, CountData!$F:$F, $G511, CountData!$G:$G, $H511)</f>
        <v>19</v>
      </c>
      <c r="DF511" s="27">
        <f t="shared" ca="1" si="7"/>
        <v>2338.567500000001</v>
      </c>
      <c r="DG511" s="14">
        <v>0</v>
      </c>
    </row>
    <row r="512" spans="1:111" x14ac:dyDescent="0.25">
      <c r="A512" s="14" t="s">
        <v>56</v>
      </c>
      <c r="B512" s="14" t="s">
        <v>55</v>
      </c>
      <c r="C512" s="14" t="s">
        <v>55</v>
      </c>
      <c r="D512" s="14" t="s">
        <v>55</v>
      </c>
      <c r="E512" s="14" t="s">
        <v>55</v>
      </c>
      <c r="F512" s="14" t="s">
        <v>125</v>
      </c>
      <c r="G512" s="14" t="s">
        <v>102</v>
      </c>
      <c r="H512" s="1">
        <v>42268</v>
      </c>
      <c r="I512" s="14">
        <v>11147.34</v>
      </c>
      <c r="J512" s="14">
        <v>10675.9</v>
      </c>
      <c r="K512" s="14">
        <v>10540.14</v>
      </c>
      <c r="L512" s="14">
        <v>11068.92</v>
      </c>
      <c r="M512" s="14">
        <v>12024.2</v>
      </c>
      <c r="N512" s="14">
        <v>13226.98</v>
      </c>
      <c r="O512" s="14">
        <v>15635.28</v>
      </c>
      <c r="P512" s="14">
        <v>17474.900000000001</v>
      </c>
      <c r="Q512" s="14">
        <v>20128.88</v>
      </c>
      <c r="R512" s="14">
        <v>20852.900000000001</v>
      </c>
      <c r="S512" s="14">
        <v>22939.56</v>
      </c>
      <c r="T512" s="14">
        <v>23386.38</v>
      </c>
      <c r="U512" s="14">
        <v>23464.52</v>
      </c>
      <c r="V512" s="14">
        <v>23027.14</v>
      </c>
      <c r="W512" s="14">
        <v>22916.86</v>
      </c>
      <c r="X512" s="14">
        <v>20003.759999999998</v>
      </c>
      <c r="Y512" s="14">
        <v>19586.66</v>
      </c>
      <c r="Z512" s="14">
        <v>19644.34</v>
      </c>
      <c r="AA512" s="14">
        <v>20124.240000000002</v>
      </c>
      <c r="AB512" s="14">
        <v>22551.5</v>
      </c>
      <c r="AC512" s="14">
        <v>21604.5</v>
      </c>
      <c r="AD512" s="14">
        <v>17534.099999999999</v>
      </c>
      <c r="AE512" s="14">
        <v>14417.34</v>
      </c>
      <c r="AF512" s="14">
        <v>12246.1</v>
      </c>
      <c r="AG512" s="14">
        <v>19839.75</v>
      </c>
      <c r="AH512" s="14">
        <v>11331.55</v>
      </c>
      <c r="AI512" s="14">
        <v>10957.92</v>
      </c>
      <c r="AJ512" s="14">
        <v>10837.14</v>
      </c>
      <c r="AK512" s="14">
        <v>11324.72</v>
      </c>
      <c r="AL512" s="14">
        <v>12083.1</v>
      </c>
      <c r="AM512" s="14">
        <v>13221.69</v>
      </c>
      <c r="AN512" s="14">
        <v>15619.4</v>
      </c>
      <c r="AO512" s="14">
        <v>17518.28</v>
      </c>
      <c r="AP512" s="14">
        <v>20083.5</v>
      </c>
      <c r="AQ512" s="14">
        <v>20713.82</v>
      </c>
      <c r="AR512" s="14">
        <v>22850.94</v>
      </c>
      <c r="AS512" s="14">
        <v>23211.68</v>
      </c>
      <c r="AT512" s="14">
        <v>23243.85</v>
      </c>
      <c r="AU512" s="14">
        <v>22589.26</v>
      </c>
      <c r="AV512" s="14">
        <v>22485.75</v>
      </c>
      <c r="AW512" s="14">
        <v>22358.71</v>
      </c>
      <c r="AX512" s="14">
        <v>22473.65</v>
      </c>
      <c r="AY512" s="14">
        <v>22680.45</v>
      </c>
      <c r="AZ512" s="14">
        <v>22561.98</v>
      </c>
      <c r="BA512" s="14">
        <v>22507.88</v>
      </c>
      <c r="BB512" s="14">
        <v>22066.41</v>
      </c>
      <c r="BC512" s="14">
        <v>18151.07</v>
      </c>
      <c r="BD512" s="14">
        <v>14817.74</v>
      </c>
      <c r="BE512" s="14">
        <v>12257.61</v>
      </c>
      <c r="BF512" s="14">
        <v>22597.360000000001</v>
      </c>
      <c r="BG512" s="14">
        <v>75.561599999999999</v>
      </c>
      <c r="BH512" s="14">
        <v>74.684899999999999</v>
      </c>
      <c r="BI512" s="14">
        <v>74.684899999999999</v>
      </c>
      <c r="BJ512" s="14">
        <v>74.684899999999999</v>
      </c>
      <c r="BK512" s="14">
        <v>74.246600000000001</v>
      </c>
      <c r="BL512" s="14">
        <v>73.684899999999999</v>
      </c>
      <c r="BM512" s="14">
        <v>74.561599999999999</v>
      </c>
      <c r="BN512" s="14">
        <v>76.315100000000001</v>
      </c>
      <c r="BO512" s="14">
        <v>78.191800000000001</v>
      </c>
      <c r="BP512" s="14">
        <v>77.8767</v>
      </c>
      <c r="BQ512" s="14">
        <v>78.753399999999999</v>
      </c>
      <c r="BR512" s="14">
        <v>77.753399999999999</v>
      </c>
      <c r="BS512" s="14">
        <v>77.753399999999999</v>
      </c>
      <c r="BT512" s="14">
        <v>79.191800000000001</v>
      </c>
      <c r="BU512" s="14">
        <v>78.191800000000001</v>
      </c>
      <c r="BV512" s="14">
        <v>77.753399999999999</v>
      </c>
      <c r="BW512" s="14">
        <v>77.8767</v>
      </c>
      <c r="BX512" s="14">
        <v>76.1233</v>
      </c>
      <c r="BY512" s="14">
        <v>78.438400000000001</v>
      </c>
      <c r="BZ512" s="14">
        <v>80</v>
      </c>
      <c r="CA512" s="14">
        <v>80</v>
      </c>
      <c r="CB512" s="14">
        <v>79.1233</v>
      </c>
      <c r="CC512" s="14">
        <v>78.1233</v>
      </c>
      <c r="CD512" s="14">
        <v>76.561599999999999</v>
      </c>
      <c r="CE512" s="14">
        <v>14660.83</v>
      </c>
      <c r="CF512" s="14">
        <v>11718.12</v>
      </c>
      <c r="CG512" s="14">
        <v>10466.81</v>
      </c>
      <c r="CH512" s="14">
        <v>8836.0570000000007</v>
      </c>
      <c r="CI512" s="14">
        <v>7594.5609999999997</v>
      </c>
      <c r="CJ512" s="14">
        <v>5873.9040000000005</v>
      </c>
      <c r="CK512" s="14">
        <v>6689.51</v>
      </c>
      <c r="CL512" s="14">
        <v>7967.2650000000003</v>
      </c>
      <c r="CM512" s="14">
        <v>7131.5640000000003</v>
      </c>
      <c r="CN512" s="14">
        <v>10123.56</v>
      </c>
      <c r="CO512" s="14">
        <v>13638.9</v>
      </c>
      <c r="CP512" s="14">
        <v>22343.05</v>
      </c>
      <c r="CQ512" s="14">
        <v>25793.94</v>
      </c>
      <c r="CR512" s="14">
        <v>26090.38</v>
      </c>
      <c r="CS512" s="14">
        <v>25397.72</v>
      </c>
      <c r="CT512" s="14">
        <v>28205.65</v>
      </c>
      <c r="CU512" s="14">
        <v>30159.99</v>
      </c>
      <c r="CV512" s="14">
        <v>21727.95</v>
      </c>
      <c r="CW512" s="14">
        <v>20394.990000000002</v>
      </c>
      <c r="CX512" s="14">
        <v>34460.57</v>
      </c>
      <c r="CY512" s="14">
        <v>54739.22</v>
      </c>
      <c r="CZ512" s="14">
        <v>41243.269999999997</v>
      </c>
      <c r="DA512" s="14">
        <v>29137.26</v>
      </c>
      <c r="DB512" s="14">
        <v>24657.279999999999</v>
      </c>
      <c r="DC512" s="14">
        <v>23450.2</v>
      </c>
      <c r="DD512" s="14">
        <f>SUMIFS(CountData!$H:$H, CountData!$A:$A, $B512,CountData!$B:$B, $C512, CountData!$C:$C, $D512, CountData!$D:$D, $E512, CountData!$E:$E, $F512, CountData!$F:$F, $G512, CountData!$G:$G, $H512)</f>
        <v>16</v>
      </c>
      <c r="DE512" s="14">
        <f>SUMIFS(CountData!$I:$I, CountData!$A:$A, $B512, CountData!$B:$B, $C512, CountData!$C:$C, $D512, CountData!$D:$D, $E512, CountData!$E:$E, $F512, CountData!$F:$F, $G512, CountData!$G:$G, $H512)</f>
        <v>19</v>
      </c>
      <c r="DF512" s="27">
        <f t="shared" ca="1" si="7"/>
        <v>2659.8899999999994</v>
      </c>
      <c r="DG512" s="14">
        <v>0</v>
      </c>
    </row>
    <row r="513" spans="1:111" x14ac:dyDescent="0.25">
      <c r="A513" s="14" t="s">
        <v>56</v>
      </c>
      <c r="B513" s="14" t="s">
        <v>55</v>
      </c>
      <c r="C513" s="14" t="s">
        <v>55</v>
      </c>
      <c r="D513" s="14" t="s">
        <v>55</v>
      </c>
      <c r="E513" s="14" t="s">
        <v>55</v>
      </c>
      <c r="F513" s="14" t="s">
        <v>125</v>
      </c>
      <c r="G513" s="14" t="s">
        <v>102</v>
      </c>
      <c r="H513" s="1">
        <v>42286</v>
      </c>
      <c r="I513" s="14">
        <v>10274.74</v>
      </c>
      <c r="J513" s="14">
        <v>9822.4959999999992</v>
      </c>
      <c r="K513" s="14">
        <v>9600.3819999999996</v>
      </c>
      <c r="L513" s="14">
        <v>10033.74</v>
      </c>
      <c r="M513" s="14">
        <v>10348.09</v>
      </c>
      <c r="N513" s="14">
        <v>11940.15</v>
      </c>
      <c r="O513" s="14">
        <v>13768.96</v>
      </c>
      <c r="P513" s="14">
        <v>14524.86</v>
      </c>
      <c r="Q513" s="14">
        <v>16550.240000000002</v>
      </c>
      <c r="R513" s="14">
        <v>17363.830000000002</v>
      </c>
      <c r="S513" s="14">
        <v>20323.07</v>
      </c>
      <c r="T513" s="14">
        <v>21810.62</v>
      </c>
      <c r="U513" s="14">
        <v>21986.07</v>
      </c>
      <c r="V513" s="14">
        <v>22789.48</v>
      </c>
      <c r="W513" s="14">
        <v>23303.29</v>
      </c>
      <c r="X513" s="14">
        <v>21191.4</v>
      </c>
      <c r="Y513" s="14">
        <v>21483.360000000001</v>
      </c>
      <c r="Z513" s="14">
        <v>22047.05</v>
      </c>
      <c r="AA513" s="14">
        <v>22947.38</v>
      </c>
      <c r="AB513" s="14">
        <v>25391.72</v>
      </c>
      <c r="AC513" s="14">
        <v>23637.93</v>
      </c>
      <c r="AD513" s="14">
        <v>18605.28</v>
      </c>
      <c r="AE513" s="14">
        <v>14889.47</v>
      </c>
      <c r="AF513" s="14">
        <v>11193.29</v>
      </c>
      <c r="AG513" s="14">
        <v>21917.3</v>
      </c>
      <c r="AH513" s="14">
        <v>10354.700000000001</v>
      </c>
      <c r="AI513" s="14">
        <v>9862.9950000000008</v>
      </c>
      <c r="AJ513" s="14">
        <v>9570.7980000000007</v>
      </c>
      <c r="AK513" s="14">
        <v>9871.9249999999993</v>
      </c>
      <c r="AL513" s="14">
        <v>10257.299999999999</v>
      </c>
      <c r="AM513" s="14">
        <v>11448.31</v>
      </c>
      <c r="AN513" s="14">
        <v>13621.94</v>
      </c>
      <c r="AO513" s="14">
        <v>14741.89</v>
      </c>
      <c r="AP513" s="14">
        <v>16974.46</v>
      </c>
      <c r="AQ513" s="14">
        <v>17636.71</v>
      </c>
      <c r="AR513" s="14">
        <v>20376.91</v>
      </c>
      <c r="AS513" s="14">
        <v>21699.61</v>
      </c>
      <c r="AT513" s="14">
        <v>21906.240000000002</v>
      </c>
      <c r="AU513" s="14">
        <v>22521.62</v>
      </c>
      <c r="AV513" s="14">
        <v>23181.81</v>
      </c>
      <c r="AW513" s="14">
        <v>24230.84</v>
      </c>
      <c r="AX513" s="14">
        <v>24689.05</v>
      </c>
      <c r="AY513" s="14">
        <v>25323.02</v>
      </c>
      <c r="AZ513" s="14">
        <v>25661.360000000001</v>
      </c>
      <c r="BA513" s="14">
        <v>25540.47</v>
      </c>
      <c r="BB513" s="14">
        <v>24369.77</v>
      </c>
      <c r="BC513" s="14">
        <v>19364.5</v>
      </c>
      <c r="BD513" s="14">
        <v>15532.27</v>
      </c>
      <c r="BE513" s="14">
        <v>11249.23</v>
      </c>
      <c r="BF513" s="14">
        <v>24798.65</v>
      </c>
      <c r="BG513" s="14">
        <v>69.857100000000003</v>
      </c>
      <c r="BH513" s="14">
        <v>70.714299999999994</v>
      </c>
      <c r="BI513" s="14">
        <v>70.142899999999997</v>
      </c>
      <c r="BJ513" s="14">
        <v>69.142899999999997</v>
      </c>
      <c r="BK513" s="14">
        <v>69.142899999999997</v>
      </c>
      <c r="BL513" s="14">
        <v>68.714299999999994</v>
      </c>
      <c r="BM513" s="14">
        <v>69.571399999999997</v>
      </c>
      <c r="BN513" s="14">
        <v>74.714299999999994</v>
      </c>
      <c r="BO513" s="14">
        <v>80.857100000000003</v>
      </c>
      <c r="BP513" s="14">
        <v>82.428600000000003</v>
      </c>
      <c r="BQ513" s="14">
        <v>88.428600000000003</v>
      </c>
      <c r="BR513" s="14">
        <v>93.285700000000006</v>
      </c>
      <c r="BS513" s="14">
        <v>93.285700000000006</v>
      </c>
      <c r="BT513" s="14">
        <v>94.285700000000006</v>
      </c>
      <c r="BU513" s="14">
        <v>97.428600000000003</v>
      </c>
      <c r="BV513" s="14">
        <v>98</v>
      </c>
      <c r="BW513" s="14">
        <v>95.857100000000003</v>
      </c>
      <c r="BX513" s="14">
        <v>94.285700000000006</v>
      </c>
      <c r="BY513" s="14">
        <v>92.714299999999994</v>
      </c>
      <c r="BZ513" s="14">
        <v>90.857100000000003</v>
      </c>
      <c r="CA513" s="14">
        <v>86</v>
      </c>
      <c r="CB513" s="14">
        <v>83.714299999999994</v>
      </c>
      <c r="CC513" s="14">
        <v>82.285700000000006</v>
      </c>
      <c r="CD513" s="14">
        <v>80.571399999999997</v>
      </c>
      <c r="CE513" s="14">
        <v>27103.58</v>
      </c>
      <c r="CF513" s="14">
        <v>24833.27</v>
      </c>
      <c r="CG513" s="14">
        <v>25748.13</v>
      </c>
      <c r="CH513" s="14">
        <v>21949.82</v>
      </c>
      <c r="CI513" s="14">
        <v>16814.39</v>
      </c>
      <c r="CJ513" s="14">
        <v>15048.51</v>
      </c>
      <c r="CK513" s="14">
        <v>19038.12</v>
      </c>
      <c r="CL513" s="14">
        <v>19902.82</v>
      </c>
      <c r="CM513" s="14">
        <v>14796.77</v>
      </c>
      <c r="CN513" s="14">
        <v>19463.099999999999</v>
      </c>
      <c r="CO513" s="14">
        <v>21292.37</v>
      </c>
      <c r="CP513" s="14">
        <v>23400.43</v>
      </c>
      <c r="CQ513" s="14">
        <v>22359.81</v>
      </c>
      <c r="CR513" s="14">
        <v>25655.98</v>
      </c>
      <c r="CS513" s="14">
        <v>37919.120000000003</v>
      </c>
      <c r="CT513" s="14">
        <v>42857.21</v>
      </c>
      <c r="CU513" s="14">
        <v>42033.56</v>
      </c>
      <c r="CV513" s="14">
        <v>61692.67</v>
      </c>
      <c r="CW513" s="14">
        <v>79840.11</v>
      </c>
      <c r="CX513" s="14">
        <v>101200.7</v>
      </c>
      <c r="CY513" s="14">
        <v>98115.88</v>
      </c>
      <c r="CZ513" s="14">
        <v>64070.32</v>
      </c>
      <c r="DA513" s="14">
        <v>46885.48</v>
      </c>
      <c r="DB513" s="14">
        <v>41215.730000000003</v>
      </c>
      <c r="DC513" s="14">
        <v>53507.83</v>
      </c>
      <c r="DD513" s="14">
        <f>SUMIFS(CountData!$H:$H, CountData!$A:$A, $B513,CountData!$B:$B, $C513, CountData!$C:$C, $D513, CountData!$D:$D, $E513, CountData!$E:$E, $F513, CountData!$F:$F, $G513, CountData!$G:$G, $H513)</f>
        <v>16</v>
      </c>
      <c r="DE513" s="14">
        <f>SUMIFS(CountData!$I:$I, CountData!$A:$A, $B513, CountData!$B:$B, $C513, CountData!$C:$C, $D513, CountData!$D:$D, $E513, CountData!$E:$E, $F513, CountData!$F:$F, $G513, CountData!$G:$G, $H513)</f>
        <v>19</v>
      </c>
      <c r="DF513" s="27">
        <f t="shared" ca="1" si="7"/>
        <v>2438.8824999999997</v>
      </c>
      <c r="DG513" s="14">
        <v>0</v>
      </c>
    </row>
    <row r="514" spans="1:111" x14ac:dyDescent="0.25">
      <c r="A514" s="14" t="s">
        <v>56</v>
      </c>
      <c r="B514" s="14" t="s">
        <v>55</v>
      </c>
      <c r="C514" s="14" t="s">
        <v>55</v>
      </c>
      <c r="D514" s="14" t="s">
        <v>55</v>
      </c>
      <c r="E514" s="14" t="s">
        <v>55</v>
      </c>
      <c r="F514" s="14" t="s">
        <v>125</v>
      </c>
      <c r="G514" s="14" t="s">
        <v>102</v>
      </c>
      <c r="H514" s="1">
        <v>42289</v>
      </c>
      <c r="I514" s="14">
        <v>9657.52</v>
      </c>
      <c r="J514" s="14">
        <v>9338.5400000000009</v>
      </c>
      <c r="K514" s="14">
        <v>9373.56</v>
      </c>
      <c r="L514" s="14">
        <v>9712.36</v>
      </c>
      <c r="M514" s="14">
        <v>10621.82</v>
      </c>
      <c r="N514" s="14">
        <v>12652.7</v>
      </c>
      <c r="O514" s="14">
        <v>15052.76</v>
      </c>
      <c r="P514" s="14">
        <v>16449.38</v>
      </c>
      <c r="Q514" s="14">
        <v>18274.599999999999</v>
      </c>
      <c r="R514" s="14">
        <v>19186.759999999998</v>
      </c>
      <c r="S514" s="14">
        <v>22077.38</v>
      </c>
      <c r="T514" s="14">
        <v>23236.52</v>
      </c>
      <c r="U514" s="14">
        <v>23717.84</v>
      </c>
      <c r="V514" s="14">
        <v>24564.639999999999</v>
      </c>
      <c r="W514" s="14">
        <v>25007.439999999999</v>
      </c>
      <c r="X514" s="14">
        <v>21888.6</v>
      </c>
      <c r="Y514" s="14">
        <v>21912.5</v>
      </c>
      <c r="Z514" s="14">
        <v>22039.46</v>
      </c>
      <c r="AA514" s="14">
        <v>22750.5</v>
      </c>
      <c r="AB514" s="14">
        <v>25283.62</v>
      </c>
      <c r="AC514" s="14">
        <v>23458.42</v>
      </c>
      <c r="AD514" s="14">
        <v>18856.34</v>
      </c>
      <c r="AE514" s="14">
        <v>15070.68</v>
      </c>
      <c r="AF514" s="14">
        <v>12197.84</v>
      </c>
      <c r="AG514" s="14">
        <v>22147.759999999998</v>
      </c>
      <c r="AH514" s="14">
        <v>9880.1229999999996</v>
      </c>
      <c r="AI514" s="14">
        <v>9590.34</v>
      </c>
      <c r="AJ514" s="14">
        <v>9605.1080000000002</v>
      </c>
      <c r="AK514" s="14">
        <v>9823.3809999999994</v>
      </c>
      <c r="AL514" s="14">
        <v>10592.11</v>
      </c>
      <c r="AM514" s="14">
        <v>12401.57</v>
      </c>
      <c r="AN514" s="14">
        <v>14974.78</v>
      </c>
      <c r="AO514" s="14">
        <v>16592.71</v>
      </c>
      <c r="AP514" s="14">
        <v>18514.82</v>
      </c>
      <c r="AQ514" s="14">
        <v>19360.87</v>
      </c>
      <c r="AR514" s="14">
        <v>22131.38</v>
      </c>
      <c r="AS514" s="14">
        <v>23228.02</v>
      </c>
      <c r="AT514" s="14">
        <v>23629.48</v>
      </c>
      <c r="AU514" s="14">
        <v>24257.14</v>
      </c>
      <c r="AV514" s="14">
        <v>24801.96</v>
      </c>
      <c r="AW514" s="14">
        <v>24821.63</v>
      </c>
      <c r="AX514" s="14">
        <v>25136.31</v>
      </c>
      <c r="AY514" s="14">
        <v>25734.13</v>
      </c>
      <c r="AZ514" s="14">
        <v>25822.78</v>
      </c>
      <c r="BA514" s="14">
        <v>25291.85</v>
      </c>
      <c r="BB514" s="14">
        <v>23627.4</v>
      </c>
      <c r="BC514" s="14">
        <v>18982.91</v>
      </c>
      <c r="BD514" s="14">
        <v>15385.33</v>
      </c>
      <c r="BE514" s="14">
        <v>12188.25</v>
      </c>
      <c r="BF514" s="14">
        <v>25320.89</v>
      </c>
      <c r="BG514" s="14">
        <v>77.142899999999997</v>
      </c>
      <c r="BH514" s="14">
        <v>76.714299999999994</v>
      </c>
      <c r="BI514" s="14">
        <v>76.142899999999997</v>
      </c>
      <c r="BJ514" s="14">
        <v>76</v>
      </c>
      <c r="BK514" s="14">
        <v>74.714299999999994</v>
      </c>
      <c r="BL514" s="14">
        <v>75.571399999999997</v>
      </c>
      <c r="BM514" s="14">
        <v>75.285700000000006</v>
      </c>
      <c r="BN514" s="14">
        <v>77</v>
      </c>
      <c r="BO514" s="14">
        <v>79.857100000000003</v>
      </c>
      <c r="BP514" s="14">
        <v>82.571399999999997</v>
      </c>
      <c r="BQ514" s="14">
        <v>85.571399999999997</v>
      </c>
      <c r="BR514" s="14">
        <v>86.714299999999994</v>
      </c>
      <c r="BS514" s="14">
        <v>88.571399999999997</v>
      </c>
      <c r="BT514" s="14">
        <v>91.142899999999997</v>
      </c>
      <c r="BU514" s="14">
        <v>94.857100000000003</v>
      </c>
      <c r="BV514" s="14">
        <v>94.285700000000006</v>
      </c>
      <c r="BW514" s="14">
        <v>91.142899999999997</v>
      </c>
      <c r="BX514" s="14">
        <v>85.571399999999997</v>
      </c>
      <c r="BY514" s="14">
        <v>80.857100000000003</v>
      </c>
      <c r="BZ514" s="14">
        <v>81.142899999999997</v>
      </c>
      <c r="CA514" s="14">
        <v>81</v>
      </c>
      <c r="CB514" s="14">
        <v>79.428600000000003</v>
      </c>
      <c r="CC514" s="14">
        <v>79.571399999999997</v>
      </c>
      <c r="CD514" s="14">
        <v>78.428600000000003</v>
      </c>
      <c r="CE514" s="14">
        <v>14956.17</v>
      </c>
      <c r="CF514" s="14">
        <v>14608.26</v>
      </c>
      <c r="CG514" s="14">
        <v>12276.19</v>
      </c>
      <c r="CH514" s="14">
        <v>11546.47</v>
      </c>
      <c r="CI514" s="14">
        <v>10955.93</v>
      </c>
      <c r="CJ514" s="14">
        <v>10984.19</v>
      </c>
      <c r="CK514" s="14">
        <v>10700.51</v>
      </c>
      <c r="CL514" s="14">
        <v>11457.83</v>
      </c>
      <c r="CM514" s="14">
        <v>10379.280000000001</v>
      </c>
      <c r="CN514" s="14">
        <v>14101.81</v>
      </c>
      <c r="CO514" s="14">
        <v>17451.38</v>
      </c>
      <c r="CP514" s="14">
        <v>19161.48</v>
      </c>
      <c r="CQ514" s="14">
        <v>19601.400000000001</v>
      </c>
      <c r="CR514" s="14">
        <v>22449.75</v>
      </c>
      <c r="CS514" s="14">
        <v>38017.26</v>
      </c>
      <c r="CT514" s="14">
        <v>33658.129999999997</v>
      </c>
      <c r="CU514" s="14">
        <v>28287.11</v>
      </c>
      <c r="CV514" s="14">
        <v>31341.65</v>
      </c>
      <c r="CW514" s="14">
        <v>33471.83</v>
      </c>
      <c r="CX514" s="14">
        <v>44693.91</v>
      </c>
      <c r="CY514" s="14">
        <v>41092.839999999997</v>
      </c>
      <c r="CZ514" s="14">
        <v>31478.9</v>
      </c>
      <c r="DA514" s="14">
        <v>29998.53</v>
      </c>
      <c r="DB514" s="14">
        <v>26477</v>
      </c>
      <c r="DC514" s="14">
        <v>25121.85</v>
      </c>
      <c r="DD514" s="14">
        <f>SUMIFS(CountData!$H:$H, CountData!$A:$A, $B514,CountData!$B:$B, $C514, CountData!$C:$C, $D514, CountData!$D:$D, $E514, CountData!$E:$E, $F514, CountData!$F:$F, $G514, CountData!$G:$G, $H514)</f>
        <v>16</v>
      </c>
      <c r="DE514" s="14">
        <f>SUMIFS(CountData!$I:$I, CountData!$A:$A, $B514, CountData!$B:$B, $C514, CountData!$C:$C, $D514, CountData!$D:$D, $E514, CountData!$E:$E, $F514, CountData!$F:$F, $G514, CountData!$G:$G, $H514)</f>
        <v>19</v>
      </c>
      <c r="DF514" s="27">
        <f t="shared" ca="1" si="7"/>
        <v>2975.7425000000003</v>
      </c>
      <c r="DG514" s="14">
        <v>0</v>
      </c>
    </row>
    <row r="515" spans="1:111" x14ac:dyDescent="0.25">
      <c r="A515" s="14" t="s">
        <v>56</v>
      </c>
      <c r="B515" s="14" t="s">
        <v>55</v>
      </c>
      <c r="C515" s="14" t="s">
        <v>55</v>
      </c>
      <c r="D515" s="14" t="s">
        <v>55</v>
      </c>
      <c r="E515" s="14" t="s">
        <v>55</v>
      </c>
      <c r="F515" s="14" t="s">
        <v>125</v>
      </c>
      <c r="G515" s="14" t="s">
        <v>102</v>
      </c>
      <c r="H515" s="1">
        <v>42290</v>
      </c>
      <c r="I515" s="14">
        <v>10457.620000000001</v>
      </c>
      <c r="J515" s="14">
        <v>10272.82</v>
      </c>
      <c r="K515" s="14">
        <v>10259.629999999999</v>
      </c>
      <c r="L515" s="14">
        <v>10659.13</v>
      </c>
      <c r="M515" s="14">
        <v>11608.27</v>
      </c>
      <c r="N515" s="14">
        <v>13321.19</v>
      </c>
      <c r="O515" s="14">
        <v>15192.53</v>
      </c>
      <c r="P515" s="14">
        <v>16644.189999999999</v>
      </c>
      <c r="Q515" s="14">
        <v>19326.169999999998</v>
      </c>
      <c r="R515" s="14">
        <v>19852.330000000002</v>
      </c>
      <c r="S515" s="14">
        <v>22614.75</v>
      </c>
      <c r="T515" s="14">
        <v>23202.31</v>
      </c>
      <c r="U515" s="14">
        <v>23602.93</v>
      </c>
      <c r="V515" s="14">
        <v>24020.16</v>
      </c>
      <c r="W515" s="14">
        <v>23992.04</v>
      </c>
      <c r="X515" s="14">
        <v>21232.47</v>
      </c>
      <c r="Y515" s="14">
        <v>21560.560000000001</v>
      </c>
      <c r="Z515" s="14">
        <v>21757.99</v>
      </c>
      <c r="AA515" s="14">
        <v>22919.599999999999</v>
      </c>
      <c r="AB515" s="14">
        <v>25524.92</v>
      </c>
      <c r="AC515" s="14">
        <v>23818.53</v>
      </c>
      <c r="AD515" s="14">
        <v>19047.71</v>
      </c>
      <c r="AE515" s="14">
        <v>15292.02</v>
      </c>
      <c r="AF515" s="14">
        <v>12562.63</v>
      </c>
      <c r="AG515" s="14">
        <v>21867.65</v>
      </c>
      <c r="AH515" s="14">
        <v>10645.82</v>
      </c>
      <c r="AI515" s="14">
        <v>10512.52</v>
      </c>
      <c r="AJ515" s="14">
        <v>10530.3</v>
      </c>
      <c r="AK515" s="14">
        <v>10872.19</v>
      </c>
      <c r="AL515" s="14">
        <v>11626.78</v>
      </c>
      <c r="AM515" s="14">
        <v>13167.41</v>
      </c>
      <c r="AN515" s="14">
        <v>15135.46</v>
      </c>
      <c r="AO515" s="14">
        <v>16770.259999999998</v>
      </c>
      <c r="AP515" s="14">
        <v>19310.990000000002</v>
      </c>
      <c r="AQ515" s="14">
        <v>19872.310000000001</v>
      </c>
      <c r="AR515" s="14">
        <v>22556.71</v>
      </c>
      <c r="AS515" s="14">
        <v>23091.73</v>
      </c>
      <c r="AT515" s="14">
        <v>23404.07</v>
      </c>
      <c r="AU515" s="14">
        <v>23615.45</v>
      </c>
      <c r="AV515" s="14">
        <v>23686.43</v>
      </c>
      <c r="AW515" s="14">
        <v>23863.15</v>
      </c>
      <c r="AX515" s="14">
        <v>24680.43</v>
      </c>
      <c r="AY515" s="14">
        <v>25099.7</v>
      </c>
      <c r="AZ515" s="14">
        <v>25701.23</v>
      </c>
      <c r="BA515" s="14">
        <v>25292.09</v>
      </c>
      <c r="BB515" s="14">
        <v>23668.560000000001</v>
      </c>
      <c r="BC515" s="14">
        <v>19012.27</v>
      </c>
      <c r="BD515" s="14">
        <v>15456.2</v>
      </c>
      <c r="BE515" s="14">
        <v>12556.74</v>
      </c>
      <c r="BF515" s="14">
        <v>24899.06</v>
      </c>
      <c r="BG515" s="14">
        <v>77.447400000000002</v>
      </c>
      <c r="BH515" s="14">
        <v>76.552599999999998</v>
      </c>
      <c r="BI515" s="14">
        <v>76.1053</v>
      </c>
      <c r="BJ515" s="14">
        <v>76.1053</v>
      </c>
      <c r="BK515" s="14">
        <v>76.210499999999996</v>
      </c>
      <c r="BL515" s="14">
        <v>76.1053</v>
      </c>
      <c r="BM515" s="14">
        <v>76.1053</v>
      </c>
      <c r="BN515" s="14">
        <v>80</v>
      </c>
      <c r="BO515" s="14">
        <v>82.789500000000004</v>
      </c>
      <c r="BP515" s="14">
        <v>84.684200000000004</v>
      </c>
      <c r="BQ515" s="14">
        <v>85.131600000000006</v>
      </c>
      <c r="BR515" s="14">
        <v>86.236800000000002</v>
      </c>
      <c r="BS515" s="14">
        <v>87.789500000000004</v>
      </c>
      <c r="BT515" s="14">
        <v>86.684200000000004</v>
      </c>
      <c r="BU515" s="14">
        <v>84.789500000000004</v>
      </c>
      <c r="BV515" s="14">
        <v>84.342100000000002</v>
      </c>
      <c r="BW515" s="14">
        <v>83.789500000000004</v>
      </c>
      <c r="BX515" s="14">
        <v>82.342100000000002</v>
      </c>
      <c r="BY515" s="14">
        <v>79.342100000000002</v>
      </c>
      <c r="BZ515" s="14">
        <v>78.447400000000002</v>
      </c>
      <c r="CA515" s="14">
        <v>78.447400000000002</v>
      </c>
      <c r="CB515" s="14">
        <v>77.447400000000002</v>
      </c>
      <c r="CC515" s="14">
        <v>78</v>
      </c>
      <c r="CD515" s="14">
        <v>78</v>
      </c>
      <c r="CE515" s="14">
        <v>14600.21</v>
      </c>
      <c r="CF515" s="14">
        <v>13896.06</v>
      </c>
      <c r="CG515" s="14">
        <v>12108.5</v>
      </c>
      <c r="CH515" s="14">
        <v>10238.35</v>
      </c>
      <c r="CI515" s="14">
        <v>11153.31</v>
      </c>
      <c r="CJ515" s="14">
        <v>9809.7270000000008</v>
      </c>
      <c r="CK515" s="14">
        <v>8829.8009999999995</v>
      </c>
      <c r="CL515" s="14">
        <v>11578.51</v>
      </c>
      <c r="CM515" s="14">
        <v>11295.64</v>
      </c>
      <c r="CN515" s="14">
        <v>10972.58</v>
      </c>
      <c r="CO515" s="14">
        <v>14630.53</v>
      </c>
      <c r="CP515" s="14">
        <v>14099.34</v>
      </c>
      <c r="CQ515" s="14">
        <v>14747.69</v>
      </c>
      <c r="CR515" s="14">
        <v>17272.689999999999</v>
      </c>
      <c r="CS515" s="14">
        <v>19519.63</v>
      </c>
      <c r="CT515" s="14">
        <v>21646.27</v>
      </c>
      <c r="CU515" s="14">
        <v>28526.89</v>
      </c>
      <c r="CV515" s="14">
        <v>22962.23</v>
      </c>
      <c r="CW515" s="14">
        <v>26110.53</v>
      </c>
      <c r="CX515" s="14">
        <v>37525.160000000003</v>
      </c>
      <c r="CY515" s="14">
        <v>37957.54</v>
      </c>
      <c r="CZ515" s="14">
        <v>24933.93</v>
      </c>
      <c r="DA515" s="14">
        <v>24601.33</v>
      </c>
      <c r="DB515" s="14">
        <v>24073.84</v>
      </c>
      <c r="DC515" s="14">
        <v>21228.48</v>
      </c>
      <c r="DD515" s="14">
        <f>SUMIFS(CountData!$H:$H, CountData!$A:$A, $B515,CountData!$B:$B, $C515, CountData!$C:$C, $D515, CountData!$D:$D, $E515, CountData!$E:$E, $F515, CountData!$F:$F, $G515, CountData!$G:$G, $H515)</f>
        <v>16</v>
      </c>
      <c r="DE515" s="14">
        <f>SUMIFS(CountData!$I:$I, CountData!$A:$A, $B515, CountData!$B:$B, $C515, CountData!$C:$C, $D515, CountData!$D:$D, $E515, CountData!$E:$E, $F515, CountData!$F:$F, $G515, CountData!$G:$G, $H515)</f>
        <v>19</v>
      </c>
      <c r="DF515" s="27">
        <f t="shared" ref="DF515:DF578" ca="1" si="8">(SUM(OFFSET($AG515, 0, $DD515-1, 1, $DE515-$DD515+1))-SUM(OFFSET($I515, 0, $DD515-1, 1, $DE515-$DD515+1)))/($DE515-$DD515+1)</f>
        <v>2464.7725000000028</v>
      </c>
      <c r="DG515" s="14">
        <v>0</v>
      </c>
    </row>
    <row r="516" spans="1:111" x14ac:dyDescent="0.25">
      <c r="A516" s="14" t="s">
        <v>56</v>
      </c>
      <c r="B516" s="14" t="s">
        <v>55</v>
      </c>
      <c r="C516" s="14" t="s">
        <v>55</v>
      </c>
      <c r="D516" s="14" t="s">
        <v>55</v>
      </c>
      <c r="E516" s="14" t="s">
        <v>55</v>
      </c>
      <c r="F516" s="14" t="s">
        <v>125</v>
      </c>
      <c r="G516" s="14" t="s">
        <v>102</v>
      </c>
      <c r="H516" s="1">
        <v>42291</v>
      </c>
      <c r="I516" s="14">
        <v>11201.16</v>
      </c>
      <c r="J516" s="14">
        <v>10819.52</v>
      </c>
      <c r="K516" s="14">
        <v>10480.5</v>
      </c>
      <c r="L516" s="14">
        <v>10792.46</v>
      </c>
      <c r="M516" s="14">
        <v>11587.2</v>
      </c>
      <c r="N516" s="14">
        <v>13134.14</v>
      </c>
      <c r="O516" s="14">
        <v>15531.16</v>
      </c>
      <c r="P516" s="14">
        <v>17576.5</v>
      </c>
      <c r="Q516" s="14">
        <v>19615.259999999998</v>
      </c>
      <c r="R516" s="14">
        <v>19495.37</v>
      </c>
      <c r="S516" s="14">
        <v>22859.200000000001</v>
      </c>
      <c r="T516" s="14">
        <v>23313.61</v>
      </c>
      <c r="U516" s="14">
        <v>23398.14</v>
      </c>
      <c r="V516" s="14">
        <v>23388.28</v>
      </c>
      <c r="W516" s="14">
        <v>23663.38</v>
      </c>
      <c r="X516" s="14">
        <v>21002.76</v>
      </c>
      <c r="Y516" s="14">
        <v>21650.12</v>
      </c>
      <c r="Z516" s="14">
        <v>21959.95</v>
      </c>
      <c r="AA516" s="14">
        <v>22951.86</v>
      </c>
      <c r="AB516" s="14">
        <v>25227.11</v>
      </c>
      <c r="AC516" s="14">
        <v>23736.69</v>
      </c>
      <c r="AD516" s="14">
        <v>19252.36</v>
      </c>
      <c r="AE516" s="14">
        <v>15111.34</v>
      </c>
      <c r="AF516" s="14">
        <v>11906.38</v>
      </c>
      <c r="AG516" s="14">
        <v>21891.17</v>
      </c>
      <c r="AH516" s="14">
        <v>11396.96</v>
      </c>
      <c r="AI516" s="14">
        <v>11075.57</v>
      </c>
      <c r="AJ516" s="14">
        <v>10721.61</v>
      </c>
      <c r="AK516" s="14">
        <v>10959.43</v>
      </c>
      <c r="AL516" s="14">
        <v>11685.62</v>
      </c>
      <c r="AM516" s="14">
        <v>13188.99</v>
      </c>
      <c r="AN516" s="14">
        <v>15615.54</v>
      </c>
      <c r="AO516" s="14">
        <v>17583.990000000002</v>
      </c>
      <c r="AP516" s="14">
        <v>19309.810000000001</v>
      </c>
      <c r="AQ516" s="14">
        <v>19272.32</v>
      </c>
      <c r="AR516" s="14">
        <v>22713.279999999999</v>
      </c>
      <c r="AS516" s="14">
        <v>23172.79</v>
      </c>
      <c r="AT516" s="14">
        <v>23181.17</v>
      </c>
      <c r="AU516" s="14">
        <v>22932.959999999999</v>
      </c>
      <c r="AV516" s="14">
        <v>23210.53</v>
      </c>
      <c r="AW516" s="14">
        <v>23128.26</v>
      </c>
      <c r="AX516" s="14">
        <v>24273.7</v>
      </c>
      <c r="AY516" s="14">
        <v>24929.98</v>
      </c>
      <c r="AZ516" s="14">
        <v>25475.33</v>
      </c>
      <c r="BA516" s="14">
        <v>25149.95</v>
      </c>
      <c r="BB516" s="14">
        <v>23457.26</v>
      </c>
      <c r="BC516" s="14">
        <v>19164.75</v>
      </c>
      <c r="BD516" s="14">
        <v>15046.23</v>
      </c>
      <c r="BE516" s="14">
        <v>11851.88</v>
      </c>
      <c r="BF516" s="14">
        <v>24476.55</v>
      </c>
      <c r="BG516" s="14">
        <v>77.421099999999996</v>
      </c>
      <c r="BH516" s="14">
        <v>76</v>
      </c>
      <c r="BI516" s="14">
        <v>75</v>
      </c>
      <c r="BJ516" s="14">
        <v>74.421099999999996</v>
      </c>
      <c r="BK516" s="14">
        <v>75.421099999999996</v>
      </c>
      <c r="BL516" s="14">
        <v>75.421099999999996</v>
      </c>
      <c r="BM516" s="14">
        <v>75</v>
      </c>
      <c r="BN516" s="14">
        <v>75</v>
      </c>
      <c r="BO516" s="14">
        <v>80.842100000000002</v>
      </c>
      <c r="BP516" s="14">
        <v>83.526300000000006</v>
      </c>
      <c r="BQ516" s="14">
        <v>83.368399999999994</v>
      </c>
      <c r="BR516" s="14">
        <v>82.526300000000006</v>
      </c>
      <c r="BS516" s="14">
        <v>82.947400000000002</v>
      </c>
      <c r="BT516" s="14">
        <v>83.526300000000006</v>
      </c>
      <c r="BU516" s="14">
        <v>82.684200000000004</v>
      </c>
      <c r="BV516" s="14">
        <v>82.684200000000004</v>
      </c>
      <c r="BW516" s="14">
        <v>82.263199999999998</v>
      </c>
      <c r="BX516" s="14">
        <v>78.842100000000002</v>
      </c>
      <c r="BY516" s="14">
        <v>76.421099999999996</v>
      </c>
      <c r="BZ516" s="14">
        <v>75.421099999999996</v>
      </c>
      <c r="CA516" s="14">
        <v>74.842100000000002</v>
      </c>
      <c r="CB516" s="14">
        <v>74</v>
      </c>
      <c r="CC516" s="14">
        <v>73.578900000000004</v>
      </c>
      <c r="CD516" s="14">
        <v>74</v>
      </c>
      <c r="CE516" s="14">
        <v>17215.63</v>
      </c>
      <c r="CF516" s="14">
        <v>14166.5</v>
      </c>
      <c r="CG516" s="14">
        <v>10377.69</v>
      </c>
      <c r="CH516" s="14">
        <v>7998.2640000000001</v>
      </c>
      <c r="CI516" s="14">
        <v>8208.7350000000006</v>
      </c>
      <c r="CJ516" s="14">
        <v>6137.9589999999998</v>
      </c>
      <c r="CK516" s="14">
        <v>6429.8869999999997</v>
      </c>
      <c r="CL516" s="14">
        <v>6426.2309999999998</v>
      </c>
      <c r="CM516" s="14">
        <v>11095.02</v>
      </c>
      <c r="CN516" s="14">
        <v>11991.68</v>
      </c>
      <c r="CO516" s="14">
        <v>13670.22</v>
      </c>
      <c r="CP516" s="14">
        <v>14041.29</v>
      </c>
      <c r="CQ516" s="14">
        <v>14764.77</v>
      </c>
      <c r="CR516" s="14">
        <v>14561.57</v>
      </c>
      <c r="CS516" s="14">
        <v>13848.16</v>
      </c>
      <c r="CT516" s="14">
        <v>14439.99</v>
      </c>
      <c r="CU516" s="14">
        <v>15257.77</v>
      </c>
      <c r="CV516" s="14">
        <v>17498.91</v>
      </c>
      <c r="CW516" s="14">
        <v>19993.310000000001</v>
      </c>
      <c r="CX516" s="14">
        <v>31784.28</v>
      </c>
      <c r="CY516" s="14">
        <v>39707.18</v>
      </c>
      <c r="CZ516" s="14">
        <v>24517.74</v>
      </c>
      <c r="DA516" s="14">
        <v>18736.419999999998</v>
      </c>
      <c r="DB516" s="14">
        <v>16865.23</v>
      </c>
      <c r="DC516" s="14">
        <v>13571.44</v>
      </c>
      <c r="DD516" s="14">
        <f>SUMIFS(CountData!$H:$H, CountData!$A:$A, $B516,CountData!$B:$B, $C516, CountData!$C:$C, $D516, CountData!$D:$D, $E516, CountData!$E:$E, $F516, CountData!$F:$F, $G516, CountData!$G:$G, $H516)</f>
        <v>16</v>
      </c>
      <c r="DE516" s="14">
        <f>SUMIFS(CountData!$I:$I, CountData!$A:$A, $B516, CountData!$B:$B, $C516, CountData!$C:$C, $D516, CountData!$D:$D, $E516, CountData!$E:$E, $F516, CountData!$F:$F, $G516, CountData!$G:$G, $H516)</f>
        <v>19</v>
      </c>
      <c r="DF516" s="27">
        <f t="shared" ca="1" si="8"/>
        <v>1994.4449999999961</v>
      </c>
      <c r="DG516" s="14">
        <v>0</v>
      </c>
    </row>
    <row r="517" spans="1:111" x14ac:dyDescent="0.25">
      <c r="A517" s="14" t="s">
        <v>56</v>
      </c>
      <c r="B517" s="14" t="s">
        <v>55</v>
      </c>
      <c r="C517" s="14" t="s">
        <v>55</v>
      </c>
      <c r="D517" s="14" t="s">
        <v>55</v>
      </c>
      <c r="E517" s="14" t="s">
        <v>55</v>
      </c>
      <c r="F517" s="14" t="s">
        <v>125</v>
      </c>
      <c r="G517" s="14" t="s">
        <v>62</v>
      </c>
      <c r="H517" s="1">
        <v>42125</v>
      </c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D517" s="14">
        <f>SUMIFS(CountData!$H:$H, CountData!$A:$A, $B517,CountData!$B:$B, $C517, CountData!$C:$C, $D517, CountData!$D:$D, $E517, CountData!$E:$E, $F517, CountData!$F:$F, $G517, CountData!$G:$G, $H517)</f>
        <v>16</v>
      </c>
      <c r="DE517" s="14">
        <f>SUMIFS(CountData!$I:$I, CountData!$A:$A, $B517, CountData!$B:$B, $C517, CountData!$C:$C, $D517, CountData!$D:$D, $E517, CountData!$E:$E, $F517, CountData!$F:$F, $G517, CountData!$G:$G, $H517)</f>
        <v>19</v>
      </c>
      <c r="DF517" s="27">
        <f t="shared" ca="1" si="8"/>
        <v>0</v>
      </c>
      <c r="DG517" s="14">
        <v>1</v>
      </c>
    </row>
    <row r="518" spans="1:111" x14ac:dyDescent="0.25">
      <c r="A518" s="14" t="s">
        <v>56</v>
      </c>
      <c r="B518" s="14" t="s">
        <v>55</v>
      </c>
      <c r="C518" s="14" t="s">
        <v>55</v>
      </c>
      <c r="D518" s="14" t="s">
        <v>55</v>
      </c>
      <c r="E518" s="14" t="s">
        <v>55</v>
      </c>
      <c r="F518" s="14" t="s">
        <v>125</v>
      </c>
      <c r="G518" s="14" t="s">
        <v>62</v>
      </c>
      <c r="H518" s="1">
        <v>42164</v>
      </c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D518" s="14">
        <f>SUMIFS(CountData!$H:$H, CountData!$A:$A, $B518,CountData!$B:$B, $C518, CountData!$C:$C, $D518, CountData!$D:$D, $E518, CountData!$E:$E, $F518, CountData!$F:$F, $G518, CountData!$G:$G, $H518)</f>
        <v>16</v>
      </c>
      <c r="DE518" s="14">
        <f>SUMIFS(CountData!$I:$I, CountData!$A:$A, $B518, CountData!$B:$B, $C518, CountData!$C:$C, $D518, CountData!$D:$D, $E518, CountData!$E:$E, $F518, CountData!$F:$F, $G518, CountData!$G:$G, $H518)</f>
        <v>19</v>
      </c>
      <c r="DF518" s="27">
        <f t="shared" ca="1" si="8"/>
        <v>0</v>
      </c>
      <c r="DG518" s="14">
        <v>1</v>
      </c>
    </row>
    <row r="519" spans="1:111" x14ac:dyDescent="0.25">
      <c r="A519" s="14" t="s">
        <v>56</v>
      </c>
      <c r="B519" s="14" t="s">
        <v>55</v>
      </c>
      <c r="C519" s="14" t="s">
        <v>55</v>
      </c>
      <c r="D519" s="14" t="s">
        <v>55</v>
      </c>
      <c r="E519" s="14" t="s">
        <v>55</v>
      </c>
      <c r="F519" s="14" t="s">
        <v>125</v>
      </c>
      <c r="G519" s="14" t="s">
        <v>62</v>
      </c>
      <c r="H519" s="1">
        <v>42171</v>
      </c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D519" s="14">
        <f>SUMIFS(CountData!$H:$H, CountData!$A:$A, $B519,CountData!$B:$B, $C519, CountData!$C:$C, $D519, CountData!$D:$D, $E519, CountData!$E:$E, $F519, CountData!$F:$F, $G519, CountData!$G:$G, $H519)</f>
        <v>16</v>
      </c>
      <c r="DE519" s="14">
        <f>SUMIFS(CountData!$I:$I, CountData!$A:$A, $B519, CountData!$B:$B, $C519, CountData!$C:$C, $D519, CountData!$D:$D, $E519, CountData!$E:$E, $F519, CountData!$F:$F, $G519, CountData!$G:$G, $H519)</f>
        <v>19</v>
      </c>
      <c r="DF519" s="27">
        <f t="shared" ca="1" si="8"/>
        <v>0</v>
      </c>
      <c r="DG519" s="14">
        <v>1</v>
      </c>
    </row>
    <row r="520" spans="1:111" x14ac:dyDescent="0.25">
      <c r="A520" s="14" t="s">
        <v>56</v>
      </c>
      <c r="B520" s="14" t="s">
        <v>55</v>
      </c>
      <c r="C520" s="14" t="s">
        <v>55</v>
      </c>
      <c r="D520" s="14" t="s">
        <v>55</v>
      </c>
      <c r="E520" s="14" t="s">
        <v>55</v>
      </c>
      <c r="F520" s="14" t="s">
        <v>125</v>
      </c>
      <c r="G520" s="14" t="s">
        <v>62</v>
      </c>
      <c r="H520" s="1">
        <v>42172</v>
      </c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D520" s="14">
        <f>SUMIFS(CountData!$H:$H, CountData!$A:$A, $B520,CountData!$B:$B, $C520, CountData!$C:$C, $D520, CountData!$D:$D, $E520, CountData!$E:$E, $F520, CountData!$F:$F, $G520, CountData!$G:$G, $H520)</f>
        <v>16</v>
      </c>
      <c r="DE520" s="14">
        <f>SUMIFS(CountData!$I:$I, CountData!$A:$A, $B520, CountData!$B:$B, $C520, CountData!$C:$C, $D520, CountData!$D:$D, $E520, CountData!$E:$E, $F520, CountData!$F:$F, $G520, CountData!$G:$G, $H520)</f>
        <v>19</v>
      </c>
      <c r="DF520" s="27">
        <f t="shared" ca="1" si="8"/>
        <v>0</v>
      </c>
      <c r="DG520" s="14">
        <v>1</v>
      </c>
    </row>
    <row r="521" spans="1:111" x14ac:dyDescent="0.25">
      <c r="A521" s="14" t="s">
        <v>56</v>
      </c>
      <c r="B521" s="14" t="s">
        <v>55</v>
      </c>
      <c r="C521" s="14" t="s">
        <v>55</v>
      </c>
      <c r="D521" s="14" t="s">
        <v>55</v>
      </c>
      <c r="E521" s="14" t="s">
        <v>55</v>
      </c>
      <c r="F521" s="14" t="s">
        <v>125</v>
      </c>
      <c r="G521" s="14" t="s">
        <v>62</v>
      </c>
      <c r="H521" s="1">
        <v>42177</v>
      </c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D521" s="14">
        <f>SUMIFS(CountData!$H:$H, CountData!$A:$A, $B521,CountData!$B:$B, $C521, CountData!$C:$C, $D521, CountData!$D:$D, $E521, CountData!$E:$E, $F521, CountData!$F:$F, $G521, CountData!$G:$G, $H521)</f>
        <v>16</v>
      </c>
      <c r="DE521" s="14">
        <f>SUMIFS(CountData!$I:$I, CountData!$A:$A, $B521, CountData!$B:$B, $C521, CountData!$C:$C, $D521, CountData!$D:$D, $E521, CountData!$E:$E, $F521, CountData!$F:$F, $G521, CountData!$G:$G, $H521)</f>
        <v>19</v>
      </c>
      <c r="DF521" s="27">
        <f t="shared" ca="1" si="8"/>
        <v>0</v>
      </c>
      <c r="DG521" s="14">
        <v>1</v>
      </c>
    </row>
    <row r="522" spans="1:111" x14ac:dyDescent="0.25">
      <c r="A522" s="14" t="s">
        <v>56</v>
      </c>
      <c r="B522" s="14" t="s">
        <v>55</v>
      </c>
      <c r="C522" s="14" t="s">
        <v>55</v>
      </c>
      <c r="D522" s="14" t="s">
        <v>55</v>
      </c>
      <c r="E522" s="14" t="s">
        <v>55</v>
      </c>
      <c r="F522" s="14" t="s">
        <v>125</v>
      </c>
      <c r="G522" s="14" t="s">
        <v>62</v>
      </c>
      <c r="H522" s="1">
        <v>42179</v>
      </c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D522" s="14">
        <f>SUMIFS(CountData!$H:$H, CountData!$A:$A, $B522,CountData!$B:$B, $C522, CountData!$C:$C, $D522, CountData!$D:$D, $E522, CountData!$E:$E, $F522, CountData!$F:$F, $G522, CountData!$G:$G, $H522)</f>
        <v>16</v>
      </c>
      <c r="DE522" s="14">
        <f>SUMIFS(CountData!$I:$I, CountData!$A:$A, $B522, CountData!$B:$B, $C522, CountData!$C:$C, $D522, CountData!$D:$D, $E522, CountData!$E:$E, $F522, CountData!$F:$F, $G522, CountData!$G:$G, $H522)</f>
        <v>19</v>
      </c>
      <c r="DF522" s="27">
        <f t="shared" ca="1" si="8"/>
        <v>0</v>
      </c>
      <c r="DG522" s="14">
        <v>1</v>
      </c>
    </row>
    <row r="523" spans="1:111" x14ac:dyDescent="0.25">
      <c r="A523" s="14" t="s">
        <v>56</v>
      </c>
      <c r="B523" s="14" t="s">
        <v>55</v>
      </c>
      <c r="C523" s="14" t="s">
        <v>55</v>
      </c>
      <c r="D523" s="14" t="s">
        <v>55</v>
      </c>
      <c r="E523" s="14" t="s">
        <v>55</v>
      </c>
      <c r="F523" s="14" t="s">
        <v>125</v>
      </c>
      <c r="G523" s="14" t="s">
        <v>62</v>
      </c>
      <c r="H523" s="1">
        <v>42180</v>
      </c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D523" s="14">
        <f>SUMIFS(CountData!$H:$H, CountData!$A:$A, $B523,CountData!$B:$B, $C523, CountData!$C:$C, $D523, CountData!$D:$D, $E523, CountData!$E:$E, $F523, CountData!$F:$F, $G523, CountData!$G:$G, $H523)</f>
        <v>16</v>
      </c>
      <c r="DE523" s="14">
        <f>SUMIFS(CountData!$I:$I, CountData!$A:$A, $B523, CountData!$B:$B, $C523, CountData!$C:$C, $D523, CountData!$D:$D, $E523, CountData!$E:$E, $F523, CountData!$F:$F, $G523, CountData!$G:$G, $H523)</f>
        <v>19</v>
      </c>
      <c r="DF523" s="27">
        <f t="shared" ca="1" si="8"/>
        <v>0</v>
      </c>
      <c r="DG523" s="14">
        <v>1</v>
      </c>
    </row>
    <row r="524" spans="1:111" x14ac:dyDescent="0.25">
      <c r="A524" s="14" t="s">
        <v>56</v>
      </c>
      <c r="B524" s="14" t="s">
        <v>55</v>
      </c>
      <c r="C524" s="14" t="s">
        <v>55</v>
      </c>
      <c r="D524" s="14" t="s">
        <v>55</v>
      </c>
      <c r="E524" s="14" t="s">
        <v>55</v>
      </c>
      <c r="F524" s="14" t="s">
        <v>125</v>
      </c>
      <c r="G524" s="14" t="s">
        <v>62</v>
      </c>
      <c r="H524" s="1">
        <v>42181</v>
      </c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D524" s="14">
        <f>SUMIFS(CountData!$H:$H, CountData!$A:$A, $B524,CountData!$B:$B, $C524, CountData!$C:$C, $D524, CountData!$D:$D, $E524, CountData!$E:$E, $F524, CountData!$F:$F, $G524, CountData!$G:$G, $H524)</f>
        <v>16</v>
      </c>
      <c r="DE524" s="14">
        <f>SUMIFS(CountData!$I:$I, CountData!$A:$A, $B524, CountData!$B:$B, $C524, CountData!$C:$C, $D524, CountData!$D:$D, $E524, CountData!$E:$E, $F524, CountData!$F:$F, $G524, CountData!$G:$G, $H524)</f>
        <v>19</v>
      </c>
      <c r="DF524" s="27">
        <f t="shared" ca="1" si="8"/>
        <v>0</v>
      </c>
      <c r="DG524" s="14">
        <v>1</v>
      </c>
    </row>
    <row r="525" spans="1:111" x14ac:dyDescent="0.25">
      <c r="A525" s="14" t="s">
        <v>56</v>
      </c>
      <c r="B525" s="14" t="s">
        <v>55</v>
      </c>
      <c r="C525" s="14" t="s">
        <v>55</v>
      </c>
      <c r="D525" s="14" t="s">
        <v>55</v>
      </c>
      <c r="E525" s="14" t="s">
        <v>55</v>
      </c>
      <c r="F525" s="14" t="s">
        <v>125</v>
      </c>
      <c r="G525" s="14" t="s">
        <v>62</v>
      </c>
      <c r="H525" s="1">
        <v>42185</v>
      </c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D525" s="14">
        <f>SUMIFS(CountData!$H:$H, CountData!$A:$A, $B525,CountData!$B:$B, $C525, CountData!$C:$C, $D525, CountData!$D:$D, $E525, CountData!$E:$E, $F525, CountData!$F:$F, $G525, CountData!$G:$G, $H525)</f>
        <v>16</v>
      </c>
      <c r="DE525" s="14">
        <f>SUMIFS(CountData!$I:$I, CountData!$A:$A, $B525, CountData!$B:$B, $C525, CountData!$C:$C, $D525, CountData!$D:$D, $E525, CountData!$E:$E, $F525, CountData!$F:$F, $G525, CountData!$G:$G, $H525)</f>
        <v>19</v>
      </c>
      <c r="DF525" s="27">
        <f t="shared" ca="1" si="8"/>
        <v>0</v>
      </c>
      <c r="DG525" s="14">
        <v>1</v>
      </c>
    </row>
    <row r="526" spans="1:111" x14ac:dyDescent="0.25">
      <c r="A526" s="14" t="s">
        <v>56</v>
      </c>
      <c r="B526" s="14" t="s">
        <v>55</v>
      </c>
      <c r="C526" s="14" t="s">
        <v>55</v>
      </c>
      <c r="D526" s="14" t="s">
        <v>55</v>
      </c>
      <c r="E526" s="14" t="s">
        <v>55</v>
      </c>
      <c r="F526" s="14" t="s">
        <v>125</v>
      </c>
      <c r="G526" s="14" t="s">
        <v>62</v>
      </c>
      <c r="H526" s="1">
        <v>42186</v>
      </c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D526" s="14">
        <f>SUMIFS(CountData!$H:$H, CountData!$A:$A, $B526,CountData!$B:$B, $C526, CountData!$C:$C, $D526, CountData!$D:$D, $E526, CountData!$E:$E, $F526, CountData!$F:$F, $G526, CountData!$G:$G, $H526)</f>
        <v>16</v>
      </c>
      <c r="DE526" s="14">
        <f>SUMIFS(CountData!$I:$I, CountData!$A:$A, $B526, CountData!$B:$B, $C526, CountData!$C:$C, $D526, CountData!$D:$D, $E526, CountData!$E:$E, $F526, CountData!$F:$F, $G526, CountData!$G:$G, $H526)</f>
        <v>19</v>
      </c>
      <c r="DF526" s="27">
        <f t="shared" ca="1" si="8"/>
        <v>0</v>
      </c>
      <c r="DG526" s="14">
        <v>1</v>
      </c>
    </row>
    <row r="527" spans="1:111" x14ac:dyDescent="0.25">
      <c r="A527" s="14" t="s">
        <v>56</v>
      </c>
      <c r="B527" s="14" t="s">
        <v>55</v>
      </c>
      <c r="C527" s="14" t="s">
        <v>55</v>
      </c>
      <c r="D527" s="14" t="s">
        <v>55</v>
      </c>
      <c r="E527" s="14" t="s">
        <v>55</v>
      </c>
      <c r="F527" s="14" t="s">
        <v>125</v>
      </c>
      <c r="G527" s="14" t="s">
        <v>62</v>
      </c>
      <c r="H527" s="1">
        <v>42201</v>
      </c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D527" s="14">
        <f>SUMIFS(CountData!$H:$H, CountData!$A:$A, $B527,CountData!$B:$B, $C527, CountData!$C:$C, $D527, CountData!$D:$D, $E527, CountData!$E:$E, $F527, CountData!$F:$F, $G527, CountData!$G:$G, $H527)</f>
        <v>16</v>
      </c>
      <c r="DE527" s="14">
        <f>SUMIFS(CountData!$I:$I, CountData!$A:$A, $B527, CountData!$B:$B, $C527, CountData!$C:$C, $D527, CountData!$D:$D, $E527, CountData!$E:$E, $F527, CountData!$F:$F, $G527, CountData!$G:$G, $H527)</f>
        <v>19</v>
      </c>
      <c r="DF527" s="27">
        <f t="shared" ca="1" si="8"/>
        <v>0</v>
      </c>
      <c r="DG527" s="14">
        <v>1</v>
      </c>
    </row>
    <row r="528" spans="1:111" x14ac:dyDescent="0.25">
      <c r="A528" s="14" t="s">
        <v>56</v>
      </c>
      <c r="B528" s="14" t="s">
        <v>55</v>
      </c>
      <c r="C528" s="14" t="s">
        <v>55</v>
      </c>
      <c r="D528" s="14" t="s">
        <v>55</v>
      </c>
      <c r="E528" s="14" t="s">
        <v>55</v>
      </c>
      <c r="F528" s="14" t="s">
        <v>125</v>
      </c>
      <c r="G528" s="14" t="s">
        <v>62</v>
      </c>
      <c r="H528" s="1">
        <v>42213</v>
      </c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D528" s="14">
        <f>SUMIFS(CountData!$H:$H, CountData!$A:$A, $B528,CountData!$B:$B, $C528, CountData!$C:$C, $D528, CountData!$D:$D, $E528, CountData!$E:$E, $F528, CountData!$F:$F, $G528, CountData!$G:$G, $H528)</f>
        <v>16</v>
      </c>
      <c r="DE528" s="14">
        <f>SUMIFS(CountData!$I:$I, CountData!$A:$A, $B528, CountData!$B:$B, $C528, CountData!$C:$C, $D528, CountData!$D:$D, $E528, CountData!$E:$E, $F528, CountData!$F:$F, $G528, CountData!$G:$G, $H528)</f>
        <v>19</v>
      </c>
      <c r="DF528" s="27">
        <f t="shared" ca="1" si="8"/>
        <v>0</v>
      </c>
      <c r="DG528" s="14">
        <v>1</v>
      </c>
    </row>
    <row r="529" spans="1:111" x14ac:dyDescent="0.25">
      <c r="A529" s="14" t="s">
        <v>56</v>
      </c>
      <c r="B529" s="14" t="s">
        <v>55</v>
      </c>
      <c r="C529" s="14" t="s">
        <v>55</v>
      </c>
      <c r="D529" s="14" t="s">
        <v>55</v>
      </c>
      <c r="E529" s="14" t="s">
        <v>55</v>
      </c>
      <c r="F529" s="14" t="s">
        <v>125</v>
      </c>
      <c r="G529" s="14" t="s">
        <v>62</v>
      </c>
      <c r="H529" s="1">
        <v>42215</v>
      </c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D529" s="14">
        <f>SUMIFS(CountData!$H:$H, CountData!$A:$A, $B529,CountData!$B:$B, $C529, CountData!$C:$C, $D529, CountData!$D:$D, $E529, CountData!$E:$E, $F529, CountData!$F:$F, $G529, CountData!$G:$G, $H529)</f>
        <v>16</v>
      </c>
      <c r="DE529" s="14">
        <f>SUMIFS(CountData!$I:$I, CountData!$A:$A, $B529, CountData!$B:$B, $C529, CountData!$C:$C, $D529, CountData!$D:$D, $E529, CountData!$E:$E, $F529, CountData!$F:$F, $G529, CountData!$G:$G, $H529)</f>
        <v>19</v>
      </c>
      <c r="DF529" s="27">
        <f t="shared" ca="1" si="8"/>
        <v>0</v>
      </c>
      <c r="DG529" s="14">
        <v>1</v>
      </c>
    </row>
    <row r="530" spans="1:111" x14ac:dyDescent="0.25">
      <c r="A530" s="14" t="s">
        <v>56</v>
      </c>
      <c r="B530" s="14" t="s">
        <v>55</v>
      </c>
      <c r="C530" s="14" t="s">
        <v>55</v>
      </c>
      <c r="D530" s="14" t="s">
        <v>55</v>
      </c>
      <c r="E530" s="14" t="s">
        <v>55</v>
      </c>
      <c r="F530" s="14" t="s">
        <v>125</v>
      </c>
      <c r="G530" s="14" t="s">
        <v>62</v>
      </c>
      <c r="H530" s="1">
        <v>42216</v>
      </c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D530" s="14">
        <f>SUMIFS(CountData!$H:$H, CountData!$A:$A, $B530,CountData!$B:$B, $C530, CountData!$C:$C, $D530, CountData!$D:$D, $E530, CountData!$E:$E, $F530, CountData!$F:$F, $G530, CountData!$G:$G, $H530)</f>
        <v>16</v>
      </c>
      <c r="DE530" s="14">
        <f>SUMIFS(CountData!$I:$I, CountData!$A:$A, $B530, CountData!$B:$B, $C530, CountData!$C:$C, $D530, CountData!$D:$D, $E530, CountData!$E:$E, $F530, CountData!$F:$F, $G530, CountData!$G:$G, $H530)</f>
        <v>19</v>
      </c>
      <c r="DF530" s="27">
        <f t="shared" ca="1" si="8"/>
        <v>0</v>
      </c>
      <c r="DG530" s="14">
        <v>1</v>
      </c>
    </row>
    <row r="531" spans="1:111" x14ac:dyDescent="0.25">
      <c r="A531" s="14" t="s">
        <v>56</v>
      </c>
      <c r="B531" s="14" t="s">
        <v>55</v>
      </c>
      <c r="C531" s="14" t="s">
        <v>55</v>
      </c>
      <c r="D531" s="14" t="s">
        <v>55</v>
      </c>
      <c r="E531" s="14" t="s">
        <v>55</v>
      </c>
      <c r="F531" s="14" t="s">
        <v>125</v>
      </c>
      <c r="G531" s="14" t="s">
        <v>62</v>
      </c>
      <c r="H531" s="1">
        <v>42222</v>
      </c>
      <c r="I531" s="14">
        <v>8865.68</v>
      </c>
      <c r="J531" s="14">
        <v>8212.16</v>
      </c>
      <c r="K531" s="14">
        <v>7299.7</v>
      </c>
      <c r="L531" s="14">
        <v>7485.3</v>
      </c>
      <c r="M531" s="14">
        <v>8042</v>
      </c>
      <c r="N531" s="14">
        <v>9384.2800000000007</v>
      </c>
      <c r="O531" s="14">
        <v>9952.2800000000007</v>
      </c>
      <c r="P531" s="14">
        <v>11694.4</v>
      </c>
      <c r="Q531" s="14">
        <v>13942.24</v>
      </c>
      <c r="R531" s="14">
        <v>16183.58</v>
      </c>
      <c r="S531" s="14">
        <v>15664.4</v>
      </c>
      <c r="T531" s="14">
        <v>17763</v>
      </c>
      <c r="U531" s="14">
        <v>18345.099999999999</v>
      </c>
      <c r="V531" s="14">
        <v>18103.759999999998</v>
      </c>
      <c r="W531" s="14">
        <v>12379.42</v>
      </c>
      <c r="X531" s="14">
        <v>7735.3</v>
      </c>
      <c r="Y531" s="14">
        <v>7198.96</v>
      </c>
      <c r="Z531" s="14">
        <v>6490.7</v>
      </c>
      <c r="AA531" s="14">
        <v>4873.4799999999996</v>
      </c>
      <c r="AB531" s="14">
        <v>7651.26</v>
      </c>
      <c r="AC531" s="14">
        <v>11855.26</v>
      </c>
      <c r="AD531" s="14">
        <v>11123.68</v>
      </c>
      <c r="AE531" s="14">
        <v>10566.92</v>
      </c>
      <c r="AF531" s="14">
        <v>9186.02</v>
      </c>
      <c r="AG531" s="14">
        <v>6574.61</v>
      </c>
      <c r="AH531" s="14">
        <v>8811.6679999999997</v>
      </c>
      <c r="AI531" s="14">
        <v>8140.5370000000003</v>
      </c>
      <c r="AJ531" s="14">
        <v>7329.9210000000003</v>
      </c>
      <c r="AK531" s="14">
        <v>7596.5870000000004</v>
      </c>
      <c r="AL531" s="14">
        <v>8198.3739999999998</v>
      </c>
      <c r="AM531" s="14">
        <v>9472.8439999999991</v>
      </c>
      <c r="AN531" s="14">
        <v>9955.0879999999997</v>
      </c>
      <c r="AO531" s="14">
        <v>11641.71</v>
      </c>
      <c r="AP531" s="14">
        <v>13793.09</v>
      </c>
      <c r="AQ531" s="14">
        <v>16013.26</v>
      </c>
      <c r="AR531" s="14">
        <v>15664.94</v>
      </c>
      <c r="AS531" s="14">
        <v>18218.55</v>
      </c>
      <c r="AT531" s="14">
        <v>17830.61</v>
      </c>
      <c r="AU531" s="14">
        <v>17398.28</v>
      </c>
      <c r="AV531" s="14">
        <v>18421.099999999999</v>
      </c>
      <c r="AW531" s="14">
        <v>16247.7</v>
      </c>
      <c r="AX531" s="14">
        <v>15331.49</v>
      </c>
      <c r="AY531" s="14">
        <v>14197.61</v>
      </c>
      <c r="AZ531" s="14">
        <v>11976.97</v>
      </c>
      <c r="BA531" s="14">
        <v>11466.16</v>
      </c>
      <c r="BB531" s="14">
        <v>11851.41</v>
      </c>
      <c r="BC531" s="14">
        <v>11019.47</v>
      </c>
      <c r="BD531" s="14">
        <v>10417.49</v>
      </c>
      <c r="BE531" s="14">
        <v>9160.8150000000005</v>
      </c>
      <c r="BF531" s="14">
        <v>14409.92</v>
      </c>
      <c r="BG531" s="14">
        <v>69.243200000000002</v>
      </c>
      <c r="BH531" s="14">
        <v>71</v>
      </c>
      <c r="BI531" s="14">
        <v>70.756799999999998</v>
      </c>
      <c r="BJ531" s="14">
        <v>70.756799999999998</v>
      </c>
      <c r="BK531" s="14">
        <v>70</v>
      </c>
      <c r="BL531" s="14">
        <v>70</v>
      </c>
      <c r="BM531" s="14">
        <v>70.756799999999998</v>
      </c>
      <c r="BN531" s="14">
        <v>72.513499999999993</v>
      </c>
      <c r="BO531" s="14">
        <v>75.513499999999993</v>
      </c>
      <c r="BP531" s="14">
        <v>80.297300000000007</v>
      </c>
      <c r="BQ531" s="14">
        <v>82.297300000000007</v>
      </c>
      <c r="BR531" s="14">
        <v>83.540499999999994</v>
      </c>
      <c r="BS531" s="14">
        <v>81.540499999999994</v>
      </c>
      <c r="BT531" s="14">
        <v>79.783799999999999</v>
      </c>
      <c r="BU531" s="14">
        <v>79.783799999999999</v>
      </c>
      <c r="BV531" s="14">
        <v>79.783799999999999</v>
      </c>
      <c r="BW531" s="14">
        <v>79.027000000000001</v>
      </c>
      <c r="BX531" s="14">
        <v>76.270300000000006</v>
      </c>
      <c r="BY531" s="14">
        <v>73.513499999999993</v>
      </c>
      <c r="BZ531" s="14">
        <v>71.756799999999998</v>
      </c>
      <c r="CA531" s="14">
        <v>70.756799999999998</v>
      </c>
      <c r="CB531" s="14">
        <v>70</v>
      </c>
      <c r="CC531" s="14">
        <v>70</v>
      </c>
      <c r="CD531" s="14">
        <v>69.756799999999998</v>
      </c>
      <c r="CE531" s="14">
        <v>26062.29</v>
      </c>
      <c r="CF531" s="14">
        <v>26218.880000000001</v>
      </c>
      <c r="CG531" s="14">
        <v>26636.35</v>
      </c>
      <c r="CH531" s="14">
        <v>21657.15</v>
      </c>
      <c r="CI531" s="14">
        <v>24321.26</v>
      </c>
      <c r="CJ531" s="14">
        <v>29139.84</v>
      </c>
      <c r="CK531" s="14">
        <v>30100.2</v>
      </c>
      <c r="CL531" s="14">
        <v>45543.35</v>
      </c>
      <c r="CM531" s="14">
        <v>98039.27</v>
      </c>
      <c r="CN531" s="14">
        <v>116005.5</v>
      </c>
      <c r="CO531" s="14">
        <v>151410.79999999999</v>
      </c>
      <c r="CP531" s="14">
        <v>199039.3</v>
      </c>
      <c r="CQ531" s="14">
        <v>190846</v>
      </c>
      <c r="CR531" s="14">
        <v>183301</v>
      </c>
      <c r="CS531" s="14">
        <v>143088.20000000001</v>
      </c>
      <c r="CT531" s="14">
        <v>150263.29999999999</v>
      </c>
      <c r="CU531" s="14">
        <v>136911.4</v>
      </c>
      <c r="CV531" s="14">
        <v>142642.5</v>
      </c>
      <c r="CW531" s="14">
        <v>132671.5</v>
      </c>
      <c r="CX531" s="14">
        <v>122766.3</v>
      </c>
      <c r="CY531" s="14">
        <v>125002.3</v>
      </c>
      <c r="CZ531" s="14">
        <v>82002.009999999995</v>
      </c>
      <c r="DA531" s="14">
        <v>45430.17</v>
      </c>
      <c r="DB531" s="14">
        <v>34934.879999999997</v>
      </c>
      <c r="DC531" s="14">
        <v>119162.6</v>
      </c>
      <c r="DD531" s="14">
        <f>SUMIFS(CountData!$H:$H, CountData!$A:$A, $B531,CountData!$B:$B, $C531, CountData!$C:$C, $D531, CountData!$D:$D, $E531, CountData!$E:$E, $F531, CountData!$F:$F, $G531, CountData!$G:$G, $H531)</f>
        <v>16</v>
      </c>
      <c r="DE531" s="14">
        <f>SUMIFS(CountData!$I:$I, CountData!$A:$A, $B531, CountData!$B:$B, $C531, CountData!$C:$C, $D531, CountData!$D:$D, $E531, CountData!$E:$E, $F531, CountData!$F:$F, $G531, CountData!$G:$G, $H531)</f>
        <v>19</v>
      </c>
      <c r="DF531" s="27">
        <f t="shared" ca="1" si="8"/>
        <v>9474.8650000000016</v>
      </c>
      <c r="DG531" s="14">
        <v>0</v>
      </c>
    </row>
    <row r="532" spans="1:111" x14ac:dyDescent="0.25">
      <c r="A532" s="14" t="s">
        <v>56</v>
      </c>
      <c r="B532" s="14" t="s">
        <v>55</v>
      </c>
      <c r="C532" s="14" t="s">
        <v>55</v>
      </c>
      <c r="D532" s="14" t="s">
        <v>55</v>
      </c>
      <c r="E532" s="14" t="s">
        <v>55</v>
      </c>
      <c r="F532" s="14" t="s">
        <v>125</v>
      </c>
      <c r="G532" s="14" t="s">
        <v>62</v>
      </c>
      <c r="H532" s="1">
        <v>42227</v>
      </c>
      <c r="I532" s="14">
        <v>8231.34</v>
      </c>
      <c r="J532" s="14">
        <v>7814.58</v>
      </c>
      <c r="K532" s="14">
        <v>7644.44</v>
      </c>
      <c r="L532" s="14">
        <v>7522.8</v>
      </c>
      <c r="M532" s="14">
        <v>7783.1</v>
      </c>
      <c r="N532" s="14">
        <v>8635.86</v>
      </c>
      <c r="O532" s="14">
        <v>9956.2199999999993</v>
      </c>
      <c r="P532" s="14">
        <v>14405.56</v>
      </c>
      <c r="Q532" s="14">
        <v>15860.22</v>
      </c>
      <c r="R532" s="14">
        <v>16036.86</v>
      </c>
      <c r="S532" s="14">
        <v>16575.98</v>
      </c>
      <c r="T532" s="14">
        <v>15999.14</v>
      </c>
      <c r="U532" s="14">
        <v>16943.82</v>
      </c>
      <c r="V532" s="14">
        <v>18798.259999999998</v>
      </c>
      <c r="W532" s="14">
        <v>11726.14</v>
      </c>
      <c r="X532" s="14">
        <v>7487.02</v>
      </c>
      <c r="Y532" s="14">
        <v>6586.08</v>
      </c>
      <c r="Z532" s="14">
        <v>4808.76</v>
      </c>
      <c r="AA532" s="14">
        <v>4380</v>
      </c>
      <c r="AB532" s="14">
        <v>7092.86</v>
      </c>
      <c r="AC532" s="14">
        <v>10101.26</v>
      </c>
      <c r="AD532" s="14">
        <v>9811.9599999999991</v>
      </c>
      <c r="AE532" s="14">
        <v>9433.68</v>
      </c>
      <c r="AF532" s="14">
        <v>8908.98</v>
      </c>
      <c r="AG532" s="14">
        <v>5815.4650000000001</v>
      </c>
      <c r="AH532" s="14">
        <v>8154.1949999999997</v>
      </c>
      <c r="AI532" s="14">
        <v>7850.5420000000004</v>
      </c>
      <c r="AJ532" s="14">
        <v>7688.03</v>
      </c>
      <c r="AK532" s="14">
        <v>7674.8739999999998</v>
      </c>
      <c r="AL532" s="14">
        <v>8003.84</v>
      </c>
      <c r="AM532" s="14">
        <v>8726.0920000000006</v>
      </c>
      <c r="AN532" s="14">
        <v>10144.049999999999</v>
      </c>
      <c r="AO532" s="14">
        <v>14333.01</v>
      </c>
      <c r="AP532" s="14">
        <v>15476.42</v>
      </c>
      <c r="AQ532" s="14">
        <v>15732.63</v>
      </c>
      <c r="AR532" s="14">
        <v>16269.09</v>
      </c>
      <c r="AS532" s="14">
        <v>16308.28</v>
      </c>
      <c r="AT532" s="14">
        <v>17477.47</v>
      </c>
      <c r="AU532" s="14">
        <v>18449.599999999999</v>
      </c>
      <c r="AV532" s="14">
        <v>18008.53</v>
      </c>
      <c r="AW532" s="14">
        <v>16352.73</v>
      </c>
      <c r="AX532" s="14">
        <v>15084.61</v>
      </c>
      <c r="AY532" s="14">
        <v>12908.47</v>
      </c>
      <c r="AZ532" s="14">
        <v>12007.62</v>
      </c>
      <c r="BA532" s="14">
        <v>11737.63</v>
      </c>
      <c r="BB532" s="14">
        <v>11129.43</v>
      </c>
      <c r="BC532" s="14">
        <v>10217.92</v>
      </c>
      <c r="BD532" s="14">
        <v>9543.3629999999994</v>
      </c>
      <c r="BE532" s="14">
        <v>8989.4519999999993</v>
      </c>
      <c r="BF532" s="14">
        <v>14054.25</v>
      </c>
      <c r="BG532" s="14">
        <v>69.736800000000002</v>
      </c>
      <c r="BH532" s="14">
        <v>69</v>
      </c>
      <c r="BI532" s="14">
        <v>69.736800000000002</v>
      </c>
      <c r="BJ532" s="14">
        <v>69</v>
      </c>
      <c r="BK532" s="14">
        <v>69</v>
      </c>
      <c r="BL532" s="14">
        <v>68.736800000000002</v>
      </c>
      <c r="BM532" s="14">
        <v>69.473699999999994</v>
      </c>
      <c r="BN532" s="14">
        <v>69.736800000000002</v>
      </c>
      <c r="BO532" s="14">
        <v>70.736800000000002</v>
      </c>
      <c r="BP532" s="14">
        <v>72.473699999999994</v>
      </c>
      <c r="BQ532" s="14">
        <v>75.684200000000004</v>
      </c>
      <c r="BR532" s="14">
        <v>77.947400000000002</v>
      </c>
      <c r="BS532" s="14">
        <v>78.210499999999996</v>
      </c>
      <c r="BT532" s="14">
        <v>77.421099999999996</v>
      </c>
      <c r="BU532" s="14">
        <v>75.631600000000006</v>
      </c>
      <c r="BV532" s="14">
        <v>76.631600000000006</v>
      </c>
      <c r="BW532" s="14">
        <v>74.631600000000006</v>
      </c>
      <c r="BX532" s="14">
        <v>73.631600000000006</v>
      </c>
      <c r="BY532" s="14">
        <v>72.421099999999996</v>
      </c>
      <c r="BZ532" s="14">
        <v>69.157899999999998</v>
      </c>
      <c r="CA532" s="14">
        <v>68.157899999999998</v>
      </c>
      <c r="CB532" s="14">
        <v>67.947400000000002</v>
      </c>
      <c r="CC532" s="14">
        <v>67.684200000000004</v>
      </c>
      <c r="CD532" s="14">
        <v>66.684200000000004</v>
      </c>
      <c r="CE532" s="14">
        <v>29162.93</v>
      </c>
      <c r="CF532" s="14">
        <v>27832.73</v>
      </c>
      <c r="CG532" s="14">
        <v>27661.32</v>
      </c>
      <c r="CH532" s="14">
        <v>26918.75</v>
      </c>
      <c r="CI532" s="14">
        <v>28873</v>
      </c>
      <c r="CJ532" s="14">
        <v>36907.269999999997</v>
      </c>
      <c r="CK532" s="14">
        <v>40023.629999999997</v>
      </c>
      <c r="CL532" s="14">
        <v>63489.77</v>
      </c>
      <c r="CM532" s="14">
        <v>117743.9</v>
      </c>
      <c r="CN532" s="14">
        <v>154092.79999999999</v>
      </c>
      <c r="CO532" s="14">
        <v>200430.6</v>
      </c>
      <c r="CP532" s="14">
        <v>305639.3</v>
      </c>
      <c r="CQ532" s="14">
        <v>316169.3</v>
      </c>
      <c r="CR532" s="14">
        <v>277966.09999999998</v>
      </c>
      <c r="CS532" s="14">
        <v>231590.8</v>
      </c>
      <c r="CT532" s="14">
        <v>216965</v>
      </c>
      <c r="CU532" s="14">
        <v>199807.5</v>
      </c>
      <c r="CV532" s="14">
        <v>184912.3</v>
      </c>
      <c r="CW532" s="14">
        <v>163202.79999999999</v>
      </c>
      <c r="CX532" s="14">
        <v>154673.4</v>
      </c>
      <c r="CY532" s="14">
        <v>124980.3</v>
      </c>
      <c r="CZ532" s="14">
        <v>87754.98</v>
      </c>
      <c r="DA532" s="14">
        <v>50362.54</v>
      </c>
      <c r="DB532" s="14">
        <v>37917.589999999997</v>
      </c>
      <c r="DC532" s="14">
        <v>165993.70000000001</v>
      </c>
      <c r="DD532" s="14">
        <f>SUMIFS(CountData!$H:$H, CountData!$A:$A, $B532,CountData!$B:$B, $C532, CountData!$C:$C, $D532, CountData!$D:$D, $E532, CountData!$E:$E, $F532, CountData!$F:$F, $G532, CountData!$G:$G, $H532)</f>
        <v>16</v>
      </c>
      <c r="DE532" s="14">
        <f>SUMIFS(CountData!$I:$I, CountData!$A:$A, $B532, CountData!$B:$B, $C532, CountData!$C:$C, $D532, CountData!$D:$D, $E532, CountData!$E:$E, $F532, CountData!$F:$F, $G532, CountData!$G:$G, $H532)</f>
        <v>19</v>
      </c>
      <c r="DF532" s="27">
        <f t="shared" ca="1" si="8"/>
        <v>9773.119999999999</v>
      </c>
      <c r="DG532" s="14">
        <v>0</v>
      </c>
    </row>
    <row r="533" spans="1:111" x14ac:dyDescent="0.25">
      <c r="A533" s="14" t="s">
        <v>56</v>
      </c>
      <c r="B533" s="14" t="s">
        <v>55</v>
      </c>
      <c r="C533" s="14" t="s">
        <v>55</v>
      </c>
      <c r="D533" s="14" t="s">
        <v>55</v>
      </c>
      <c r="E533" s="14" t="s">
        <v>55</v>
      </c>
      <c r="F533" s="14" t="s">
        <v>125</v>
      </c>
      <c r="G533" s="14" t="s">
        <v>62</v>
      </c>
      <c r="H533" s="1">
        <v>42228</v>
      </c>
      <c r="I533" s="14">
        <v>8259.2000000000007</v>
      </c>
      <c r="J533" s="14">
        <v>7801.18</v>
      </c>
      <c r="K533" s="14">
        <v>7842.32</v>
      </c>
      <c r="L533" s="14">
        <v>8218</v>
      </c>
      <c r="M533" s="14">
        <v>8579.64</v>
      </c>
      <c r="N533" s="14">
        <v>9647.16</v>
      </c>
      <c r="O533" s="14">
        <v>10716.72</v>
      </c>
      <c r="P533" s="14">
        <v>13494.74</v>
      </c>
      <c r="Q533" s="14">
        <v>16409.8</v>
      </c>
      <c r="R533" s="14">
        <v>18104.900000000001</v>
      </c>
      <c r="S533" s="14">
        <v>18349.3</v>
      </c>
      <c r="T533" s="14">
        <v>18648.82</v>
      </c>
      <c r="U533" s="14">
        <v>18182.98</v>
      </c>
      <c r="V533" s="14">
        <v>14113.62</v>
      </c>
      <c r="W533" s="14">
        <v>8585.06</v>
      </c>
      <c r="X533" s="14">
        <v>6306.98</v>
      </c>
      <c r="Y533" s="14">
        <v>5685.16</v>
      </c>
      <c r="Z533" s="14">
        <v>5066.88</v>
      </c>
      <c r="AA533" s="14">
        <v>6781.32</v>
      </c>
      <c r="AB533" s="14">
        <v>9846.64</v>
      </c>
      <c r="AC533" s="14">
        <v>10661.14</v>
      </c>
      <c r="AD533" s="14">
        <v>9882.92</v>
      </c>
      <c r="AE533" s="14">
        <v>9535.9599999999991</v>
      </c>
      <c r="AF533" s="14">
        <v>9344.08</v>
      </c>
      <c r="AG533" s="14">
        <v>6411.02</v>
      </c>
      <c r="AH533" s="14">
        <v>8448.2839999999997</v>
      </c>
      <c r="AI533" s="14">
        <v>7943.0079999999998</v>
      </c>
      <c r="AJ533" s="14">
        <v>7712.1440000000002</v>
      </c>
      <c r="AK533" s="14">
        <v>7891.0110000000004</v>
      </c>
      <c r="AL533" s="14">
        <v>8416.0480000000007</v>
      </c>
      <c r="AM533" s="14">
        <v>9797.1239999999998</v>
      </c>
      <c r="AN533" s="14">
        <v>11276.1</v>
      </c>
      <c r="AO533" s="14">
        <v>13139.37</v>
      </c>
      <c r="AP533" s="14">
        <v>14668.87</v>
      </c>
      <c r="AQ533" s="14">
        <v>15529.49</v>
      </c>
      <c r="AR533" s="14">
        <v>17256.79</v>
      </c>
      <c r="AS533" s="14">
        <v>17902.099999999999</v>
      </c>
      <c r="AT533" s="14">
        <v>17444.650000000001</v>
      </c>
      <c r="AU533" s="14">
        <v>17190.37</v>
      </c>
      <c r="AV533" s="14">
        <v>17010.150000000001</v>
      </c>
      <c r="AW533" s="14">
        <v>15991.07</v>
      </c>
      <c r="AX533" s="14">
        <v>14665.81</v>
      </c>
      <c r="AY533" s="14">
        <v>13941.04</v>
      </c>
      <c r="AZ533" s="14">
        <v>12561.33</v>
      </c>
      <c r="BA533" s="14">
        <v>11308.03</v>
      </c>
      <c r="BB533" s="14">
        <v>11518.3</v>
      </c>
      <c r="BC533" s="14">
        <v>10888.6</v>
      </c>
      <c r="BD533" s="14">
        <v>10248.969999999999</v>
      </c>
      <c r="BE533" s="14">
        <v>9366.9670000000006</v>
      </c>
      <c r="BF533" s="14">
        <v>15523.67</v>
      </c>
      <c r="BG533" s="14">
        <v>65.473699999999994</v>
      </c>
      <c r="BH533" s="14">
        <v>64.947400000000002</v>
      </c>
      <c r="BI533" s="14">
        <v>65.8947</v>
      </c>
      <c r="BJ533" s="14">
        <v>66.684200000000004</v>
      </c>
      <c r="BK533" s="14">
        <v>66.210499999999996</v>
      </c>
      <c r="BL533" s="14">
        <v>65.421099999999996</v>
      </c>
      <c r="BM533" s="14">
        <v>66</v>
      </c>
      <c r="BN533" s="14">
        <v>69.684200000000004</v>
      </c>
      <c r="BO533" s="14">
        <v>72.947400000000002</v>
      </c>
      <c r="BP533" s="14">
        <v>75.157899999999998</v>
      </c>
      <c r="BQ533" s="14">
        <v>77.421099999999996</v>
      </c>
      <c r="BR533" s="14">
        <v>80.684200000000004</v>
      </c>
      <c r="BS533" s="14">
        <v>80.157899999999998</v>
      </c>
      <c r="BT533" s="14">
        <v>82.631600000000006</v>
      </c>
      <c r="BU533" s="14">
        <v>82.684200000000004</v>
      </c>
      <c r="BV533" s="14">
        <v>81.947400000000002</v>
      </c>
      <c r="BW533" s="14">
        <v>80.684200000000004</v>
      </c>
      <c r="BX533" s="14">
        <v>79.473699999999994</v>
      </c>
      <c r="BY533" s="14">
        <v>77.473699999999994</v>
      </c>
      <c r="BZ533" s="14">
        <v>75.473699999999994</v>
      </c>
      <c r="CA533" s="14">
        <v>75.210499999999996</v>
      </c>
      <c r="CB533" s="14">
        <v>74.210499999999996</v>
      </c>
      <c r="CC533" s="14">
        <v>73.473699999999994</v>
      </c>
      <c r="CD533" s="14">
        <v>73.210499999999996</v>
      </c>
      <c r="CE533" s="14">
        <v>158668.1</v>
      </c>
      <c r="CF533" s="14">
        <v>148941.29999999999</v>
      </c>
      <c r="CG533" s="14">
        <v>147505.1</v>
      </c>
      <c r="CH533" s="14">
        <v>145848.1</v>
      </c>
      <c r="CI533" s="14">
        <v>159340.1</v>
      </c>
      <c r="CJ533" s="14">
        <v>202808.1</v>
      </c>
      <c r="CK533" s="14">
        <v>216427.6</v>
      </c>
      <c r="CL533" s="14">
        <v>357330.1</v>
      </c>
      <c r="CM533" s="14">
        <v>685500.5</v>
      </c>
      <c r="CN533" s="14">
        <v>911021.7</v>
      </c>
      <c r="CO533" s="14">
        <v>1072655</v>
      </c>
      <c r="CP533" s="14">
        <v>1295265</v>
      </c>
      <c r="CQ533" s="14">
        <v>1131123</v>
      </c>
      <c r="CR533" s="14">
        <v>1203103</v>
      </c>
      <c r="CS533" s="14">
        <v>1088825</v>
      </c>
      <c r="CT533" s="14">
        <v>1426068</v>
      </c>
      <c r="CU533" s="14">
        <v>1219221</v>
      </c>
      <c r="CV533" s="14">
        <v>1189586</v>
      </c>
      <c r="CW533" s="14">
        <v>971697.3</v>
      </c>
      <c r="CX533" s="14">
        <v>857934.8</v>
      </c>
      <c r="CY533" s="14">
        <v>808614.6</v>
      </c>
      <c r="CZ533" s="14">
        <v>501388.3</v>
      </c>
      <c r="DA533" s="14">
        <v>340854.8</v>
      </c>
      <c r="DB533" s="14">
        <v>238847.6</v>
      </c>
      <c r="DC533" s="14">
        <v>1036391</v>
      </c>
      <c r="DD533" s="14">
        <f>SUMIFS(CountData!$H:$H, CountData!$A:$A, $B533,CountData!$B:$B, $C533, CountData!$C:$C, $D533, CountData!$D:$D, $E533, CountData!$E:$E, $F533, CountData!$F:$F, $G533, CountData!$G:$G, $H533)</f>
        <v>15</v>
      </c>
      <c r="DE533" s="14">
        <f>SUMIFS(CountData!$I:$I, CountData!$A:$A, $B533, CountData!$B:$B, $C533, CountData!$C:$C, $D533, CountData!$D:$D, $E533, CountData!$E:$E, $F533, CountData!$F:$F, $G533, CountData!$G:$G, $H533)</f>
        <v>18</v>
      </c>
      <c r="DF533" s="27">
        <f t="shared" ca="1" si="8"/>
        <v>9803.3300000000017</v>
      </c>
      <c r="DG533" s="14">
        <v>0</v>
      </c>
    </row>
    <row r="534" spans="1:111" x14ac:dyDescent="0.25">
      <c r="A534" s="14" t="s">
        <v>56</v>
      </c>
      <c r="B534" s="14" t="s">
        <v>55</v>
      </c>
      <c r="C534" s="14" t="s">
        <v>55</v>
      </c>
      <c r="D534" s="14" t="s">
        <v>55</v>
      </c>
      <c r="E534" s="14" t="s">
        <v>55</v>
      </c>
      <c r="F534" s="14" t="s">
        <v>125</v>
      </c>
      <c r="G534" s="14" t="s">
        <v>62</v>
      </c>
      <c r="H534" s="1">
        <v>42229</v>
      </c>
      <c r="I534" s="14">
        <v>8516.06</v>
      </c>
      <c r="J534" s="14">
        <v>8056.9</v>
      </c>
      <c r="K534" s="14">
        <v>8027.28</v>
      </c>
      <c r="L534" s="14">
        <v>7910.24</v>
      </c>
      <c r="M534" s="14">
        <v>8305.82</v>
      </c>
      <c r="N534" s="14">
        <v>9709.7000000000007</v>
      </c>
      <c r="O534" s="14">
        <v>10783.64</v>
      </c>
      <c r="P534" s="14">
        <v>12655.54</v>
      </c>
      <c r="Q534" s="14">
        <v>15414.6</v>
      </c>
      <c r="R534" s="14">
        <v>16731.419999999998</v>
      </c>
      <c r="S534" s="14">
        <v>17633.46</v>
      </c>
      <c r="T534" s="14">
        <v>18521.96</v>
      </c>
      <c r="U534" s="14">
        <v>18454.759999999998</v>
      </c>
      <c r="V534" s="14">
        <v>19179.419999999998</v>
      </c>
      <c r="W534" s="14">
        <v>12435</v>
      </c>
      <c r="X534" s="14">
        <v>8520.14</v>
      </c>
      <c r="Y534" s="14">
        <v>5722.44</v>
      </c>
      <c r="Z534" s="14">
        <v>5230.12</v>
      </c>
      <c r="AA534" s="14">
        <v>4757.62</v>
      </c>
      <c r="AB534" s="14">
        <v>7822.92</v>
      </c>
      <c r="AC534" s="14">
        <v>11676.8</v>
      </c>
      <c r="AD534" s="14">
        <v>10046.6</v>
      </c>
      <c r="AE534" s="14">
        <v>9483.8799999999992</v>
      </c>
      <c r="AF534" s="14">
        <v>8429.3799999999992</v>
      </c>
      <c r="AG534" s="14">
        <v>6057.58</v>
      </c>
      <c r="AH534" s="14">
        <v>8408.5419999999995</v>
      </c>
      <c r="AI534" s="14">
        <v>7862.9369999999999</v>
      </c>
      <c r="AJ534" s="14">
        <v>8222.6579999999994</v>
      </c>
      <c r="AK534" s="14">
        <v>8062.8969999999999</v>
      </c>
      <c r="AL534" s="14">
        <v>8428.6880000000001</v>
      </c>
      <c r="AM534" s="14">
        <v>9831.982</v>
      </c>
      <c r="AN534" s="14">
        <v>10631.32</v>
      </c>
      <c r="AO534" s="14">
        <v>12616.51</v>
      </c>
      <c r="AP534" s="14">
        <v>15662.17</v>
      </c>
      <c r="AQ534" s="14">
        <v>16678.419999999998</v>
      </c>
      <c r="AR534" s="14">
        <v>17896.54</v>
      </c>
      <c r="AS534" s="14">
        <v>18787.189999999999</v>
      </c>
      <c r="AT534" s="14">
        <v>18628.169999999998</v>
      </c>
      <c r="AU534" s="14">
        <v>19408.05</v>
      </c>
      <c r="AV534" s="14">
        <v>18271.11</v>
      </c>
      <c r="AW534" s="14">
        <v>16806.32</v>
      </c>
      <c r="AX534" s="14">
        <v>13562.94</v>
      </c>
      <c r="AY534" s="14">
        <v>13023.75</v>
      </c>
      <c r="AZ534" s="14">
        <v>11794.12</v>
      </c>
      <c r="BA534" s="14">
        <v>11397.52</v>
      </c>
      <c r="BB534" s="14">
        <v>11737.13</v>
      </c>
      <c r="BC534" s="14">
        <v>9938.7139999999999</v>
      </c>
      <c r="BD534" s="14">
        <v>9327.83</v>
      </c>
      <c r="BE534" s="14">
        <v>8393.9680000000008</v>
      </c>
      <c r="BF534" s="14">
        <v>13733.17</v>
      </c>
      <c r="BG534" s="14">
        <v>72.473699999999994</v>
      </c>
      <c r="BH534" s="14">
        <v>71.736800000000002</v>
      </c>
      <c r="BI534" s="14">
        <v>69.526300000000006</v>
      </c>
      <c r="BJ534" s="14">
        <v>68.526300000000006</v>
      </c>
      <c r="BK534" s="14">
        <v>67.789500000000004</v>
      </c>
      <c r="BL534" s="14">
        <v>68.526300000000006</v>
      </c>
      <c r="BM534" s="14">
        <v>69.263199999999998</v>
      </c>
      <c r="BN534" s="14">
        <v>74.736800000000002</v>
      </c>
      <c r="BO534" s="14">
        <v>77.684200000000004</v>
      </c>
      <c r="BP534" s="14">
        <v>82.684200000000004</v>
      </c>
      <c r="BQ534" s="14">
        <v>86.157899999999998</v>
      </c>
      <c r="BR534" s="14">
        <v>87.631600000000006</v>
      </c>
      <c r="BS534" s="14">
        <v>87.157899999999998</v>
      </c>
      <c r="BT534" s="14">
        <v>88.8947</v>
      </c>
      <c r="BU534" s="14">
        <v>86.157899999999998</v>
      </c>
      <c r="BV534" s="14">
        <v>83.684200000000004</v>
      </c>
      <c r="BW534" s="14">
        <v>82.947400000000002</v>
      </c>
      <c r="BX534" s="14">
        <v>84.421099999999996</v>
      </c>
      <c r="BY534" s="14">
        <v>83.421099999999996</v>
      </c>
      <c r="BZ534" s="14">
        <v>78.947400000000002</v>
      </c>
      <c r="CA534" s="14">
        <v>77.210499999999996</v>
      </c>
      <c r="CB534" s="14">
        <v>74.736800000000002</v>
      </c>
      <c r="CC534" s="14">
        <v>74.473699999999994</v>
      </c>
      <c r="CD534" s="14">
        <v>73</v>
      </c>
      <c r="CE534" s="14">
        <v>28066.07</v>
      </c>
      <c r="CF534" s="14">
        <v>26486</v>
      </c>
      <c r="CG534" s="14">
        <v>28350.45</v>
      </c>
      <c r="CH534" s="14">
        <v>31948.84</v>
      </c>
      <c r="CI534" s="14">
        <v>30782.36</v>
      </c>
      <c r="CJ534" s="14">
        <v>37355.910000000003</v>
      </c>
      <c r="CK534" s="14">
        <v>38450.69</v>
      </c>
      <c r="CL534" s="14">
        <v>71671.22</v>
      </c>
      <c r="CM534" s="14">
        <v>93991.55</v>
      </c>
      <c r="CN534" s="14">
        <v>132303.5</v>
      </c>
      <c r="CO534" s="14">
        <v>169409.9</v>
      </c>
      <c r="CP534" s="14">
        <v>187707.1</v>
      </c>
      <c r="CQ534" s="14">
        <v>171503.1</v>
      </c>
      <c r="CR534" s="14">
        <v>197980.79999999999</v>
      </c>
      <c r="CS534" s="14">
        <v>153206.79999999999</v>
      </c>
      <c r="CT534" s="14">
        <v>155528.20000000001</v>
      </c>
      <c r="CU534" s="14">
        <v>142152.6</v>
      </c>
      <c r="CV534" s="14">
        <v>158627.1</v>
      </c>
      <c r="CW534" s="14">
        <v>144585.60000000001</v>
      </c>
      <c r="CX534" s="14">
        <v>125470.8</v>
      </c>
      <c r="CY534" s="14">
        <v>94044.73</v>
      </c>
      <c r="CZ534" s="14">
        <v>70002.149999999994</v>
      </c>
      <c r="DA534" s="14">
        <v>44837.01</v>
      </c>
      <c r="DB534" s="14">
        <v>33542.949999999997</v>
      </c>
      <c r="DC534" s="14">
        <v>124100.4</v>
      </c>
      <c r="DD534" s="14">
        <f>SUMIFS(CountData!$H:$H, CountData!$A:$A, $B534,CountData!$B:$B, $C534, CountData!$C:$C, $D534, CountData!$D:$D, $E534, CountData!$E:$E, $F534, CountData!$F:$F, $G534, CountData!$G:$G, $H534)</f>
        <v>16</v>
      </c>
      <c r="DE534" s="14">
        <f>SUMIFS(CountData!$I:$I, CountData!$A:$A, $B534, CountData!$B:$B, $C534, CountData!$C:$C, $D534, CountData!$D:$D, $E534, CountData!$E:$E, $F534, CountData!$F:$F, $G534, CountData!$G:$G, $H534)</f>
        <v>19</v>
      </c>
      <c r="DF534" s="27">
        <f t="shared" ca="1" si="8"/>
        <v>9358.4500000000007</v>
      </c>
      <c r="DG534" s="14">
        <v>0</v>
      </c>
    </row>
    <row r="535" spans="1:111" x14ac:dyDescent="0.25">
      <c r="A535" s="14" t="s">
        <v>56</v>
      </c>
      <c r="B535" s="14" t="s">
        <v>55</v>
      </c>
      <c r="C535" s="14" t="s">
        <v>55</v>
      </c>
      <c r="D535" s="14" t="s">
        <v>55</v>
      </c>
      <c r="E535" s="14" t="s">
        <v>55</v>
      </c>
      <c r="F535" s="14" t="s">
        <v>125</v>
      </c>
      <c r="G535" s="14" t="s">
        <v>62</v>
      </c>
      <c r="H535" s="1">
        <v>42237</v>
      </c>
      <c r="I535" s="14">
        <v>8165.98</v>
      </c>
      <c r="J535" s="14">
        <v>7881.68</v>
      </c>
      <c r="K535" s="14">
        <v>7905.32</v>
      </c>
      <c r="L535" s="14">
        <v>7617.2</v>
      </c>
      <c r="M535" s="14">
        <v>8265.2999999999993</v>
      </c>
      <c r="N535" s="14">
        <v>9634.9</v>
      </c>
      <c r="O535" s="14">
        <v>10578.58</v>
      </c>
      <c r="P535" s="14">
        <v>13358.82</v>
      </c>
      <c r="Q535" s="14">
        <v>17337.099999999999</v>
      </c>
      <c r="R535" s="14">
        <v>18224.84</v>
      </c>
      <c r="S535" s="14">
        <v>18642.28</v>
      </c>
      <c r="T535" s="14">
        <v>18493.099999999999</v>
      </c>
      <c r="U535" s="14">
        <v>18537.439999999999</v>
      </c>
      <c r="V535" s="14">
        <v>14924.38</v>
      </c>
      <c r="W535" s="14">
        <v>8222.4</v>
      </c>
      <c r="X535" s="14">
        <v>7169.38</v>
      </c>
      <c r="Y535" s="14">
        <v>6374.54</v>
      </c>
      <c r="Z535" s="14">
        <v>5553.84</v>
      </c>
      <c r="AA535" s="14">
        <v>8097.12</v>
      </c>
      <c r="AB535" s="14">
        <v>11012.6</v>
      </c>
      <c r="AC535" s="14">
        <v>9295</v>
      </c>
      <c r="AD535" s="14">
        <v>7597.16</v>
      </c>
      <c r="AE535" s="14">
        <v>8663.32</v>
      </c>
      <c r="AF535" s="14">
        <v>7724.5</v>
      </c>
      <c r="AG535" s="14">
        <v>6830.04</v>
      </c>
      <c r="AH535" s="14">
        <v>8574.17</v>
      </c>
      <c r="AI535" s="14">
        <v>8090.3869999999997</v>
      </c>
      <c r="AJ535" s="14">
        <v>8201.3940000000002</v>
      </c>
      <c r="AK535" s="14">
        <v>7985.14</v>
      </c>
      <c r="AL535" s="14">
        <v>8558.4809999999998</v>
      </c>
      <c r="AM535" s="14">
        <v>10135.51</v>
      </c>
      <c r="AN535" s="14">
        <v>11094.2</v>
      </c>
      <c r="AO535" s="14">
        <v>13265.93</v>
      </c>
      <c r="AP535" s="14">
        <v>15403.53</v>
      </c>
      <c r="AQ535" s="14">
        <v>16944.919999999998</v>
      </c>
      <c r="AR535" s="14">
        <v>18161.3</v>
      </c>
      <c r="AS535" s="14">
        <v>18437.61</v>
      </c>
      <c r="AT535" s="14">
        <v>18743.16</v>
      </c>
      <c r="AU535" s="14">
        <v>18388.21</v>
      </c>
      <c r="AV535" s="14">
        <v>17238.05</v>
      </c>
      <c r="AW535" s="14">
        <v>15663.99</v>
      </c>
      <c r="AX535" s="14">
        <v>14597</v>
      </c>
      <c r="AY535" s="14">
        <v>12885.8</v>
      </c>
      <c r="AZ535" s="14">
        <v>11957.92</v>
      </c>
      <c r="BA535" s="14">
        <v>11469.69</v>
      </c>
      <c r="BB535" s="14">
        <v>10388.98</v>
      </c>
      <c r="BC535" s="14">
        <v>9212.18</v>
      </c>
      <c r="BD535" s="14">
        <v>8355.9439999999995</v>
      </c>
      <c r="BE535" s="14">
        <v>7830.7969999999996</v>
      </c>
      <c r="BF535" s="14">
        <v>14893.02</v>
      </c>
      <c r="BG535" s="14">
        <v>72.736800000000002</v>
      </c>
      <c r="BH535" s="14">
        <v>72.736800000000002</v>
      </c>
      <c r="BI535" s="14">
        <v>72</v>
      </c>
      <c r="BJ535" s="14">
        <v>72.736800000000002</v>
      </c>
      <c r="BK535" s="14">
        <v>72.736800000000002</v>
      </c>
      <c r="BL535" s="14">
        <v>72.473699999999994</v>
      </c>
      <c r="BM535" s="14">
        <v>72.473699999999994</v>
      </c>
      <c r="BN535" s="14">
        <v>72.473699999999994</v>
      </c>
      <c r="BO535" s="14">
        <v>73.473699999999994</v>
      </c>
      <c r="BP535" s="14">
        <v>74.736800000000002</v>
      </c>
      <c r="BQ535" s="14">
        <v>77.473699999999994</v>
      </c>
      <c r="BR535" s="14">
        <v>78.947400000000002</v>
      </c>
      <c r="BS535" s="14">
        <v>80.210499999999996</v>
      </c>
      <c r="BT535" s="14">
        <v>78.684200000000004</v>
      </c>
      <c r="BU535" s="14">
        <v>78.210499999999996</v>
      </c>
      <c r="BV535" s="14">
        <v>77.947400000000002</v>
      </c>
      <c r="BW535" s="14">
        <v>75.947400000000002</v>
      </c>
      <c r="BX535" s="14">
        <v>75.210499999999996</v>
      </c>
      <c r="BY535" s="14">
        <v>72.736800000000002</v>
      </c>
      <c r="BZ535" s="14">
        <v>70.736800000000002</v>
      </c>
      <c r="CA535" s="14">
        <v>70</v>
      </c>
      <c r="CB535" s="14">
        <v>69.263199999999998</v>
      </c>
      <c r="CC535" s="14">
        <v>68.526300000000006</v>
      </c>
      <c r="CD535" s="14">
        <v>70.736800000000002</v>
      </c>
      <c r="CE535" s="14">
        <v>159209.4</v>
      </c>
      <c r="CF535" s="14">
        <v>149114.9</v>
      </c>
      <c r="CG535" s="14">
        <v>147601.79999999999</v>
      </c>
      <c r="CH535" s="14">
        <v>146933.5</v>
      </c>
      <c r="CI535" s="14">
        <v>160100.1</v>
      </c>
      <c r="CJ535" s="14">
        <v>205447.5</v>
      </c>
      <c r="CK535" s="14">
        <v>215994.6</v>
      </c>
      <c r="CL535" s="14">
        <v>356885.4</v>
      </c>
      <c r="CM535" s="14">
        <v>683205.8</v>
      </c>
      <c r="CN535" s="14">
        <v>905942.1</v>
      </c>
      <c r="CO535" s="14">
        <v>1059910</v>
      </c>
      <c r="CP535" s="14">
        <v>1267506</v>
      </c>
      <c r="CQ535" s="14">
        <v>1112954</v>
      </c>
      <c r="CR535" s="14">
        <v>1219941</v>
      </c>
      <c r="CS535" s="14">
        <v>1065475</v>
      </c>
      <c r="CT535" s="14">
        <v>1407694</v>
      </c>
      <c r="CU535" s="14">
        <v>1210587</v>
      </c>
      <c r="CV535" s="14">
        <v>1168891</v>
      </c>
      <c r="CW535" s="14">
        <v>953590.2</v>
      </c>
      <c r="CX535" s="14">
        <v>847963</v>
      </c>
      <c r="CY535" s="14">
        <v>803539.1</v>
      </c>
      <c r="CZ535" s="14">
        <v>496417.3</v>
      </c>
      <c r="DA535" s="14">
        <v>339616.8</v>
      </c>
      <c r="DB535" s="14">
        <v>236266.3</v>
      </c>
      <c r="DC535" s="14">
        <v>1020152</v>
      </c>
      <c r="DD535" s="14">
        <f>SUMIFS(CountData!$H:$H, CountData!$A:$A, $B535,CountData!$B:$B, $C535, CountData!$C:$C, $D535, CountData!$D:$D, $E535, CountData!$E:$E, $F535, CountData!$F:$F, $G535, CountData!$G:$G, $H535)</f>
        <v>15</v>
      </c>
      <c r="DE535" s="14">
        <f>SUMIFS(CountData!$I:$I, CountData!$A:$A, $B535, CountData!$B:$B, $C535, CountData!$C:$C, $D535, CountData!$D:$D, $E535, CountData!$E:$E, $F535, CountData!$F:$F, $G535, CountData!$G:$G, $H535)</f>
        <v>18</v>
      </c>
      <c r="DF535" s="27">
        <f t="shared" ca="1" si="8"/>
        <v>9641.7724999999991</v>
      </c>
      <c r="DG535" s="14">
        <v>0</v>
      </c>
    </row>
    <row r="536" spans="1:111" x14ac:dyDescent="0.25">
      <c r="A536" s="14" t="s">
        <v>56</v>
      </c>
      <c r="B536" s="14" t="s">
        <v>55</v>
      </c>
      <c r="C536" s="14" t="s">
        <v>55</v>
      </c>
      <c r="D536" s="14" t="s">
        <v>55</v>
      </c>
      <c r="E536" s="14" t="s">
        <v>55</v>
      </c>
      <c r="F536" s="14" t="s">
        <v>125</v>
      </c>
      <c r="G536" s="14" t="s">
        <v>62</v>
      </c>
      <c r="H536" s="1">
        <v>42241</v>
      </c>
      <c r="I536" s="14">
        <v>7788.4</v>
      </c>
      <c r="J536" s="14">
        <v>7418.38</v>
      </c>
      <c r="K536" s="14">
        <v>7465.94</v>
      </c>
      <c r="L536" s="14">
        <v>7269.2</v>
      </c>
      <c r="M536" s="14">
        <v>7867.04</v>
      </c>
      <c r="N536" s="14">
        <v>9315.08</v>
      </c>
      <c r="O536" s="14">
        <v>10737.18</v>
      </c>
      <c r="P536" s="14">
        <v>14812.26</v>
      </c>
      <c r="Q536" s="14">
        <v>15996.28</v>
      </c>
      <c r="R536" s="14">
        <v>16833.82</v>
      </c>
      <c r="S536" s="14">
        <v>18488</v>
      </c>
      <c r="T536" s="14">
        <v>19201.18</v>
      </c>
      <c r="U536" s="14">
        <v>19267.900000000001</v>
      </c>
      <c r="V536" s="14">
        <v>18834.88</v>
      </c>
      <c r="W536" s="14">
        <v>11441.68</v>
      </c>
      <c r="X536" s="14">
        <v>7883.94</v>
      </c>
      <c r="Y536" s="14">
        <v>7383.6</v>
      </c>
      <c r="Z536" s="14">
        <v>5434.64</v>
      </c>
      <c r="AA536" s="14">
        <v>4822.3</v>
      </c>
      <c r="AB536" s="14">
        <v>8028.4</v>
      </c>
      <c r="AC536" s="14">
        <v>10902.4</v>
      </c>
      <c r="AD536" s="14">
        <v>10409.959999999999</v>
      </c>
      <c r="AE536" s="14">
        <v>9588.3799999999992</v>
      </c>
      <c r="AF536" s="14">
        <v>9061.52</v>
      </c>
      <c r="AG536" s="14">
        <v>6381.12</v>
      </c>
      <c r="AH536" s="14">
        <v>7742.2719999999999</v>
      </c>
      <c r="AI536" s="14">
        <v>7473.7560000000003</v>
      </c>
      <c r="AJ536" s="14">
        <v>7629.8249999999998</v>
      </c>
      <c r="AK536" s="14">
        <v>7392.9970000000003</v>
      </c>
      <c r="AL536" s="14">
        <v>7958.61</v>
      </c>
      <c r="AM536" s="14">
        <v>9397.2070000000003</v>
      </c>
      <c r="AN536" s="14">
        <v>10917.47</v>
      </c>
      <c r="AO536" s="14">
        <v>14806.76</v>
      </c>
      <c r="AP536" s="14">
        <v>16090.81</v>
      </c>
      <c r="AQ536" s="14">
        <v>16489.61</v>
      </c>
      <c r="AR536" s="14">
        <v>17947.75</v>
      </c>
      <c r="AS536" s="14">
        <v>17566.79</v>
      </c>
      <c r="AT536" s="14">
        <v>17136.13</v>
      </c>
      <c r="AU536" s="14">
        <v>17617.740000000002</v>
      </c>
      <c r="AV536" s="14">
        <v>17534.55</v>
      </c>
      <c r="AW536" s="14">
        <v>16337.14</v>
      </c>
      <c r="AX536" s="14">
        <v>15472.5</v>
      </c>
      <c r="AY536" s="14">
        <v>13222.43</v>
      </c>
      <c r="AZ536" s="14">
        <v>11983.92</v>
      </c>
      <c r="BA536" s="14">
        <v>11937.14</v>
      </c>
      <c r="BB536" s="14">
        <v>11331.13</v>
      </c>
      <c r="BC536" s="14">
        <v>10561.22</v>
      </c>
      <c r="BD536" s="14">
        <v>9690.6929999999993</v>
      </c>
      <c r="BE536" s="14">
        <v>9040.4339999999993</v>
      </c>
      <c r="BF536" s="14">
        <v>14199.79</v>
      </c>
      <c r="BG536" s="14">
        <v>70.540499999999994</v>
      </c>
      <c r="BH536" s="14">
        <v>70.540499999999994</v>
      </c>
      <c r="BI536" s="14">
        <v>70.540499999999994</v>
      </c>
      <c r="BJ536" s="14">
        <v>71.270300000000006</v>
      </c>
      <c r="BK536" s="14">
        <v>72</v>
      </c>
      <c r="BL536" s="14">
        <v>72.729699999999994</v>
      </c>
      <c r="BM536" s="14">
        <v>73.459500000000006</v>
      </c>
      <c r="BN536" s="14">
        <v>74.1892</v>
      </c>
      <c r="BO536" s="14">
        <v>74.918899999999994</v>
      </c>
      <c r="BP536" s="14">
        <v>74.918899999999994</v>
      </c>
      <c r="BQ536" s="14">
        <v>74.1892</v>
      </c>
      <c r="BR536" s="14">
        <v>74.918899999999994</v>
      </c>
      <c r="BS536" s="14">
        <v>75.1892</v>
      </c>
      <c r="BT536" s="14">
        <v>78.648700000000005</v>
      </c>
      <c r="BU536" s="14">
        <v>80.108099999999993</v>
      </c>
      <c r="BV536" s="14">
        <v>79.648700000000005</v>
      </c>
      <c r="BW536" s="14">
        <v>82.378399999999999</v>
      </c>
      <c r="BX536" s="14">
        <v>78.918899999999994</v>
      </c>
      <c r="BY536" s="14">
        <v>77.1892</v>
      </c>
      <c r="BZ536" s="14">
        <v>75.459500000000006</v>
      </c>
      <c r="CA536" s="14">
        <v>75.459500000000006</v>
      </c>
      <c r="CB536" s="14">
        <v>74.729699999999994</v>
      </c>
      <c r="CC536" s="14">
        <v>76.459500000000006</v>
      </c>
      <c r="CD536" s="14">
        <v>75.729699999999994</v>
      </c>
      <c r="CE536" s="14">
        <v>22224.51</v>
      </c>
      <c r="CF536" s="14">
        <v>21473.1</v>
      </c>
      <c r="CG536" s="14">
        <v>21352.6</v>
      </c>
      <c r="CH536" s="14">
        <v>21615.200000000001</v>
      </c>
      <c r="CI536" s="14">
        <v>22808.720000000001</v>
      </c>
      <c r="CJ536" s="14">
        <v>29923.45</v>
      </c>
      <c r="CK536" s="14">
        <v>29727.61</v>
      </c>
      <c r="CL536" s="14">
        <v>46479.3</v>
      </c>
      <c r="CM536" s="14">
        <v>86243.5</v>
      </c>
      <c r="CN536" s="14">
        <v>135710.5</v>
      </c>
      <c r="CO536" s="14">
        <v>276556.09999999998</v>
      </c>
      <c r="CP536" s="14">
        <v>407488.7</v>
      </c>
      <c r="CQ536" s="14">
        <v>424377.5</v>
      </c>
      <c r="CR536" s="14">
        <v>281737.09999999998</v>
      </c>
      <c r="CS536" s="14">
        <v>182046.7</v>
      </c>
      <c r="CT536" s="14">
        <v>173032.1</v>
      </c>
      <c r="CU536" s="14">
        <v>167122.5</v>
      </c>
      <c r="CV536" s="14">
        <v>132982</v>
      </c>
      <c r="CW536" s="14">
        <v>114297.4</v>
      </c>
      <c r="CX536" s="14">
        <v>103498.6</v>
      </c>
      <c r="CY536" s="14">
        <v>96073.58</v>
      </c>
      <c r="CZ536" s="14">
        <v>69640.570000000007</v>
      </c>
      <c r="DA536" s="14">
        <v>65398.17</v>
      </c>
      <c r="DB536" s="14">
        <v>50342.9</v>
      </c>
      <c r="DC536" s="14">
        <v>124276.8</v>
      </c>
      <c r="DD536" s="14">
        <f>SUMIFS(CountData!$H:$H, CountData!$A:$A, $B536,CountData!$B:$B, $C536, CountData!$C:$C, $D536, CountData!$D:$D, $E536, CountData!$E:$E, $F536, CountData!$F:$F, $G536, CountData!$G:$G, $H536)</f>
        <v>16</v>
      </c>
      <c r="DE536" s="14">
        <f>SUMIFS(CountData!$I:$I, CountData!$A:$A, $B536, CountData!$B:$B, $C536, CountData!$C:$C, $D536, CountData!$D:$D, $E536, CountData!$E:$E, $F536, CountData!$F:$F, $G536, CountData!$G:$G, $H536)</f>
        <v>19</v>
      </c>
      <c r="DF536" s="27">
        <f t="shared" ca="1" si="8"/>
        <v>9260.5349999999999</v>
      </c>
      <c r="DG536" s="14">
        <v>0</v>
      </c>
    </row>
    <row r="537" spans="1:111" x14ac:dyDescent="0.25">
      <c r="A537" s="14" t="s">
        <v>56</v>
      </c>
      <c r="B537" s="14" t="s">
        <v>55</v>
      </c>
      <c r="C537" s="14" t="s">
        <v>55</v>
      </c>
      <c r="D537" s="14" t="s">
        <v>55</v>
      </c>
      <c r="E537" s="14" t="s">
        <v>55</v>
      </c>
      <c r="F537" s="14" t="s">
        <v>125</v>
      </c>
      <c r="G537" s="14" t="s">
        <v>62</v>
      </c>
      <c r="H537" s="1">
        <v>42242</v>
      </c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D537" s="14">
        <f>SUMIFS(CountData!$H:$H, CountData!$A:$A, $B537,CountData!$B:$B, $C537, CountData!$C:$C, $D537, CountData!$D:$D, $E537, CountData!$E:$E, $F537, CountData!$F:$F, $G537, CountData!$G:$G, $H537)</f>
        <v>16</v>
      </c>
      <c r="DE537" s="14">
        <f>SUMIFS(CountData!$I:$I, CountData!$A:$A, $B537, CountData!$B:$B, $C537, CountData!$C:$C, $D537, CountData!$D:$D, $E537, CountData!$E:$E, $F537, CountData!$F:$F, $G537, CountData!$G:$G, $H537)</f>
        <v>19</v>
      </c>
      <c r="DF537" s="27">
        <f t="shared" ca="1" si="8"/>
        <v>0</v>
      </c>
      <c r="DG537" s="14">
        <v>1</v>
      </c>
    </row>
    <row r="538" spans="1:111" x14ac:dyDescent="0.25">
      <c r="A538" s="14" t="s">
        <v>56</v>
      </c>
      <c r="B538" s="14" t="s">
        <v>55</v>
      </c>
      <c r="C538" s="14" t="s">
        <v>55</v>
      </c>
      <c r="D538" s="14" t="s">
        <v>55</v>
      </c>
      <c r="E538" s="14" t="s">
        <v>55</v>
      </c>
      <c r="F538" s="14" t="s">
        <v>125</v>
      </c>
      <c r="G538" s="14" t="s">
        <v>62</v>
      </c>
      <c r="H538" s="1">
        <v>42243</v>
      </c>
      <c r="I538" s="14">
        <v>8229</v>
      </c>
      <c r="J538" s="14">
        <v>8123.04</v>
      </c>
      <c r="K538" s="14">
        <v>7970.54</v>
      </c>
      <c r="L538" s="14">
        <v>7574.62</v>
      </c>
      <c r="M538" s="14">
        <v>8107.9</v>
      </c>
      <c r="N538" s="14">
        <v>9462.94</v>
      </c>
      <c r="O538" s="14">
        <v>11076.64</v>
      </c>
      <c r="P538" s="14">
        <v>13148.72</v>
      </c>
      <c r="Q538" s="14">
        <v>13518.62</v>
      </c>
      <c r="R538" s="14">
        <v>16445.099999999999</v>
      </c>
      <c r="S538" s="14">
        <v>19979.740000000002</v>
      </c>
      <c r="T538" s="14">
        <v>19788.14</v>
      </c>
      <c r="U538" s="14">
        <v>19664.22</v>
      </c>
      <c r="V538" s="14">
        <v>19082.02</v>
      </c>
      <c r="W538" s="14">
        <v>12223.78</v>
      </c>
      <c r="X538" s="14">
        <v>8342.64</v>
      </c>
      <c r="Y538" s="14">
        <v>7386.38</v>
      </c>
      <c r="Z538" s="14">
        <v>5248.22</v>
      </c>
      <c r="AA538" s="14">
        <v>4684.5</v>
      </c>
      <c r="AB538" s="14">
        <v>7316</v>
      </c>
      <c r="AC538" s="14">
        <v>11575.6</v>
      </c>
      <c r="AD538" s="14">
        <v>10453.56</v>
      </c>
      <c r="AE538" s="14">
        <v>9249.7800000000007</v>
      </c>
      <c r="AF538" s="14">
        <v>8759.52</v>
      </c>
      <c r="AG538" s="14">
        <v>6415.4350000000004</v>
      </c>
      <c r="AH538" s="14">
        <v>8178.3770000000004</v>
      </c>
      <c r="AI538" s="14">
        <v>8035.4489999999996</v>
      </c>
      <c r="AJ538" s="14">
        <v>8136.4979999999996</v>
      </c>
      <c r="AK538" s="14">
        <v>7683.335</v>
      </c>
      <c r="AL538" s="14">
        <v>8093.8909999999996</v>
      </c>
      <c r="AM538" s="14">
        <v>9624.0879999999997</v>
      </c>
      <c r="AN538" s="14">
        <v>11076.59</v>
      </c>
      <c r="AO538" s="14">
        <v>13126.81</v>
      </c>
      <c r="AP538" s="14">
        <v>13971.97</v>
      </c>
      <c r="AQ538" s="14">
        <v>16480.09</v>
      </c>
      <c r="AR538" s="14">
        <v>20190.240000000002</v>
      </c>
      <c r="AS538" s="14">
        <v>19866.650000000001</v>
      </c>
      <c r="AT538" s="14">
        <v>19465.68</v>
      </c>
      <c r="AU538" s="14">
        <v>18667.939999999999</v>
      </c>
      <c r="AV538" s="14">
        <v>17714.14</v>
      </c>
      <c r="AW538" s="14">
        <v>16345.47</v>
      </c>
      <c r="AX538" s="14">
        <v>14992.26</v>
      </c>
      <c r="AY538" s="14">
        <v>13014.53</v>
      </c>
      <c r="AZ538" s="14">
        <v>11293.73</v>
      </c>
      <c r="BA538" s="14">
        <v>10445.43</v>
      </c>
      <c r="BB538" s="14">
        <v>11341.03</v>
      </c>
      <c r="BC538" s="14">
        <v>10327.790000000001</v>
      </c>
      <c r="BD538" s="14">
        <v>9222.1569999999992</v>
      </c>
      <c r="BE538" s="14">
        <v>8712.49</v>
      </c>
      <c r="BF538" s="14">
        <v>13860.83</v>
      </c>
      <c r="BG538" s="14">
        <v>73.2941</v>
      </c>
      <c r="BH538" s="14">
        <v>73.2941</v>
      </c>
      <c r="BI538" s="14">
        <v>73.2941</v>
      </c>
      <c r="BJ538" s="14">
        <v>72.2941</v>
      </c>
      <c r="BK538" s="14">
        <v>73.7059</v>
      </c>
      <c r="BL538" s="14">
        <v>73</v>
      </c>
      <c r="BM538" s="14">
        <v>72.2941</v>
      </c>
      <c r="BN538" s="14">
        <v>77.117599999999996</v>
      </c>
      <c r="BO538" s="14">
        <v>81.235299999999995</v>
      </c>
      <c r="BP538" s="14">
        <v>86.235299999999995</v>
      </c>
      <c r="BQ538" s="14">
        <v>89.058800000000005</v>
      </c>
      <c r="BR538" s="14">
        <v>90.058800000000005</v>
      </c>
      <c r="BS538" s="14">
        <v>91.058800000000005</v>
      </c>
      <c r="BT538" s="14">
        <v>91.058800000000005</v>
      </c>
      <c r="BU538" s="14">
        <v>94.352900000000005</v>
      </c>
      <c r="BV538" s="14">
        <v>93.058800000000005</v>
      </c>
      <c r="BW538" s="14">
        <v>91.647099999999995</v>
      </c>
      <c r="BX538" s="14">
        <v>89.941199999999995</v>
      </c>
      <c r="BY538" s="14">
        <v>84.235299999999995</v>
      </c>
      <c r="BZ538" s="14">
        <v>80.117599999999996</v>
      </c>
      <c r="CA538" s="14">
        <v>78.411799999999999</v>
      </c>
      <c r="CB538" s="14">
        <v>76.2941</v>
      </c>
      <c r="CC538" s="14">
        <v>75.588200000000001</v>
      </c>
      <c r="CD538" s="14">
        <v>76</v>
      </c>
      <c r="CE538" s="14">
        <v>36622.54</v>
      </c>
      <c r="CF538" s="14">
        <v>34251.360000000001</v>
      </c>
      <c r="CG538" s="14">
        <v>33696.1</v>
      </c>
      <c r="CH538" s="14">
        <v>35732.199999999997</v>
      </c>
      <c r="CI538" s="14">
        <v>36065.46</v>
      </c>
      <c r="CJ538" s="14">
        <v>40269.58</v>
      </c>
      <c r="CK538" s="14">
        <v>42836.17</v>
      </c>
      <c r="CL538" s="14">
        <v>65681.22</v>
      </c>
      <c r="CM538" s="14">
        <v>118765.6</v>
      </c>
      <c r="CN538" s="14">
        <v>164082.6</v>
      </c>
      <c r="CO538" s="14">
        <v>223012.7</v>
      </c>
      <c r="CP538" s="14">
        <v>237252.3</v>
      </c>
      <c r="CQ538" s="14">
        <v>221223.2</v>
      </c>
      <c r="CR538" s="14">
        <v>228931.9</v>
      </c>
      <c r="CS538" s="14">
        <v>278007.09999999998</v>
      </c>
      <c r="CT538" s="14">
        <v>231006.9</v>
      </c>
      <c r="CU538" s="14">
        <v>221993.8</v>
      </c>
      <c r="CV538" s="14">
        <v>240433</v>
      </c>
      <c r="CW538" s="14">
        <v>207130.1</v>
      </c>
      <c r="CX538" s="14">
        <v>159428</v>
      </c>
      <c r="CY538" s="14">
        <v>132470.20000000001</v>
      </c>
      <c r="CZ538" s="14">
        <v>95570.22</v>
      </c>
      <c r="DA538" s="14">
        <v>60520.18</v>
      </c>
      <c r="DB538" s="14">
        <v>47533.45</v>
      </c>
      <c r="DC538" s="14">
        <v>186187.7</v>
      </c>
      <c r="DD538" s="14">
        <f>SUMIFS(CountData!$H:$H, CountData!$A:$A, $B538,CountData!$B:$B, $C538, CountData!$C:$C, $D538, CountData!$D:$D, $E538, CountData!$E:$E, $F538, CountData!$F:$F, $G538, CountData!$G:$G, $H538)</f>
        <v>16</v>
      </c>
      <c r="DE538" s="14">
        <f>SUMIFS(CountData!$I:$I, CountData!$A:$A, $B538, CountData!$B:$B, $C538, CountData!$C:$C, $D538, CountData!$D:$D, $E538, CountData!$E:$E, $F538, CountData!$F:$F, $G538, CountData!$G:$G, $H538)</f>
        <v>19</v>
      </c>
      <c r="DF538" s="27">
        <f t="shared" ca="1" si="8"/>
        <v>9101.1650000000009</v>
      </c>
      <c r="DG538" s="14">
        <v>0</v>
      </c>
    </row>
    <row r="539" spans="1:111" x14ac:dyDescent="0.25">
      <c r="A539" s="14" t="s">
        <v>56</v>
      </c>
      <c r="B539" s="14" t="s">
        <v>55</v>
      </c>
      <c r="C539" s="14" t="s">
        <v>55</v>
      </c>
      <c r="D539" s="14" t="s">
        <v>55</v>
      </c>
      <c r="E539" s="14" t="s">
        <v>55</v>
      </c>
      <c r="F539" s="14" t="s">
        <v>125</v>
      </c>
      <c r="G539" s="14" t="s">
        <v>62</v>
      </c>
      <c r="H539" s="1">
        <v>42244</v>
      </c>
      <c r="I539" s="14">
        <v>8493.42</v>
      </c>
      <c r="J539" s="14">
        <v>7638.54</v>
      </c>
      <c r="K539" s="14">
        <v>7701.82</v>
      </c>
      <c r="L539" s="14">
        <v>7500.26</v>
      </c>
      <c r="M539" s="14">
        <v>8395.86</v>
      </c>
      <c r="N539" s="14">
        <v>10002.92</v>
      </c>
      <c r="O539" s="14">
        <v>11888.2</v>
      </c>
      <c r="P539" s="14">
        <v>13952.88</v>
      </c>
      <c r="Q539" s="14">
        <v>16022.86</v>
      </c>
      <c r="R539" s="14">
        <v>19556.22</v>
      </c>
      <c r="S539" s="14">
        <v>20252.88</v>
      </c>
      <c r="T539" s="14">
        <v>20868.080000000002</v>
      </c>
      <c r="U539" s="14">
        <v>21012.240000000002</v>
      </c>
      <c r="V539" s="14">
        <v>20650</v>
      </c>
      <c r="W539" s="14">
        <v>13258.14</v>
      </c>
      <c r="X539" s="14">
        <v>9287.92</v>
      </c>
      <c r="Y539" s="14">
        <v>8050.3</v>
      </c>
      <c r="Z539" s="14">
        <v>7014.48</v>
      </c>
      <c r="AA539" s="14">
        <v>5585.7</v>
      </c>
      <c r="AB539" s="14">
        <v>8054.36</v>
      </c>
      <c r="AC539" s="14">
        <v>11386.84</v>
      </c>
      <c r="AD539" s="14">
        <v>10190.14</v>
      </c>
      <c r="AE539" s="14">
        <v>8841.58</v>
      </c>
      <c r="AF539" s="14">
        <v>8072.04</v>
      </c>
      <c r="AG539" s="14">
        <v>7484.6</v>
      </c>
      <c r="AH539" s="14">
        <v>8403.5660000000007</v>
      </c>
      <c r="AI539" s="14">
        <v>7603.3370000000004</v>
      </c>
      <c r="AJ539" s="14">
        <v>7873.5720000000001</v>
      </c>
      <c r="AK539" s="14">
        <v>7591.5929999999998</v>
      </c>
      <c r="AL539" s="14">
        <v>8403.6489999999994</v>
      </c>
      <c r="AM539" s="14">
        <v>10247.82</v>
      </c>
      <c r="AN539" s="14">
        <v>11957.5</v>
      </c>
      <c r="AO539" s="14">
        <v>14023.79</v>
      </c>
      <c r="AP539" s="14">
        <v>16609.43</v>
      </c>
      <c r="AQ539" s="14">
        <v>19536.09</v>
      </c>
      <c r="AR539" s="14">
        <v>20922.04</v>
      </c>
      <c r="AS539" s="14">
        <v>21966.58</v>
      </c>
      <c r="AT539" s="14">
        <v>21353.15</v>
      </c>
      <c r="AU539" s="14">
        <v>20646.599999999999</v>
      </c>
      <c r="AV539" s="14">
        <v>18906.04</v>
      </c>
      <c r="AW539" s="14">
        <v>17200.52</v>
      </c>
      <c r="AX539" s="14">
        <v>15454.62</v>
      </c>
      <c r="AY539" s="14">
        <v>14399.05</v>
      </c>
      <c r="AZ539" s="14">
        <v>12277.55</v>
      </c>
      <c r="BA539" s="14">
        <v>11037.93</v>
      </c>
      <c r="BB539" s="14">
        <v>10970.97</v>
      </c>
      <c r="BC539" s="14">
        <v>9886.2510000000002</v>
      </c>
      <c r="BD539" s="14">
        <v>8729.1620000000003</v>
      </c>
      <c r="BE539" s="14">
        <v>8081.6329999999998</v>
      </c>
      <c r="BF539" s="14">
        <v>14830.26</v>
      </c>
      <c r="BG539" s="14">
        <v>75.270300000000006</v>
      </c>
      <c r="BH539" s="14">
        <v>73.540499999999994</v>
      </c>
      <c r="BI539" s="14">
        <v>74.270300000000006</v>
      </c>
      <c r="BJ539" s="14">
        <v>73.540499999999994</v>
      </c>
      <c r="BK539" s="14">
        <v>73.270300000000006</v>
      </c>
      <c r="BL539" s="14">
        <v>71.8108</v>
      </c>
      <c r="BM539" s="14">
        <v>75.459500000000006</v>
      </c>
      <c r="BN539" s="14">
        <v>80.648700000000005</v>
      </c>
      <c r="BO539" s="14">
        <v>86.027000000000001</v>
      </c>
      <c r="BP539" s="14">
        <v>89.756799999999998</v>
      </c>
      <c r="BQ539" s="14">
        <v>95.027000000000001</v>
      </c>
      <c r="BR539" s="14">
        <v>96.027000000000001</v>
      </c>
      <c r="BS539" s="14">
        <v>95.027000000000001</v>
      </c>
      <c r="BT539" s="14">
        <v>94.297300000000007</v>
      </c>
      <c r="BU539" s="14">
        <v>94.297300000000007</v>
      </c>
      <c r="BV539" s="14">
        <v>95.108099999999993</v>
      </c>
      <c r="BW539" s="14">
        <v>92.567599999999999</v>
      </c>
      <c r="BX539" s="14">
        <v>90.837800000000001</v>
      </c>
      <c r="BY539" s="14">
        <v>88.648700000000005</v>
      </c>
      <c r="BZ539" s="14">
        <v>82.1892</v>
      </c>
      <c r="CA539" s="14">
        <v>79.459500000000006</v>
      </c>
      <c r="CB539" s="14">
        <v>76.270300000000006</v>
      </c>
      <c r="CC539" s="14">
        <v>75.540499999999994</v>
      </c>
      <c r="CD539" s="14">
        <v>74.540499999999994</v>
      </c>
      <c r="CE539" s="14">
        <v>45045.64</v>
      </c>
      <c r="CF539" s="14">
        <v>44128.93</v>
      </c>
      <c r="CG539" s="14">
        <v>42688.88</v>
      </c>
      <c r="CH539" s="14">
        <v>42585.86</v>
      </c>
      <c r="CI539" s="14">
        <v>41879.919999999998</v>
      </c>
      <c r="CJ539" s="14">
        <v>53228.77</v>
      </c>
      <c r="CK539" s="14">
        <v>56053.18</v>
      </c>
      <c r="CL539" s="14">
        <v>86289.23</v>
      </c>
      <c r="CM539" s="14">
        <v>156455.20000000001</v>
      </c>
      <c r="CN539" s="14">
        <v>184269.7</v>
      </c>
      <c r="CO539" s="14">
        <v>317308</v>
      </c>
      <c r="CP539" s="14">
        <v>324692.90000000002</v>
      </c>
      <c r="CQ539" s="14">
        <v>289266.3</v>
      </c>
      <c r="CR539" s="14">
        <v>271097.40000000002</v>
      </c>
      <c r="CS539" s="14">
        <v>227878.8</v>
      </c>
      <c r="CT539" s="14">
        <v>312045.8</v>
      </c>
      <c r="CU539" s="14">
        <v>269157.90000000002</v>
      </c>
      <c r="CV539" s="14">
        <v>233595.3</v>
      </c>
      <c r="CW539" s="14">
        <v>260750.1</v>
      </c>
      <c r="CX539" s="14">
        <v>236600.3</v>
      </c>
      <c r="CY539" s="14">
        <v>169394.8</v>
      </c>
      <c r="CZ539" s="14">
        <v>118724.5</v>
      </c>
      <c r="DA539" s="14">
        <v>74777.98</v>
      </c>
      <c r="DB539" s="14">
        <v>56917.75</v>
      </c>
      <c r="DC539" s="14">
        <v>220017.8</v>
      </c>
      <c r="DD539" s="14">
        <f>SUMIFS(CountData!$H:$H, CountData!$A:$A, $B539,CountData!$B:$B, $C539, CountData!$C:$C, $D539, CountData!$D:$D, $E539, CountData!$E:$E, $F539, CountData!$F:$F, $G539, CountData!$G:$G, $H539)</f>
        <v>16</v>
      </c>
      <c r="DE539" s="14">
        <f>SUMIFS(CountData!$I:$I, CountData!$A:$A, $B539, CountData!$B:$B, $C539, CountData!$C:$C, $D539, CountData!$D:$D, $E539, CountData!$E:$E, $F539, CountData!$F:$F, $G539, CountData!$G:$G, $H539)</f>
        <v>19</v>
      </c>
      <c r="DF539" s="27">
        <f t="shared" ca="1" si="8"/>
        <v>9005.4574999999986</v>
      </c>
      <c r="DG539" s="14">
        <v>0</v>
      </c>
    </row>
    <row r="540" spans="1:111" x14ac:dyDescent="0.25">
      <c r="A540" s="14" t="s">
        <v>56</v>
      </c>
      <c r="B540" s="14" t="s">
        <v>55</v>
      </c>
      <c r="C540" s="14" t="s">
        <v>55</v>
      </c>
      <c r="D540" s="14" t="s">
        <v>55</v>
      </c>
      <c r="E540" s="14" t="s">
        <v>55</v>
      </c>
      <c r="F540" s="14" t="s">
        <v>125</v>
      </c>
      <c r="G540" s="14" t="s">
        <v>62</v>
      </c>
      <c r="H540" s="1">
        <v>42256</v>
      </c>
      <c r="I540" s="14">
        <v>8386.5400000000009</v>
      </c>
      <c r="J540" s="14">
        <v>8427.98</v>
      </c>
      <c r="K540" s="14">
        <v>8252.52</v>
      </c>
      <c r="L540" s="14">
        <v>8189.42</v>
      </c>
      <c r="M540" s="14">
        <v>8440.2000000000007</v>
      </c>
      <c r="N540" s="14">
        <v>9205.36</v>
      </c>
      <c r="O540" s="14">
        <v>10722.44</v>
      </c>
      <c r="P540" s="14">
        <v>14601.54</v>
      </c>
      <c r="Q540" s="14">
        <v>16560.46</v>
      </c>
      <c r="R540" s="14">
        <v>17731.240000000002</v>
      </c>
      <c r="S540" s="14">
        <v>18568.38</v>
      </c>
      <c r="T540" s="14">
        <v>18797.52</v>
      </c>
      <c r="U540" s="14">
        <v>19273.14</v>
      </c>
      <c r="V540" s="14">
        <v>19136.98</v>
      </c>
      <c r="W540" s="14">
        <v>11859.98</v>
      </c>
      <c r="X540" s="14">
        <v>7287.94</v>
      </c>
      <c r="Y540" s="14">
        <v>6306.36</v>
      </c>
      <c r="Z540" s="14">
        <v>5825.22</v>
      </c>
      <c r="AA540" s="14">
        <v>5513.16</v>
      </c>
      <c r="AB540" s="14">
        <v>8190.72</v>
      </c>
      <c r="AC540" s="14">
        <v>11371.34</v>
      </c>
      <c r="AD540" s="14">
        <v>10634.04</v>
      </c>
      <c r="AE540" s="14">
        <v>9501.4599999999991</v>
      </c>
      <c r="AF540" s="14">
        <v>8966.98</v>
      </c>
      <c r="AG540" s="14">
        <v>6233.17</v>
      </c>
      <c r="AH540" s="14">
        <v>8134.9679999999998</v>
      </c>
      <c r="AI540" s="14">
        <v>8083.5110000000004</v>
      </c>
      <c r="AJ540" s="14">
        <v>7903.0690000000004</v>
      </c>
      <c r="AK540" s="14">
        <v>7962.3779999999997</v>
      </c>
      <c r="AL540" s="14">
        <v>8340.0010000000002</v>
      </c>
      <c r="AM540" s="14">
        <v>9473.0990000000002</v>
      </c>
      <c r="AN540" s="14">
        <v>10929.04</v>
      </c>
      <c r="AO540" s="14">
        <v>14853.51</v>
      </c>
      <c r="AP540" s="14">
        <v>17218.740000000002</v>
      </c>
      <c r="AQ540" s="14">
        <v>17937.82</v>
      </c>
      <c r="AR540" s="14">
        <v>19467.27</v>
      </c>
      <c r="AS540" s="14">
        <v>19637.13</v>
      </c>
      <c r="AT540" s="14">
        <v>19619.419999999998</v>
      </c>
      <c r="AU540" s="14">
        <v>18948.21</v>
      </c>
      <c r="AV540" s="14">
        <v>17828.849999999999</v>
      </c>
      <c r="AW540" s="14">
        <v>14947.8</v>
      </c>
      <c r="AX540" s="14">
        <v>13460.05</v>
      </c>
      <c r="AY540" s="14">
        <v>13237.75</v>
      </c>
      <c r="AZ540" s="14">
        <v>11925.55</v>
      </c>
      <c r="BA540" s="14">
        <v>11672.89</v>
      </c>
      <c r="BB540" s="14">
        <v>10773.86</v>
      </c>
      <c r="BC540" s="14">
        <v>9918.6730000000007</v>
      </c>
      <c r="BD540" s="14">
        <v>9307.5220000000008</v>
      </c>
      <c r="BE540" s="14">
        <v>8726.5810000000001</v>
      </c>
      <c r="BF540" s="14">
        <v>13172.01</v>
      </c>
      <c r="BG540" s="14">
        <v>81.2286</v>
      </c>
      <c r="BH540" s="14">
        <v>77.514300000000006</v>
      </c>
      <c r="BI540" s="14">
        <v>80.2286</v>
      </c>
      <c r="BJ540" s="14">
        <v>77.257099999999994</v>
      </c>
      <c r="BK540" s="14">
        <v>77</v>
      </c>
      <c r="BL540" s="14">
        <v>75.7714</v>
      </c>
      <c r="BM540" s="14">
        <v>79</v>
      </c>
      <c r="BN540" s="14">
        <v>88.2</v>
      </c>
      <c r="BO540" s="14">
        <v>92.2</v>
      </c>
      <c r="BP540" s="14">
        <v>95.942899999999995</v>
      </c>
      <c r="BQ540" s="14">
        <v>99.428600000000003</v>
      </c>
      <c r="BR540" s="14">
        <v>99.914299999999997</v>
      </c>
      <c r="BS540" s="14">
        <v>98.428600000000003</v>
      </c>
      <c r="BT540" s="14">
        <v>99.171400000000006</v>
      </c>
      <c r="BU540" s="14">
        <v>95.685699999999997</v>
      </c>
      <c r="BV540" s="14">
        <v>95.942899999999995</v>
      </c>
      <c r="BW540" s="14">
        <v>96.2286</v>
      </c>
      <c r="BX540" s="14">
        <v>95.971400000000003</v>
      </c>
      <c r="BY540" s="14">
        <v>93.971400000000003</v>
      </c>
      <c r="BZ540" s="14">
        <v>92.742900000000006</v>
      </c>
      <c r="CA540" s="14">
        <v>90.2</v>
      </c>
      <c r="CB540" s="14">
        <v>81.2286</v>
      </c>
      <c r="CC540" s="14">
        <v>80.485699999999994</v>
      </c>
      <c r="CD540" s="14">
        <v>80.2286</v>
      </c>
      <c r="CE540" s="14">
        <v>79813.05</v>
      </c>
      <c r="CF540" s="14">
        <v>79492.84</v>
      </c>
      <c r="CG540" s="14">
        <v>81673.52</v>
      </c>
      <c r="CH540" s="14">
        <v>76308.3</v>
      </c>
      <c r="CI540" s="14">
        <v>65959.81</v>
      </c>
      <c r="CJ540" s="14">
        <v>97041.36</v>
      </c>
      <c r="CK540" s="14">
        <v>101947.8</v>
      </c>
      <c r="CL540" s="14">
        <v>180405.2</v>
      </c>
      <c r="CM540" s="14">
        <v>320854.40000000002</v>
      </c>
      <c r="CN540" s="14">
        <v>369123.8</v>
      </c>
      <c r="CO540" s="14">
        <v>464872.4</v>
      </c>
      <c r="CP540" s="14">
        <v>516574</v>
      </c>
      <c r="CQ540" s="14">
        <v>445447.7</v>
      </c>
      <c r="CR540" s="14">
        <v>461739.6</v>
      </c>
      <c r="CS540" s="14">
        <v>433335.3</v>
      </c>
      <c r="CT540" s="14">
        <v>449835.8</v>
      </c>
      <c r="CU540" s="14">
        <v>514417.1</v>
      </c>
      <c r="CV540" s="14">
        <v>463911.8</v>
      </c>
      <c r="CW540" s="14">
        <v>425027.8</v>
      </c>
      <c r="CX540" s="14">
        <v>568390.1</v>
      </c>
      <c r="CY540" s="14">
        <v>488871.4</v>
      </c>
      <c r="CZ540" s="14">
        <v>367489.2</v>
      </c>
      <c r="DA540" s="14">
        <v>120076.3</v>
      </c>
      <c r="DB540" s="14">
        <v>89788.09</v>
      </c>
      <c r="DC540" s="14">
        <v>412658.8</v>
      </c>
      <c r="DD540" s="14">
        <f>SUMIFS(CountData!$H:$H, CountData!$A:$A, $B540,CountData!$B:$B, $C540, CountData!$C:$C, $D540, CountData!$D:$D, $E540, CountData!$E:$E, $F540, CountData!$F:$F, $G540, CountData!$G:$G, $H540)</f>
        <v>16</v>
      </c>
      <c r="DE540" s="14">
        <f>SUMIFS(CountData!$I:$I, CountData!$A:$A, $B540, CountData!$B:$B, $C540, CountData!$C:$C, $D540, CountData!$D:$D, $E540, CountData!$E:$E, $F540, CountData!$F:$F, $G540, CountData!$G:$G, $H540)</f>
        <v>19</v>
      </c>
      <c r="DF540" s="27">
        <f t="shared" ca="1" si="8"/>
        <v>8635.4424999999992</v>
      </c>
      <c r="DG540" s="14">
        <v>0</v>
      </c>
    </row>
    <row r="541" spans="1:111" x14ac:dyDescent="0.25">
      <c r="A541" s="14" t="s">
        <v>56</v>
      </c>
      <c r="B541" s="14" t="s">
        <v>55</v>
      </c>
      <c r="C541" s="14" t="s">
        <v>55</v>
      </c>
      <c r="D541" s="14" t="s">
        <v>55</v>
      </c>
      <c r="E541" s="14" t="s">
        <v>55</v>
      </c>
      <c r="F541" s="14" t="s">
        <v>125</v>
      </c>
      <c r="G541" s="14" t="s">
        <v>62</v>
      </c>
      <c r="H541" s="1">
        <v>42257</v>
      </c>
      <c r="I541" s="14">
        <v>8674.7199999999993</v>
      </c>
      <c r="J541" s="14">
        <v>8609.64</v>
      </c>
      <c r="K541" s="14">
        <v>8450.86</v>
      </c>
      <c r="L541" s="14">
        <v>8745.52</v>
      </c>
      <c r="M541" s="14">
        <v>9082.08</v>
      </c>
      <c r="N541" s="14">
        <v>10516.74</v>
      </c>
      <c r="O541" s="14">
        <v>11739.1</v>
      </c>
      <c r="P541" s="14">
        <v>13071.3</v>
      </c>
      <c r="Q541" s="14">
        <v>10723.22</v>
      </c>
      <c r="R541" s="14">
        <v>11265.9</v>
      </c>
      <c r="S541" s="14">
        <v>11931.16</v>
      </c>
      <c r="T541" s="14">
        <v>12155.38</v>
      </c>
      <c r="U541" s="14">
        <v>12894.72</v>
      </c>
      <c r="V541" s="14">
        <v>13102.44</v>
      </c>
      <c r="W541" s="14">
        <v>9450.0400000000009</v>
      </c>
      <c r="X541" s="14">
        <v>6743.2</v>
      </c>
      <c r="Y541" s="14">
        <v>5935.16</v>
      </c>
      <c r="Z541" s="14">
        <v>5214.12</v>
      </c>
      <c r="AA541" s="14">
        <v>5036.2</v>
      </c>
      <c r="AB541" s="14">
        <v>7706.3</v>
      </c>
      <c r="AC541" s="14">
        <v>11709.4</v>
      </c>
      <c r="AD541" s="14">
        <v>10779.06</v>
      </c>
      <c r="AE541" s="14">
        <v>10165.620000000001</v>
      </c>
      <c r="AF541" s="14">
        <v>9428.7000000000007</v>
      </c>
      <c r="AG541" s="14">
        <v>5732.17</v>
      </c>
      <c r="AH541" s="14">
        <v>8407.0049999999992</v>
      </c>
      <c r="AI541" s="14">
        <v>8026.0820000000003</v>
      </c>
      <c r="AJ541" s="14">
        <v>8181.6869999999999</v>
      </c>
      <c r="AK541" s="14">
        <v>8406.5660000000007</v>
      </c>
      <c r="AL541" s="14">
        <v>8877.1409999999996</v>
      </c>
      <c r="AM541" s="14">
        <v>10689.4</v>
      </c>
      <c r="AN541" s="14">
        <v>12138.59</v>
      </c>
      <c r="AO541" s="14">
        <v>13238.07</v>
      </c>
      <c r="AP541" s="14">
        <v>11559.11</v>
      </c>
      <c r="AQ541" s="14">
        <v>11357.81</v>
      </c>
      <c r="AR541" s="14">
        <v>12473.79</v>
      </c>
      <c r="AS541" s="14">
        <v>13435.72</v>
      </c>
      <c r="AT541" s="14">
        <v>14236.96</v>
      </c>
      <c r="AU541" s="14">
        <v>13930.46</v>
      </c>
      <c r="AV541" s="14">
        <v>15239.02</v>
      </c>
      <c r="AW541" s="14">
        <v>14376.17</v>
      </c>
      <c r="AX541" s="14">
        <v>13012.01</v>
      </c>
      <c r="AY541" s="14">
        <v>11629.56</v>
      </c>
      <c r="AZ541" s="14">
        <v>11157.02</v>
      </c>
      <c r="BA541" s="14">
        <v>10543.05</v>
      </c>
      <c r="BB541" s="14">
        <v>11118.93</v>
      </c>
      <c r="BC541" s="14">
        <v>10643.1</v>
      </c>
      <c r="BD541" s="14">
        <v>10222</v>
      </c>
      <c r="BE541" s="14">
        <v>9348.5740000000005</v>
      </c>
      <c r="BF541" s="14">
        <v>12431.62</v>
      </c>
      <c r="BG541" s="14">
        <v>79.2059</v>
      </c>
      <c r="BH541" s="14">
        <v>78.470600000000005</v>
      </c>
      <c r="BI541" s="14">
        <v>78.735299999999995</v>
      </c>
      <c r="BJ541" s="14">
        <v>79.470600000000005</v>
      </c>
      <c r="BK541" s="14">
        <v>80.470600000000005</v>
      </c>
      <c r="BL541" s="14">
        <v>79</v>
      </c>
      <c r="BM541" s="14">
        <v>80.264700000000005</v>
      </c>
      <c r="BN541" s="14">
        <v>84.941199999999995</v>
      </c>
      <c r="BO541" s="14">
        <v>86.411799999999999</v>
      </c>
      <c r="BP541" s="14">
        <v>89.941199999999995</v>
      </c>
      <c r="BQ541" s="14">
        <v>92.411799999999999</v>
      </c>
      <c r="BR541" s="14">
        <v>94.2059</v>
      </c>
      <c r="BS541" s="14">
        <v>95.2059</v>
      </c>
      <c r="BT541" s="14">
        <v>96.941199999999995</v>
      </c>
      <c r="BU541" s="14">
        <v>93.941199999999995</v>
      </c>
      <c r="BV541" s="14">
        <v>92.941199999999995</v>
      </c>
      <c r="BW541" s="14">
        <v>92.941199999999995</v>
      </c>
      <c r="BX541" s="14">
        <v>89.411799999999999</v>
      </c>
      <c r="BY541" s="14">
        <v>88.2059</v>
      </c>
      <c r="BZ541" s="14">
        <v>86.470600000000005</v>
      </c>
      <c r="CA541" s="14">
        <v>84.470600000000005</v>
      </c>
      <c r="CB541" s="14">
        <v>83.735299999999995</v>
      </c>
      <c r="CC541" s="14">
        <v>82.264700000000005</v>
      </c>
      <c r="CD541" s="14">
        <v>81</v>
      </c>
      <c r="CE541" s="14">
        <v>58518.65</v>
      </c>
      <c r="CF541" s="14">
        <v>62520.71</v>
      </c>
      <c r="CG541" s="14">
        <v>72236.320000000007</v>
      </c>
      <c r="CH541" s="14">
        <v>75415.320000000007</v>
      </c>
      <c r="CI541" s="14">
        <v>100615.5</v>
      </c>
      <c r="CJ541" s="14">
        <v>111974.1</v>
      </c>
      <c r="CK541" s="14">
        <v>138387.1</v>
      </c>
      <c r="CL541" s="14">
        <v>174455.1</v>
      </c>
      <c r="CM541" s="14">
        <v>263985</v>
      </c>
      <c r="CN541" s="14">
        <v>286820.59999999998</v>
      </c>
      <c r="CO541" s="14">
        <v>386966.9</v>
      </c>
      <c r="CP541" s="14">
        <v>479826.9</v>
      </c>
      <c r="CQ541" s="14">
        <v>445425.9</v>
      </c>
      <c r="CR541" s="14">
        <v>479036.6</v>
      </c>
      <c r="CS541" s="14">
        <v>382942.4</v>
      </c>
      <c r="CT541" s="14">
        <v>397896.9</v>
      </c>
      <c r="CU541" s="14">
        <v>368002.9</v>
      </c>
      <c r="CV541" s="14">
        <v>434150.5</v>
      </c>
      <c r="CW541" s="14">
        <v>381636.6</v>
      </c>
      <c r="CX541" s="14">
        <v>302518.3</v>
      </c>
      <c r="CY541" s="14">
        <v>248251.3</v>
      </c>
      <c r="CZ541" s="14">
        <v>200542.2</v>
      </c>
      <c r="DA541" s="14">
        <v>119057.4</v>
      </c>
      <c r="DB541" s="14">
        <v>89175.05</v>
      </c>
      <c r="DC541" s="14">
        <v>317236.8</v>
      </c>
      <c r="DD541" s="14">
        <f>SUMIFS(CountData!$H:$H, CountData!$A:$A, $B541,CountData!$B:$B, $C541, CountData!$C:$C, $D541, CountData!$D:$D, $E541, CountData!$E:$E, $F541, CountData!$F:$F, $G541, CountData!$G:$G, $H541)</f>
        <v>16</v>
      </c>
      <c r="DE541" s="14">
        <f>SUMIFS(CountData!$I:$I, CountData!$A:$A, $B541, CountData!$B:$B, $C541, CountData!$C:$C, $D541, CountData!$D:$D, $E541, CountData!$E:$E, $F541, CountData!$F:$F, $G541, CountData!$G:$G, $H541)</f>
        <v>19</v>
      </c>
      <c r="DF541" s="27">
        <f t="shared" ca="1" si="8"/>
        <v>7832.02</v>
      </c>
      <c r="DG541" s="14">
        <v>0</v>
      </c>
    </row>
    <row r="542" spans="1:111" x14ac:dyDescent="0.25">
      <c r="A542" s="14" t="s">
        <v>56</v>
      </c>
      <c r="B542" s="14" t="s">
        <v>55</v>
      </c>
      <c r="C542" s="14" t="s">
        <v>55</v>
      </c>
      <c r="D542" s="14" t="s">
        <v>55</v>
      </c>
      <c r="E542" s="14" t="s">
        <v>55</v>
      </c>
      <c r="F542" s="14" t="s">
        <v>125</v>
      </c>
      <c r="G542" s="14" t="s">
        <v>62</v>
      </c>
      <c r="H542" s="1">
        <v>42258</v>
      </c>
      <c r="I542" s="14">
        <v>8955.48</v>
      </c>
      <c r="J542" s="14">
        <v>8879.48</v>
      </c>
      <c r="K542" s="14">
        <v>8494.9</v>
      </c>
      <c r="L542" s="14">
        <v>8459.7199999999993</v>
      </c>
      <c r="M542" s="14">
        <v>8913.2000000000007</v>
      </c>
      <c r="N542" s="14">
        <v>10226.459999999999</v>
      </c>
      <c r="O542" s="14">
        <v>11954.28</v>
      </c>
      <c r="P542" s="14">
        <v>14376.1</v>
      </c>
      <c r="Q542" s="14">
        <v>16325.34</v>
      </c>
      <c r="R542" s="14">
        <v>17598.72</v>
      </c>
      <c r="S542" s="14">
        <v>18684.080000000002</v>
      </c>
      <c r="T542" s="14">
        <v>18757.939999999999</v>
      </c>
      <c r="U542" s="14">
        <v>18414.740000000002</v>
      </c>
      <c r="V542" s="14">
        <v>18471.88</v>
      </c>
      <c r="W542" s="14">
        <v>11357.02</v>
      </c>
      <c r="X542" s="14">
        <v>6677.02</v>
      </c>
      <c r="Y542" s="14">
        <v>5638.3</v>
      </c>
      <c r="Z542" s="14">
        <v>5099.5200000000004</v>
      </c>
      <c r="AA542" s="14">
        <v>4929.96</v>
      </c>
      <c r="AB542" s="14">
        <v>6896.82</v>
      </c>
      <c r="AC542" s="14">
        <v>10854.64</v>
      </c>
      <c r="AD542" s="14">
        <v>10049.16</v>
      </c>
      <c r="AE542" s="14">
        <v>9206.7000000000007</v>
      </c>
      <c r="AF542" s="14">
        <v>8692.92</v>
      </c>
      <c r="AG542" s="14">
        <v>5586.2</v>
      </c>
      <c r="AH542" s="14">
        <v>8795.2579999999998</v>
      </c>
      <c r="AI542" s="14">
        <v>8432.7970000000005</v>
      </c>
      <c r="AJ542" s="14">
        <v>8345.8160000000007</v>
      </c>
      <c r="AK542" s="14">
        <v>8239.9529999999995</v>
      </c>
      <c r="AL542" s="14">
        <v>8869.8590000000004</v>
      </c>
      <c r="AM542" s="14">
        <v>10419.27</v>
      </c>
      <c r="AN542" s="14">
        <v>12253.13</v>
      </c>
      <c r="AO542" s="14">
        <v>14463.41</v>
      </c>
      <c r="AP542" s="14">
        <v>16948.27</v>
      </c>
      <c r="AQ542" s="14">
        <v>17494.39</v>
      </c>
      <c r="AR542" s="14">
        <v>18800.05</v>
      </c>
      <c r="AS542" s="14">
        <v>18629.68</v>
      </c>
      <c r="AT542" s="14">
        <v>18660.2</v>
      </c>
      <c r="AU542" s="14">
        <v>17880.849999999999</v>
      </c>
      <c r="AV542" s="14">
        <v>17326.96</v>
      </c>
      <c r="AW542" s="14">
        <v>14642.52</v>
      </c>
      <c r="AX542" s="14">
        <v>12823.23</v>
      </c>
      <c r="AY542" s="14">
        <v>11727.29</v>
      </c>
      <c r="AZ542" s="14">
        <v>11102.36</v>
      </c>
      <c r="BA542" s="14">
        <v>10238.84</v>
      </c>
      <c r="BB542" s="14">
        <v>10898.57</v>
      </c>
      <c r="BC542" s="14">
        <v>10196.92</v>
      </c>
      <c r="BD542" s="14">
        <v>9349.2099999999991</v>
      </c>
      <c r="BE542" s="14">
        <v>8644.5730000000003</v>
      </c>
      <c r="BF542" s="14">
        <v>12384.12</v>
      </c>
      <c r="BG542" s="14">
        <v>80</v>
      </c>
      <c r="BH542" s="14">
        <v>79</v>
      </c>
      <c r="BI542" s="14">
        <v>77.25</v>
      </c>
      <c r="BJ542" s="14">
        <v>77.25</v>
      </c>
      <c r="BK542" s="14">
        <v>77.25</v>
      </c>
      <c r="BL542" s="14">
        <v>77.25</v>
      </c>
      <c r="BM542" s="14">
        <v>78</v>
      </c>
      <c r="BN542" s="14">
        <v>81.25</v>
      </c>
      <c r="BO542" s="14">
        <v>83.5</v>
      </c>
      <c r="BP542" s="14">
        <v>86.75</v>
      </c>
      <c r="BQ542" s="14">
        <v>90.25</v>
      </c>
      <c r="BR542" s="14">
        <v>91.5</v>
      </c>
      <c r="BS542" s="14">
        <v>93</v>
      </c>
      <c r="BT542" s="14">
        <v>90.25</v>
      </c>
      <c r="BU542" s="14">
        <v>90.25</v>
      </c>
      <c r="BV542" s="14">
        <v>90</v>
      </c>
      <c r="BW542" s="14">
        <v>87.25</v>
      </c>
      <c r="BX542" s="14">
        <v>84.75</v>
      </c>
      <c r="BY542" s="14">
        <v>83.75</v>
      </c>
      <c r="BZ542" s="14">
        <v>83.75</v>
      </c>
      <c r="CA542" s="14">
        <v>82.75</v>
      </c>
      <c r="CB542" s="14">
        <v>83.5</v>
      </c>
      <c r="CC542" s="14">
        <v>82.75</v>
      </c>
      <c r="CD542" s="14">
        <v>82.5</v>
      </c>
      <c r="CE542" s="14">
        <v>65774.45</v>
      </c>
      <c r="CF542" s="14">
        <v>65024.97</v>
      </c>
      <c r="CG542" s="14">
        <v>58935.19</v>
      </c>
      <c r="CH542" s="14">
        <v>54368.35</v>
      </c>
      <c r="CI542" s="14">
        <v>62006.36</v>
      </c>
      <c r="CJ542" s="14">
        <v>80144.649999999994</v>
      </c>
      <c r="CK542" s="14">
        <v>77040.34</v>
      </c>
      <c r="CL542" s="14">
        <v>100136.1</v>
      </c>
      <c r="CM542" s="14">
        <v>163488.79999999999</v>
      </c>
      <c r="CN542" s="14">
        <v>201702.2</v>
      </c>
      <c r="CO542" s="14">
        <v>280434</v>
      </c>
      <c r="CP542" s="14">
        <v>323959.7</v>
      </c>
      <c r="CQ542" s="14">
        <v>283197.09999999998</v>
      </c>
      <c r="CR542" s="14">
        <v>325614.90000000002</v>
      </c>
      <c r="CS542" s="14">
        <v>257932.6</v>
      </c>
      <c r="CT542" s="14">
        <v>303134.40000000002</v>
      </c>
      <c r="CU542" s="14">
        <v>360201.5</v>
      </c>
      <c r="CV542" s="14">
        <v>308739.90000000002</v>
      </c>
      <c r="CW542" s="14">
        <v>242973.6</v>
      </c>
      <c r="CX542" s="14">
        <v>309696</v>
      </c>
      <c r="CY542" s="14">
        <v>188933.8</v>
      </c>
      <c r="CZ542" s="14">
        <v>168420.8</v>
      </c>
      <c r="DA542" s="14">
        <v>105989.8</v>
      </c>
      <c r="DB542" s="14">
        <v>95711.55</v>
      </c>
      <c r="DC542" s="14">
        <v>269255.09999999998</v>
      </c>
      <c r="DD542" s="14">
        <f>SUMIFS(CountData!$H:$H, CountData!$A:$A, $B542,CountData!$B:$B, $C542, CountData!$C:$C, $D542, CountData!$D:$D, $E542, CountData!$E:$E, $F542, CountData!$F:$F, $G542, CountData!$G:$G, $H542)</f>
        <v>16</v>
      </c>
      <c r="DE542" s="14">
        <f>SUMIFS(CountData!$I:$I, CountData!$A:$A, $B542, CountData!$B:$B, $C542, CountData!$C:$C, $D542, CountData!$D:$D, $E542, CountData!$E:$E, $F542, CountData!$F:$F, $G542, CountData!$G:$G, $H542)</f>
        <v>19</v>
      </c>
      <c r="DF542" s="27">
        <f t="shared" ca="1" si="8"/>
        <v>8543.7999999999993</v>
      </c>
      <c r="DG542" s="14">
        <v>0</v>
      </c>
    </row>
    <row r="543" spans="1:111" x14ac:dyDescent="0.25">
      <c r="A543" s="14" t="s">
        <v>56</v>
      </c>
      <c r="B543" s="14" t="s">
        <v>55</v>
      </c>
      <c r="C543" s="14" t="s">
        <v>55</v>
      </c>
      <c r="D543" s="14" t="s">
        <v>55</v>
      </c>
      <c r="E543" s="14" t="s">
        <v>55</v>
      </c>
      <c r="F543" s="14" t="s">
        <v>125</v>
      </c>
      <c r="G543" s="14" t="s">
        <v>62</v>
      </c>
      <c r="H543" s="1">
        <v>42270</v>
      </c>
      <c r="I543" s="14">
        <v>8112.78</v>
      </c>
      <c r="J543" s="14">
        <v>7939.26</v>
      </c>
      <c r="K543" s="14">
        <v>7716.08</v>
      </c>
      <c r="L543" s="14">
        <v>7908.02</v>
      </c>
      <c r="M543" s="14">
        <v>8507.48</v>
      </c>
      <c r="N543" s="14">
        <v>9379.9599999999991</v>
      </c>
      <c r="O543" s="14">
        <v>10159.879999999999</v>
      </c>
      <c r="P543" s="14">
        <v>11932.24</v>
      </c>
      <c r="Q543" s="14">
        <v>13933.12</v>
      </c>
      <c r="R543" s="14">
        <v>14778.56</v>
      </c>
      <c r="S543" s="14">
        <v>15218.68</v>
      </c>
      <c r="T543" s="14">
        <v>15315.28</v>
      </c>
      <c r="U543" s="14">
        <v>15618.24</v>
      </c>
      <c r="V543" s="14">
        <v>15696.52</v>
      </c>
      <c r="W543" s="14">
        <v>10112.66</v>
      </c>
      <c r="X543" s="14">
        <v>6223.9</v>
      </c>
      <c r="Y543" s="14">
        <v>5417.2</v>
      </c>
      <c r="Z543" s="14">
        <v>4907.1400000000003</v>
      </c>
      <c r="AA543" s="14">
        <v>4554.3</v>
      </c>
      <c r="AB543" s="14">
        <v>6501.32</v>
      </c>
      <c r="AC543" s="14">
        <v>7893.68</v>
      </c>
      <c r="AD543" s="14">
        <v>9119.34</v>
      </c>
      <c r="AE543" s="14">
        <v>9733.2199999999993</v>
      </c>
      <c r="AF543" s="14">
        <v>8754.58</v>
      </c>
      <c r="AG543" s="14">
        <v>5275.6350000000002</v>
      </c>
      <c r="AH543" s="14">
        <v>8019.07</v>
      </c>
      <c r="AI543" s="14">
        <v>7843.0280000000002</v>
      </c>
      <c r="AJ543" s="14">
        <v>7774.4040000000005</v>
      </c>
      <c r="AK543" s="14">
        <v>8057.1350000000002</v>
      </c>
      <c r="AL543" s="14">
        <v>8586.3639999999996</v>
      </c>
      <c r="AM543" s="14">
        <v>9467.4470000000001</v>
      </c>
      <c r="AN543" s="14">
        <v>10051.36</v>
      </c>
      <c r="AO543" s="14">
        <v>11804.78</v>
      </c>
      <c r="AP543" s="14">
        <v>14018.77</v>
      </c>
      <c r="AQ543" s="14">
        <v>14564.86</v>
      </c>
      <c r="AR543" s="14">
        <v>15224.22</v>
      </c>
      <c r="AS543" s="14">
        <v>15287.06</v>
      </c>
      <c r="AT543" s="14">
        <v>15127.89</v>
      </c>
      <c r="AU543" s="14">
        <v>15217.95</v>
      </c>
      <c r="AV543" s="14">
        <v>16004.38</v>
      </c>
      <c r="AW543" s="14">
        <v>14503.9</v>
      </c>
      <c r="AX543" s="14">
        <v>13278.25</v>
      </c>
      <c r="AY543" s="14">
        <v>12395.78</v>
      </c>
      <c r="AZ543" s="14">
        <v>11592.16</v>
      </c>
      <c r="BA543" s="14">
        <v>10347.51</v>
      </c>
      <c r="BB543" s="14">
        <v>8247.5949999999993</v>
      </c>
      <c r="BC543" s="14">
        <v>9311.723</v>
      </c>
      <c r="BD543" s="14">
        <v>9791.5840000000007</v>
      </c>
      <c r="BE543" s="14">
        <v>8825.5210000000006</v>
      </c>
      <c r="BF543" s="14">
        <v>12910.87</v>
      </c>
      <c r="BG543" s="14">
        <v>71</v>
      </c>
      <c r="BH543" s="14">
        <v>71</v>
      </c>
      <c r="BI543" s="14">
        <v>70.742900000000006</v>
      </c>
      <c r="BJ543" s="14">
        <v>69.514300000000006</v>
      </c>
      <c r="BK543" s="14">
        <v>71.485699999999994</v>
      </c>
      <c r="BL543" s="14">
        <v>70.742900000000006</v>
      </c>
      <c r="BM543" s="14">
        <v>69.257099999999994</v>
      </c>
      <c r="BN543" s="14">
        <v>71.257099999999994</v>
      </c>
      <c r="BO543" s="14">
        <v>74.742900000000006</v>
      </c>
      <c r="BP543" s="14">
        <v>78.2286</v>
      </c>
      <c r="BQ543" s="14">
        <v>80.971400000000003</v>
      </c>
      <c r="BR543" s="14">
        <v>82.714299999999994</v>
      </c>
      <c r="BS543" s="14">
        <v>84.2</v>
      </c>
      <c r="BT543" s="14">
        <v>82.714299999999994</v>
      </c>
      <c r="BU543" s="14">
        <v>82.2286</v>
      </c>
      <c r="BV543" s="14">
        <v>81.971400000000003</v>
      </c>
      <c r="BW543" s="14">
        <v>79.971400000000003</v>
      </c>
      <c r="BX543" s="14">
        <v>77.485699999999994</v>
      </c>
      <c r="BY543" s="14">
        <v>76</v>
      </c>
      <c r="BZ543" s="14">
        <v>75</v>
      </c>
      <c r="CA543" s="14">
        <v>75</v>
      </c>
      <c r="CB543" s="14">
        <v>74.257099999999994</v>
      </c>
      <c r="CC543" s="14">
        <v>73.257099999999994</v>
      </c>
      <c r="CD543" s="14">
        <v>72.514300000000006</v>
      </c>
      <c r="CE543" s="14">
        <v>25238.7</v>
      </c>
      <c r="CF543" s="14">
        <v>23627.61</v>
      </c>
      <c r="CG543" s="14">
        <v>29474.93</v>
      </c>
      <c r="CH543" s="14">
        <v>28059.84</v>
      </c>
      <c r="CI543" s="14">
        <v>32350.59</v>
      </c>
      <c r="CJ543" s="14">
        <v>34588.97</v>
      </c>
      <c r="CK543" s="14">
        <v>35919.949999999997</v>
      </c>
      <c r="CL543" s="14">
        <v>54557.24</v>
      </c>
      <c r="CM543" s="14">
        <v>82969.23</v>
      </c>
      <c r="CN543" s="14">
        <v>106637.8</v>
      </c>
      <c r="CO543" s="14">
        <v>143313.5</v>
      </c>
      <c r="CP543" s="14">
        <v>166239.70000000001</v>
      </c>
      <c r="CQ543" s="14">
        <v>161785.70000000001</v>
      </c>
      <c r="CR543" s="14">
        <v>164397.4</v>
      </c>
      <c r="CS543" s="14">
        <v>136227.6</v>
      </c>
      <c r="CT543" s="14">
        <v>146155</v>
      </c>
      <c r="CU543" s="14">
        <v>157970.5</v>
      </c>
      <c r="CV543" s="14">
        <v>142334.1</v>
      </c>
      <c r="CW543" s="14">
        <v>129263.1</v>
      </c>
      <c r="CX543" s="14">
        <v>106645.3</v>
      </c>
      <c r="CY543" s="14">
        <v>94588.17</v>
      </c>
      <c r="CZ543" s="14">
        <v>67731.070000000007</v>
      </c>
      <c r="DA543" s="14">
        <v>39804.160000000003</v>
      </c>
      <c r="DB543" s="14">
        <v>30049.57</v>
      </c>
      <c r="DC543" s="14">
        <v>115512.5</v>
      </c>
      <c r="DD543" s="14">
        <f>SUMIFS(CountData!$H:$H, CountData!$A:$A, $B543,CountData!$B:$B, $C543, CountData!$C:$C, $D543, CountData!$D:$D, $E543, CountData!$E:$E, $F543, CountData!$F:$F, $G543, CountData!$G:$G, $H543)</f>
        <v>16</v>
      </c>
      <c r="DE543" s="14">
        <f>SUMIFS(CountData!$I:$I, CountData!$A:$A, $B543, CountData!$B:$B, $C543, CountData!$C:$C, $D543, CountData!$D:$D, $E543, CountData!$E:$E, $F543, CountData!$F:$F, $G543, CountData!$G:$G, $H543)</f>
        <v>19</v>
      </c>
      <c r="DF543" s="27">
        <f t="shared" ca="1" si="8"/>
        <v>8769.942500000001</v>
      </c>
      <c r="DG543" s="14">
        <v>0</v>
      </c>
    </row>
    <row r="544" spans="1:111" x14ac:dyDescent="0.25">
      <c r="A544" s="14" t="s">
        <v>56</v>
      </c>
      <c r="B544" s="14" t="s">
        <v>55</v>
      </c>
      <c r="C544" s="14" t="s">
        <v>55</v>
      </c>
      <c r="D544" s="14" t="s">
        <v>55</v>
      </c>
      <c r="E544" s="14" t="s">
        <v>55</v>
      </c>
      <c r="F544" s="14" t="s">
        <v>125</v>
      </c>
      <c r="G544" s="14" t="s">
        <v>62</v>
      </c>
      <c r="H544" s="1">
        <v>42271</v>
      </c>
      <c r="I544" s="14">
        <v>8653.64</v>
      </c>
      <c r="J544" s="14">
        <v>8140.64</v>
      </c>
      <c r="K544" s="14">
        <v>8142.32</v>
      </c>
      <c r="L544" s="14">
        <v>8036.96</v>
      </c>
      <c r="M544" s="14">
        <v>8498.5</v>
      </c>
      <c r="N544" s="14">
        <v>10115.86</v>
      </c>
      <c r="O544" s="14">
        <v>11007.08</v>
      </c>
      <c r="P544" s="14">
        <v>12060.34</v>
      </c>
      <c r="Q544" s="14">
        <v>13292.22</v>
      </c>
      <c r="R544" s="14">
        <v>14861.24</v>
      </c>
      <c r="S544" s="14">
        <v>16385.54</v>
      </c>
      <c r="T544" s="14">
        <v>16719.04</v>
      </c>
      <c r="U544" s="14">
        <v>16775.38</v>
      </c>
      <c r="V544" s="14">
        <v>16759.84</v>
      </c>
      <c r="W544" s="14">
        <v>10895.6</v>
      </c>
      <c r="X544" s="14">
        <v>6859.06</v>
      </c>
      <c r="Y544" s="14">
        <v>6146.5</v>
      </c>
      <c r="Z544" s="14">
        <v>5445.7</v>
      </c>
      <c r="AA544" s="14">
        <v>4949.5200000000004</v>
      </c>
      <c r="AB544" s="14">
        <v>7724</v>
      </c>
      <c r="AC544" s="14">
        <v>10549.14</v>
      </c>
      <c r="AD544" s="14">
        <v>9805.9</v>
      </c>
      <c r="AE544" s="14">
        <v>9049.9599999999991</v>
      </c>
      <c r="AF544" s="14">
        <v>8037.06</v>
      </c>
      <c r="AG544" s="14">
        <v>5850.1949999999997</v>
      </c>
      <c r="AH544" s="14">
        <v>8542.3389999999999</v>
      </c>
      <c r="AI544" s="14">
        <v>7952.9049999999997</v>
      </c>
      <c r="AJ544" s="14">
        <v>8186.6350000000002</v>
      </c>
      <c r="AK544" s="14">
        <v>8145.8440000000001</v>
      </c>
      <c r="AL544" s="14">
        <v>8608.4650000000001</v>
      </c>
      <c r="AM544" s="14">
        <v>10256.14</v>
      </c>
      <c r="AN544" s="14">
        <v>10914.64</v>
      </c>
      <c r="AO544" s="14">
        <v>11930.86</v>
      </c>
      <c r="AP544" s="14">
        <v>13533.22</v>
      </c>
      <c r="AQ544" s="14">
        <v>14683.31</v>
      </c>
      <c r="AR544" s="14">
        <v>16501.84</v>
      </c>
      <c r="AS544" s="14">
        <v>17379.64</v>
      </c>
      <c r="AT544" s="14">
        <v>16426.95</v>
      </c>
      <c r="AU544" s="14">
        <v>16075.63</v>
      </c>
      <c r="AV544" s="14">
        <v>16799.66</v>
      </c>
      <c r="AW544" s="14">
        <v>15053.92</v>
      </c>
      <c r="AX544" s="14">
        <v>13970.83</v>
      </c>
      <c r="AY544" s="14">
        <v>13116.64</v>
      </c>
      <c r="AZ544" s="14">
        <v>11737.43</v>
      </c>
      <c r="BA544" s="14">
        <v>11455.82</v>
      </c>
      <c r="BB544" s="14">
        <v>10591.6</v>
      </c>
      <c r="BC544" s="14">
        <v>9819.4840000000004</v>
      </c>
      <c r="BD544" s="14">
        <v>9044.732</v>
      </c>
      <c r="BE544" s="14">
        <v>8104.2470000000003</v>
      </c>
      <c r="BF544" s="14">
        <v>13409.69</v>
      </c>
      <c r="BG544" s="14">
        <v>73</v>
      </c>
      <c r="BH544" s="14">
        <v>73</v>
      </c>
      <c r="BI544" s="14">
        <v>72.243200000000002</v>
      </c>
      <c r="BJ544" s="14">
        <v>70.729699999999994</v>
      </c>
      <c r="BK544" s="14">
        <v>71.243200000000002</v>
      </c>
      <c r="BL544" s="14">
        <v>71.243200000000002</v>
      </c>
      <c r="BM544" s="14">
        <v>71</v>
      </c>
      <c r="BN544" s="14">
        <v>72.243200000000002</v>
      </c>
      <c r="BO544" s="14">
        <v>77.270300000000006</v>
      </c>
      <c r="BP544" s="14">
        <v>81.540499999999994</v>
      </c>
      <c r="BQ544" s="14">
        <v>85.297300000000007</v>
      </c>
      <c r="BR544" s="14">
        <v>88.297300000000007</v>
      </c>
      <c r="BS544" s="14">
        <v>87.8108</v>
      </c>
      <c r="BT544" s="14">
        <v>85.297300000000007</v>
      </c>
      <c r="BU544" s="14">
        <v>84.783799999999999</v>
      </c>
      <c r="BV544" s="14">
        <v>84.783799999999999</v>
      </c>
      <c r="BW544" s="14">
        <v>83.270300000000006</v>
      </c>
      <c r="BX544" s="14">
        <v>83.027000000000001</v>
      </c>
      <c r="BY544" s="14">
        <v>80.027000000000001</v>
      </c>
      <c r="BZ544" s="14">
        <v>76.243200000000002</v>
      </c>
      <c r="CA544" s="14">
        <v>74.243200000000002</v>
      </c>
      <c r="CB544" s="14">
        <v>73.486500000000007</v>
      </c>
      <c r="CC544" s="14">
        <v>72.486500000000007</v>
      </c>
      <c r="CD544" s="14">
        <v>71.729699999999994</v>
      </c>
      <c r="CE544" s="14">
        <v>24260.36</v>
      </c>
      <c r="CF544" s="14">
        <v>22100.639999999999</v>
      </c>
      <c r="CG544" s="14">
        <v>21822.73</v>
      </c>
      <c r="CH544" s="14">
        <v>25834.71</v>
      </c>
      <c r="CI544" s="14">
        <v>26214.54</v>
      </c>
      <c r="CJ544" s="14">
        <v>29203.39</v>
      </c>
      <c r="CK544" s="14">
        <v>43112.49</v>
      </c>
      <c r="CL544" s="14">
        <v>52603.839999999997</v>
      </c>
      <c r="CM544" s="14">
        <v>87817.2</v>
      </c>
      <c r="CN544" s="14">
        <v>114850.2</v>
      </c>
      <c r="CO544" s="14">
        <v>157859.9</v>
      </c>
      <c r="CP544" s="14">
        <v>212177.6</v>
      </c>
      <c r="CQ544" s="14">
        <v>196728.1</v>
      </c>
      <c r="CR544" s="14">
        <v>200445.2</v>
      </c>
      <c r="CS544" s="14">
        <v>149578.9</v>
      </c>
      <c r="CT544" s="14">
        <v>152773.6</v>
      </c>
      <c r="CU544" s="14">
        <v>144576.6</v>
      </c>
      <c r="CV544" s="14">
        <v>142241.5</v>
      </c>
      <c r="CW544" s="14">
        <v>128419.7</v>
      </c>
      <c r="CX544" s="14">
        <v>113943.5</v>
      </c>
      <c r="CY544" s="14">
        <v>102451.5</v>
      </c>
      <c r="CZ544" s="14">
        <v>66314.73</v>
      </c>
      <c r="DA544" s="14">
        <v>41328.080000000002</v>
      </c>
      <c r="DB544" s="14">
        <v>31668.01</v>
      </c>
      <c r="DC544" s="14">
        <v>117311.3</v>
      </c>
      <c r="DD544" s="14">
        <f>SUMIFS(CountData!$H:$H, CountData!$A:$A, $B544,CountData!$B:$B, $C544, CountData!$C:$C, $D544, CountData!$D:$D, $E544, CountData!$E:$E, $F544, CountData!$F:$F, $G544, CountData!$G:$G, $H544)</f>
        <v>16</v>
      </c>
      <c r="DE544" s="14">
        <f>SUMIFS(CountData!$I:$I, CountData!$A:$A, $B544, CountData!$B:$B, $C544, CountData!$C:$C, $D544, CountData!$D:$D, $E544, CountData!$E:$E, $F544, CountData!$F:$F, $G544, CountData!$G:$G, $H544)</f>
        <v>19</v>
      </c>
      <c r="DF544" s="27">
        <f t="shared" ca="1" si="8"/>
        <v>8885.067500000001</v>
      </c>
      <c r="DG544" s="14">
        <v>0</v>
      </c>
    </row>
    <row r="545" spans="1:111" x14ac:dyDescent="0.25">
      <c r="A545" s="14" t="s">
        <v>56</v>
      </c>
      <c r="B545" s="14" t="s">
        <v>55</v>
      </c>
      <c r="C545" s="14" t="s">
        <v>55</v>
      </c>
      <c r="D545" s="14" t="s">
        <v>55</v>
      </c>
      <c r="E545" s="14" t="s">
        <v>55</v>
      </c>
      <c r="F545" s="14" t="s">
        <v>125</v>
      </c>
      <c r="G545" s="14" t="s">
        <v>62</v>
      </c>
      <c r="H545" s="1">
        <v>42272</v>
      </c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D545" s="14">
        <f>SUMIFS(CountData!$H:$H, CountData!$A:$A, $B545,CountData!$B:$B, $C545, CountData!$C:$C, $D545, CountData!$D:$D, $E545, CountData!$E:$E, $F545, CountData!$F:$F, $G545, CountData!$G:$G, $H545)</f>
        <v>16</v>
      </c>
      <c r="DE545" s="14">
        <f>SUMIFS(CountData!$I:$I, CountData!$A:$A, $B545, CountData!$B:$B, $C545, CountData!$C:$C, $D545, CountData!$D:$D, $E545, CountData!$E:$E, $F545, CountData!$F:$F, $G545, CountData!$G:$G, $H545)</f>
        <v>19</v>
      </c>
      <c r="DF545" s="27">
        <f t="shared" ca="1" si="8"/>
        <v>0</v>
      </c>
      <c r="DG545" s="14">
        <v>1</v>
      </c>
    </row>
    <row r="546" spans="1:111" x14ac:dyDescent="0.25">
      <c r="A546" s="14" t="s">
        <v>56</v>
      </c>
      <c r="B546" s="14" t="s">
        <v>55</v>
      </c>
      <c r="C546" s="14" t="s">
        <v>55</v>
      </c>
      <c r="D546" s="14" t="s">
        <v>55</v>
      </c>
      <c r="E546" s="14" t="s">
        <v>55</v>
      </c>
      <c r="F546" s="14" t="s">
        <v>125</v>
      </c>
      <c r="G546" s="14" t="s">
        <v>62</v>
      </c>
      <c r="H546" s="1">
        <v>42276</v>
      </c>
      <c r="I546" s="14">
        <v>8130.26</v>
      </c>
      <c r="J546" s="14">
        <v>7845.76</v>
      </c>
      <c r="K546" s="14">
        <v>7457.94</v>
      </c>
      <c r="L546" s="14">
        <v>7387.92</v>
      </c>
      <c r="M546" s="14">
        <v>7881.62</v>
      </c>
      <c r="N546" s="14">
        <v>8980.68</v>
      </c>
      <c r="O546" s="14">
        <v>10206.14</v>
      </c>
      <c r="P546" s="14">
        <v>11359.8</v>
      </c>
      <c r="Q546" s="14">
        <v>13718.98</v>
      </c>
      <c r="R546" s="14">
        <v>15706.04</v>
      </c>
      <c r="S546" s="14">
        <v>16732.04</v>
      </c>
      <c r="T546" s="14">
        <v>17701.62</v>
      </c>
      <c r="U546" s="14">
        <v>17953.02</v>
      </c>
      <c r="V546" s="14">
        <v>16654.740000000002</v>
      </c>
      <c r="W546" s="14">
        <v>9478</v>
      </c>
      <c r="X546" s="14">
        <v>5970.92</v>
      </c>
      <c r="Y546" s="14">
        <v>5266.58</v>
      </c>
      <c r="Z546" s="14">
        <v>4730.84</v>
      </c>
      <c r="AA546" s="14">
        <v>4533.28</v>
      </c>
      <c r="AB546" s="14">
        <v>6443.28</v>
      </c>
      <c r="AC546" s="14">
        <v>11018.42</v>
      </c>
      <c r="AD546" s="14">
        <v>10588.52</v>
      </c>
      <c r="AE546" s="14">
        <v>9528.9599999999991</v>
      </c>
      <c r="AF546" s="14">
        <v>8743.9599999999991</v>
      </c>
      <c r="AG546" s="14">
        <v>5125.4049999999997</v>
      </c>
      <c r="AH546" s="14">
        <v>8070.83</v>
      </c>
      <c r="AI546" s="14">
        <v>7746.7309999999998</v>
      </c>
      <c r="AJ546" s="14">
        <v>7433.4579999999996</v>
      </c>
      <c r="AK546" s="14">
        <v>7443.5360000000001</v>
      </c>
      <c r="AL546" s="14">
        <v>7964.6030000000001</v>
      </c>
      <c r="AM546" s="14">
        <v>9094.4269999999997</v>
      </c>
      <c r="AN546" s="14">
        <v>10167.25</v>
      </c>
      <c r="AO546" s="14">
        <v>11366.31</v>
      </c>
      <c r="AP546" s="14">
        <v>13885.95</v>
      </c>
      <c r="AQ546" s="14">
        <v>15562.17</v>
      </c>
      <c r="AR546" s="14">
        <v>16854.400000000001</v>
      </c>
      <c r="AS546" s="14">
        <v>17745.48</v>
      </c>
      <c r="AT546" s="14">
        <v>17559.02</v>
      </c>
      <c r="AU546" s="14">
        <v>16502.810000000001</v>
      </c>
      <c r="AV546" s="14">
        <v>15331.96</v>
      </c>
      <c r="AW546" s="14">
        <v>14216.2</v>
      </c>
      <c r="AX546" s="14">
        <v>13184.45</v>
      </c>
      <c r="AY546" s="14">
        <v>12405.24</v>
      </c>
      <c r="AZ546" s="14">
        <v>11381.19</v>
      </c>
      <c r="BA546" s="14">
        <v>10174.99</v>
      </c>
      <c r="BB546" s="14">
        <v>11097.29</v>
      </c>
      <c r="BC546" s="14">
        <v>10608.39</v>
      </c>
      <c r="BD546" s="14">
        <v>9484.06</v>
      </c>
      <c r="BE546" s="14">
        <v>8677.491</v>
      </c>
      <c r="BF546" s="14">
        <v>12768.03</v>
      </c>
      <c r="BG546" s="14">
        <v>69.75</v>
      </c>
      <c r="BH546" s="14">
        <v>72</v>
      </c>
      <c r="BI546" s="14">
        <v>72.5</v>
      </c>
      <c r="BJ546" s="14">
        <v>71.75</v>
      </c>
      <c r="BK546" s="14">
        <v>71</v>
      </c>
      <c r="BL546" s="14">
        <v>67</v>
      </c>
      <c r="BM546" s="14">
        <v>66.75</v>
      </c>
      <c r="BN546" s="14">
        <v>72</v>
      </c>
      <c r="BO546" s="14">
        <v>74.75</v>
      </c>
      <c r="BP546" s="14">
        <v>77.5</v>
      </c>
      <c r="BQ546" s="14">
        <v>81.25</v>
      </c>
      <c r="BR546" s="14">
        <v>82</v>
      </c>
      <c r="BS546" s="14">
        <v>84.25</v>
      </c>
      <c r="BT546" s="14">
        <v>83</v>
      </c>
      <c r="BU546" s="14">
        <v>82.75</v>
      </c>
      <c r="BV546" s="14">
        <v>82.75</v>
      </c>
      <c r="BW546" s="14">
        <v>81</v>
      </c>
      <c r="BX546" s="14">
        <v>78.5</v>
      </c>
      <c r="BY546" s="14">
        <v>74.75</v>
      </c>
      <c r="BZ546" s="14">
        <v>73.25</v>
      </c>
      <c r="CA546" s="14">
        <v>72.25</v>
      </c>
      <c r="CB546" s="14">
        <v>70</v>
      </c>
      <c r="CC546" s="14">
        <v>67.5</v>
      </c>
      <c r="CD546" s="14">
        <v>67.25</v>
      </c>
      <c r="CE546" s="14">
        <v>25452.67</v>
      </c>
      <c r="CF546" s="14">
        <v>23478.86</v>
      </c>
      <c r="CG546" s="14">
        <v>25764.78</v>
      </c>
      <c r="CH546" s="14">
        <v>20418.52</v>
      </c>
      <c r="CI546" s="14">
        <v>22030.33</v>
      </c>
      <c r="CJ546" s="14">
        <v>37055.67</v>
      </c>
      <c r="CK546" s="14">
        <v>34585</v>
      </c>
      <c r="CL546" s="14">
        <v>52545.13</v>
      </c>
      <c r="CM546" s="14">
        <v>80908.820000000007</v>
      </c>
      <c r="CN546" s="14">
        <v>103868.6</v>
      </c>
      <c r="CO546" s="14">
        <v>153094.79999999999</v>
      </c>
      <c r="CP546" s="14">
        <v>167845.1</v>
      </c>
      <c r="CQ546" s="14">
        <v>157069.79999999999</v>
      </c>
      <c r="CR546" s="14">
        <v>162238.20000000001</v>
      </c>
      <c r="CS546" s="14">
        <v>134771</v>
      </c>
      <c r="CT546" s="14">
        <v>139547.4</v>
      </c>
      <c r="CU546" s="14">
        <v>131427</v>
      </c>
      <c r="CV546" s="14">
        <v>126341.7</v>
      </c>
      <c r="CW546" s="14">
        <v>130524.7</v>
      </c>
      <c r="CX546" s="14">
        <v>105435.6</v>
      </c>
      <c r="CY546" s="14">
        <v>93293.38</v>
      </c>
      <c r="CZ546" s="14">
        <v>63880.02</v>
      </c>
      <c r="DA546" s="14">
        <v>41996.61</v>
      </c>
      <c r="DB546" s="14">
        <v>37755.4</v>
      </c>
      <c r="DC546" s="14">
        <v>111293.2</v>
      </c>
      <c r="DD546" s="14">
        <f>SUMIFS(CountData!$H:$H, CountData!$A:$A, $B546,CountData!$B:$B, $C546, CountData!$C:$C, $D546, CountData!$D:$D, $E546, CountData!$E:$E, $F546, CountData!$F:$F, $G546, CountData!$G:$G, $H546)</f>
        <v>16</v>
      </c>
      <c r="DE546" s="14">
        <f>SUMIFS(CountData!$I:$I, CountData!$A:$A, $B546, CountData!$B:$B, $C546, CountData!$C:$C, $D546, CountData!$D:$D, $E546, CountData!$E:$E, $F546, CountData!$F:$F, $G546, CountData!$G:$G, $H546)</f>
        <v>19</v>
      </c>
      <c r="DF546" s="27">
        <f t="shared" ca="1" si="8"/>
        <v>8659.057499999999</v>
      </c>
      <c r="DG546" s="14">
        <v>0</v>
      </c>
    </row>
    <row r="547" spans="1:111" x14ac:dyDescent="0.25">
      <c r="A547" s="14" t="s">
        <v>56</v>
      </c>
      <c r="B547" s="14" t="s">
        <v>55</v>
      </c>
      <c r="C547" s="14" t="s">
        <v>55</v>
      </c>
      <c r="D547" s="14" t="s">
        <v>55</v>
      </c>
      <c r="E547" s="14" t="s">
        <v>55</v>
      </c>
      <c r="F547" s="14" t="s">
        <v>125</v>
      </c>
      <c r="G547" s="14" t="s">
        <v>62</v>
      </c>
      <c r="H547" s="1">
        <v>42277</v>
      </c>
      <c r="I547" s="14">
        <v>8225.26</v>
      </c>
      <c r="J547" s="14">
        <v>8073.24</v>
      </c>
      <c r="K547" s="14">
        <v>7710.14</v>
      </c>
      <c r="L547" s="14">
        <v>7738.48</v>
      </c>
      <c r="M547" s="14">
        <v>8215.3799999999992</v>
      </c>
      <c r="N547" s="14">
        <v>9203.84</v>
      </c>
      <c r="O547" s="14">
        <v>10396.9</v>
      </c>
      <c r="P547" s="14">
        <v>11802.44</v>
      </c>
      <c r="Q547" s="14">
        <v>11933</v>
      </c>
      <c r="R547" s="14">
        <v>13159.66</v>
      </c>
      <c r="S547" s="14">
        <v>13279.72</v>
      </c>
      <c r="T547" s="14">
        <v>13743.2</v>
      </c>
      <c r="U547" s="14">
        <v>15469.6</v>
      </c>
      <c r="V547" s="14">
        <v>15525.88</v>
      </c>
      <c r="W547" s="14">
        <v>8579.34</v>
      </c>
      <c r="X547" s="14">
        <v>6543.22</v>
      </c>
      <c r="Y547" s="14">
        <v>5605.9</v>
      </c>
      <c r="Z547" s="14">
        <v>5137.8999999999996</v>
      </c>
      <c r="AA547" s="14">
        <v>4755.92</v>
      </c>
      <c r="AB547" s="14">
        <v>6496.98</v>
      </c>
      <c r="AC547" s="14">
        <v>9561.86</v>
      </c>
      <c r="AD547" s="14">
        <v>10193.14</v>
      </c>
      <c r="AE547" s="14">
        <v>9018</v>
      </c>
      <c r="AF547" s="14">
        <v>7984.2</v>
      </c>
      <c r="AG547" s="14">
        <v>5510.7349999999997</v>
      </c>
      <c r="AH547" s="14">
        <v>8121.4380000000001</v>
      </c>
      <c r="AI547" s="14">
        <v>7998.643</v>
      </c>
      <c r="AJ547" s="14">
        <v>7809.26</v>
      </c>
      <c r="AK547" s="14">
        <v>7896.3549999999996</v>
      </c>
      <c r="AL547" s="14">
        <v>8343.8580000000002</v>
      </c>
      <c r="AM547" s="14">
        <v>9292.6039999999994</v>
      </c>
      <c r="AN547" s="14">
        <v>10302.06</v>
      </c>
      <c r="AO547" s="14">
        <v>11639.34</v>
      </c>
      <c r="AP547" s="14">
        <v>12040.63</v>
      </c>
      <c r="AQ547" s="14">
        <v>12992.05</v>
      </c>
      <c r="AR547" s="14">
        <v>13183.05</v>
      </c>
      <c r="AS547" s="14">
        <v>13767.1</v>
      </c>
      <c r="AT547" s="14">
        <v>16124.31</v>
      </c>
      <c r="AU547" s="14">
        <v>15823.24</v>
      </c>
      <c r="AV547" s="14">
        <v>14399.73</v>
      </c>
      <c r="AW547" s="14">
        <v>14765.66</v>
      </c>
      <c r="AX547" s="14">
        <v>13609.96</v>
      </c>
      <c r="AY547" s="14">
        <v>12991.18</v>
      </c>
      <c r="AZ547" s="14">
        <v>11825.48</v>
      </c>
      <c r="BA547" s="14">
        <v>10532</v>
      </c>
      <c r="BB547" s="14">
        <v>10020.35</v>
      </c>
      <c r="BC547" s="14">
        <v>10361.4</v>
      </c>
      <c r="BD547" s="14">
        <v>9114.1129999999994</v>
      </c>
      <c r="BE547" s="14">
        <v>8053.8180000000002</v>
      </c>
      <c r="BF547" s="14">
        <v>13323.04</v>
      </c>
      <c r="BG547" s="14">
        <v>66.216200000000001</v>
      </c>
      <c r="BH547" s="14">
        <v>65.216200000000001</v>
      </c>
      <c r="BI547" s="14">
        <v>65.216200000000001</v>
      </c>
      <c r="BJ547" s="14">
        <v>65.972999999999999</v>
      </c>
      <c r="BK547" s="14">
        <v>68.756799999999998</v>
      </c>
      <c r="BL547" s="14">
        <v>67</v>
      </c>
      <c r="BM547" s="14">
        <v>66.243200000000002</v>
      </c>
      <c r="BN547" s="14">
        <v>69</v>
      </c>
      <c r="BO547" s="14">
        <v>75.270300000000006</v>
      </c>
      <c r="BP547" s="14">
        <v>80.027000000000001</v>
      </c>
      <c r="BQ547" s="14">
        <v>81.540499999999994</v>
      </c>
      <c r="BR547" s="14">
        <v>84.297300000000007</v>
      </c>
      <c r="BS547" s="14">
        <v>85.783799999999999</v>
      </c>
      <c r="BT547" s="14">
        <v>85.027000000000001</v>
      </c>
      <c r="BU547" s="14">
        <v>83.027000000000001</v>
      </c>
      <c r="BV547" s="14">
        <v>84.783799999999999</v>
      </c>
      <c r="BW547" s="14">
        <v>84.297300000000007</v>
      </c>
      <c r="BX547" s="14">
        <v>81.027000000000001</v>
      </c>
      <c r="BY547" s="14">
        <v>76.756799999999998</v>
      </c>
      <c r="BZ547" s="14">
        <v>74.486500000000007</v>
      </c>
      <c r="CA547" s="14">
        <v>73.486500000000007</v>
      </c>
      <c r="CB547" s="14">
        <v>70.972999999999999</v>
      </c>
      <c r="CC547" s="14">
        <v>68.702699999999993</v>
      </c>
      <c r="CD547" s="14">
        <v>68.459500000000006</v>
      </c>
      <c r="CE547" s="14">
        <v>29295.8</v>
      </c>
      <c r="CF547" s="14">
        <v>27961.75</v>
      </c>
      <c r="CG547" s="14">
        <v>26771.360000000001</v>
      </c>
      <c r="CH547" s="14">
        <v>25638.58</v>
      </c>
      <c r="CI547" s="14">
        <v>27027.99</v>
      </c>
      <c r="CJ547" s="14">
        <v>33743.839999999997</v>
      </c>
      <c r="CK547" s="14">
        <v>34832.19</v>
      </c>
      <c r="CL547" s="14">
        <v>61544.39</v>
      </c>
      <c r="CM547" s="14">
        <v>95486.42</v>
      </c>
      <c r="CN547" s="14">
        <v>121473</v>
      </c>
      <c r="CO547" s="14">
        <v>153019.5</v>
      </c>
      <c r="CP547" s="14">
        <v>171418.7</v>
      </c>
      <c r="CQ547" s="14">
        <v>242121.1</v>
      </c>
      <c r="CR547" s="14">
        <v>229566.9</v>
      </c>
      <c r="CS547" s="14">
        <v>159147.29999999999</v>
      </c>
      <c r="CT547" s="14">
        <v>164179.4</v>
      </c>
      <c r="CU547" s="14">
        <v>148357.6</v>
      </c>
      <c r="CV547" s="14">
        <v>138937.1</v>
      </c>
      <c r="CW547" s="14">
        <v>118909.6</v>
      </c>
      <c r="CX547" s="14">
        <v>111908.2</v>
      </c>
      <c r="CY547" s="14">
        <v>92445.6</v>
      </c>
      <c r="CZ547" s="14">
        <v>67979.17</v>
      </c>
      <c r="DA547" s="14">
        <v>37657.57</v>
      </c>
      <c r="DB547" s="14">
        <v>30108.9</v>
      </c>
      <c r="DC547" s="14">
        <v>118624.4</v>
      </c>
      <c r="DD547" s="14">
        <f>SUMIFS(CountData!$H:$H, CountData!$A:$A, $B547,CountData!$B:$B, $C547, CountData!$C:$C, $D547, CountData!$D:$D, $E547, CountData!$E:$E, $F547, CountData!$F:$F, $G547, CountData!$G:$G, $H547)</f>
        <v>16</v>
      </c>
      <c r="DE547" s="14">
        <f>SUMIFS(CountData!$I:$I, CountData!$A:$A, $B547, CountData!$B:$B, $C547, CountData!$C:$C, $D547, CountData!$D:$D, $E547, CountData!$E:$E, $F547, CountData!$F:$F, $G547, CountData!$G:$G, $H547)</f>
        <v>19</v>
      </c>
      <c r="DF547" s="27">
        <f t="shared" ca="1" si="8"/>
        <v>8430.8975000000009</v>
      </c>
      <c r="DG547" s="14">
        <v>0</v>
      </c>
    </row>
    <row r="548" spans="1:111" x14ac:dyDescent="0.25">
      <c r="A548" s="14" t="s">
        <v>56</v>
      </c>
      <c r="B548" s="14" t="s">
        <v>55</v>
      </c>
      <c r="C548" s="14" t="s">
        <v>55</v>
      </c>
      <c r="D548" s="14" t="s">
        <v>55</v>
      </c>
      <c r="E548" s="14" t="s">
        <v>55</v>
      </c>
      <c r="F548" s="14" t="s">
        <v>125</v>
      </c>
      <c r="G548" s="14" t="s">
        <v>62</v>
      </c>
      <c r="H548" s="1">
        <v>42285</v>
      </c>
      <c r="I548" s="14">
        <v>7979.1</v>
      </c>
      <c r="J548" s="14">
        <v>7450.8</v>
      </c>
      <c r="K548" s="14">
        <v>7247.62</v>
      </c>
      <c r="L548" s="14">
        <v>7011.38</v>
      </c>
      <c r="M548" s="14">
        <v>7137.14</v>
      </c>
      <c r="N548" s="14">
        <v>8450.5400000000009</v>
      </c>
      <c r="O548" s="14">
        <v>9379.1</v>
      </c>
      <c r="P548" s="14">
        <v>11547.92</v>
      </c>
      <c r="Q548" s="14">
        <v>14649.92</v>
      </c>
      <c r="R548" s="14">
        <v>15812.62</v>
      </c>
      <c r="S548" s="14">
        <v>15723.5</v>
      </c>
      <c r="T548" s="14">
        <v>17215.7</v>
      </c>
      <c r="U548" s="14">
        <v>17708.099999999999</v>
      </c>
      <c r="V548" s="14">
        <v>17524.240000000002</v>
      </c>
      <c r="W548" s="14">
        <v>11110</v>
      </c>
      <c r="X548" s="14">
        <v>6289.06</v>
      </c>
      <c r="Y548" s="14">
        <v>4947.0600000000004</v>
      </c>
      <c r="Z548" s="14">
        <v>4304.8</v>
      </c>
      <c r="AA548" s="14">
        <v>4083.98</v>
      </c>
      <c r="AB548" s="14">
        <v>6598.8</v>
      </c>
      <c r="AC548" s="14">
        <v>10405.86</v>
      </c>
      <c r="AD548" s="14">
        <v>9244.42</v>
      </c>
      <c r="AE548" s="14">
        <v>7994.86</v>
      </c>
      <c r="AF548" s="14">
        <v>7501.06</v>
      </c>
      <c r="AG548" s="14">
        <v>4906.2250000000004</v>
      </c>
      <c r="AH548" s="14">
        <v>7889.8879999999999</v>
      </c>
      <c r="AI548" s="14">
        <v>7386.6210000000001</v>
      </c>
      <c r="AJ548" s="14">
        <v>7358.1589999999997</v>
      </c>
      <c r="AK548" s="14">
        <v>7172.11</v>
      </c>
      <c r="AL548" s="14">
        <v>7273.777</v>
      </c>
      <c r="AM548" s="14">
        <v>8547.1710000000003</v>
      </c>
      <c r="AN548" s="14">
        <v>9289.5939999999991</v>
      </c>
      <c r="AO548" s="14">
        <v>11384.67</v>
      </c>
      <c r="AP548" s="14">
        <v>14803.41</v>
      </c>
      <c r="AQ548" s="14">
        <v>15613.85</v>
      </c>
      <c r="AR548" s="14">
        <v>15725.1</v>
      </c>
      <c r="AS548" s="14">
        <v>17527.240000000002</v>
      </c>
      <c r="AT548" s="14">
        <v>17688.23</v>
      </c>
      <c r="AU548" s="14">
        <v>17328.96</v>
      </c>
      <c r="AV548" s="14">
        <v>16940.919999999998</v>
      </c>
      <c r="AW548" s="14">
        <v>14511.93</v>
      </c>
      <c r="AX548" s="14">
        <v>13027.06</v>
      </c>
      <c r="AY548" s="14">
        <v>12333.75</v>
      </c>
      <c r="AZ548" s="14">
        <v>11084.02</v>
      </c>
      <c r="BA548" s="14">
        <v>10513</v>
      </c>
      <c r="BB548" s="14">
        <v>10683.05</v>
      </c>
      <c r="BC548" s="14">
        <v>9371.86</v>
      </c>
      <c r="BD548" s="14">
        <v>8097.0780000000004</v>
      </c>
      <c r="BE548" s="14">
        <v>7587.9359999999997</v>
      </c>
      <c r="BF548" s="14">
        <v>12798.18</v>
      </c>
      <c r="BG548" s="14">
        <v>70</v>
      </c>
      <c r="BH548" s="14">
        <v>67</v>
      </c>
      <c r="BI548" s="14">
        <v>67.75</v>
      </c>
      <c r="BJ548" s="14">
        <v>65.75</v>
      </c>
      <c r="BK548" s="14">
        <v>67.25</v>
      </c>
      <c r="BL548" s="14">
        <v>64.25</v>
      </c>
      <c r="BM548" s="14">
        <v>65</v>
      </c>
      <c r="BN548" s="14">
        <v>68.75</v>
      </c>
      <c r="BO548" s="14">
        <v>74.25</v>
      </c>
      <c r="BP548" s="14">
        <v>80.5</v>
      </c>
      <c r="BQ548" s="14">
        <v>83.25</v>
      </c>
      <c r="BR548" s="14">
        <v>84.5</v>
      </c>
      <c r="BS548" s="14">
        <v>85.25</v>
      </c>
      <c r="BT548" s="14">
        <v>85.25</v>
      </c>
      <c r="BU548" s="14">
        <v>83.75</v>
      </c>
      <c r="BV548" s="14">
        <v>84.25</v>
      </c>
      <c r="BW548" s="14">
        <v>84.5</v>
      </c>
      <c r="BX548" s="14">
        <v>81.25</v>
      </c>
      <c r="BY548" s="14">
        <v>75.75</v>
      </c>
      <c r="BZ548" s="14">
        <v>75</v>
      </c>
      <c r="CA548" s="14">
        <v>74</v>
      </c>
      <c r="CB548" s="14">
        <v>73.25</v>
      </c>
      <c r="CC548" s="14">
        <v>71.75</v>
      </c>
      <c r="CD548" s="14">
        <v>70.75</v>
      </c>
      <c r="CE548" s="14">
        <v>27286.3</v>
      </c>
      <c r="CF548" s="14">
        <v>25712.05</v>
      </c>
      <c r="CG548" s="14">
        <v>24872.44</v>
      </c>
      <c r="CH548" s="14">
        <v>23222.47</v>
      </c>
      <c r="CI548" s="14">
        <v>24694.17</v>
      </c>
      <c r="CJ548" s="14">
        <v>30946.29</v>
      </c>
      <c r="CK548" s="14">
        <v>32103.31</v>
      </c>
      <c r="CL548" s="14">
        <v>57704.58</v>
      </c>
      <c r="CM548" s="14">
        <v>93395.53</v>
      </c>
      <c r="CN548" s="14">
        <v>113729.5</v>
      </c>
      <c r="CO548" s="14">
        <v>139826.9</v>
      </c>
      <c r="CP548" s="14">
        <v>168504.6</v>
      </c>
      <c r="CQ548" s="14">
        <v>156992.79999999999</v>
      </c>
      <c r="CR548" s="14">
        <v>159411.1</v>
      </c>
      <c r="CS548" s="14">
        <v>131159.5</v>
      </c>
      <c r="CT548" s="14">
        <v>180099.5</v>
      </c>
      <c r="CU548" s="14">
        <v>156833.70000000001</v>
      </c>
      <c r="CV548" s="14">
        <v>151459.29999999999</v>
      </c>
      <c r="CW548" s="14">
        <v>138032.9</v>
      </c>
      <c r="CX548" s="14">
        <v>103868.1</v>
      </c>
      <c r="CY548" s="14">
        <v>83747.289999999994</v>
      </c>
      <c r="CZ548" s="14">
        <v>63660.11</v>
      </c>
      <c r="DA548" s="14">
        <v>38075.919999999998</v>
      </c>
      <c r="DB548" s="14">
        <v>28829.31</v>
      </c>
      <c r="DC548" s="14">
        <v>121113.5</v>
      </c>
      <c r="DD548" s="14">
        <f>SUMIFS(CountData!$H:$H, CountData!$A:$A, $B548,CountData!$B:$B, $C548, CountData!$C:$C, $D548, CountData!$D:$D, $E548, CountData!$E:$E, $F548, CountData!$F:$F, $G548, CountData!$G:$G, $H548)</f>
        <v>16</v>
      </c>
      <c r="DE548" s="14">
        <f>SUMIFS(CountData!$I:$I, CountData!$A:$A, $B548, CountData!$B:$B, $C548, CountData!$C:$C, $D548, CountData!$D:$D, $E548, CountData!$E:$E, $F548, CountData!$F:$F, $G548, CountData!$G:$G, $H548)</f>
        <v>19</v>
      </c>
      <c r="DF548" s="27">
        <f t="shared" ca="1" si="8"/>
        <v>9297.1899999999987</v>
      </c>
      <c r="DG548" s="14">
        <v>0</v>
      </c>
    </row>
    <row r="549" spans="1:111" x14ac:dyDescent="0.25">
      <c r="A549" s="14" t="s">
        <v>56</v>
      </c>
      <c r="B549" s="14" t="s">
        <v>55</v>
      </c>
      <c r="C549" s="14" t="s">
        <v>55</v>
      </c>
      <c r="D549" s="14" t="s">
        <v>55</v>
      </c>
      <c r="E549" s="14" t="s">
        <v>55</v>
      </c>
      <c r="F549" s="14" t="s">
        <v>125</v>
      </c>
      <c r="G549" s="14" t="s">
        <v>62</v>
      </c>
      <c r="H549" s="1">
        <v>42286</v>
      </c>
      <c r="I549" s="14">
        <v>7516.64</v>
      </c>
      <c r="J549" s="14">
        <v>7464.92</v>
      </c>
      <c r="K549" s="14">
        <v>7077.52</v>
      </c>
      <c r="L549" s="14">
        <v>7273.06</v>
      </c>
      <c r="M549" s="14">
        <v>7504.74</v>
      </c>
      <c r="N549" s="14">
        <v>8455.16</v>
      </c>
      <c r="O549" s="14">
        <v>11684.06</v>
      </c>
      <c r="P549" s="14">
        <v>13259.6</v>
      </c>
      <c r="Q549" s="14">
        <v>14065.88</v>
      </c>
      <c r="R549" s="14">
        <v>15492.58</v>
      </c>
      <c r="S549" s="14">
        <v>15823.98</v>
      </c>
      <c r="T549" s="14">
        <v>16839.8</v>
      </c>
      <c r="U549" s="14">
        <v>17849.900000000001</v>
      </c>
      <c r="V549" s="14">
        <v>17178.28</v>
      </c>
      <c r="W549" s="14">
        <v>9287.5</v>
      </c>
      <c r="X549" s="14">
        <v>5260.2</v>
      </c>
      <c r="Y549" s="14">
        <v>4813.0600000000004</v>
      </c>
      <c r="Z549" s="14">
        <v>4648.82</v>
      </c>
      <c r="AA549" s="14">
        <v>4236.16</v>
      </c>
      <c r="AB549" s="14">
        <v>7021.64</v>
      </c>
      <c r="AC549" s="14">
        <v>10483.84</v>
      </c>
      <c r="AD549" s="14">
        <v>9461.1200000000008</v>
      </c>
      <c r="AE549" s="14">
        <v>8629.4599999999991</v>
      </c>
      <c r="AF549" s="14">
        <v>7962.32</v>
      </c>
      <c r="AG549" s="14">
        <v>4739.5600000000004</v>
      </c>
      <c r="AH549" s="14">
        <v>7465.433</v>
      </c>
      <c r="AI549" s="14">
        <v>7360.56</v>
      </c>
      <c r="AJ549" s="14">
        <v>7274.6620000000003</v>
      </c>
      <c r="AK549" s="14">
        <v>7394.3630000000003</v>
      </c>
      <c r="AL549" s="14">
        <v>7533.732</v>
      </c>
      <c r="AM549" s="14">
        <v>8599.2430000000004</v>
      </c>
      <c r="AN549" s="14">
        <v>11236.51</v>
      </c>
      <c r="AO549" s="14">
        <v>13158.44</v>
      </c>
      <c r="AP549" s="14">
        <v>14922.87</v>
      </c>
      <c r="AQ549" s="14">
        <v>15349.67</v>
      </c>
      <c r="AR549" s="14">
        <v>16174.88</v>
      </c>
      <c r="AS549" s="14">
        <v>17807.11</v>
      </c>
      <c r="AT549" s="14">
        <v>18437.689999999999</v>
      </c>
      <c r="AU549" s="14">
        <v>17469.14</v>
      </c>
      <c r="AV549" s="14">
        <v>14772.53</v>
      </c>
      <c r="AW549" s="14">
        <v>12862.17</v>
      </c>
      <c r="AX549" s="14">
        <v>12342.07</v>
      </c>
      <c r="AY549" s="14">
        <v>12822.48</v>
      </c>
      <c r="AZ549" s="14">
        <v>11517.52</v>
      </c>
      <c r="BA549" s="14">
        <v>10875.05</v>
      </c>
      <c r="BB549" s="14">
        <v>10936.77</v>
      </c>
      <c r="BC549" s="14">
        <v>9943.7199999999993</v>
      </c>
      <c r="BD549" s="14">
        <v>8884.402</v>
      </c>
      <c r="BE549" s="14">
        <v>7976.549</v>
      </c>
      <c r="BF549" s="14">
        <v>12426.13</v>
      </c>
      <c r="BG549" s="14">
        <v>68.25</v>
      </c>
      <c r="BH549" s="14">
        <v>69.75</v>
      </c>
      <c r="BI549" s="14">
        <v>69.5</v>
      </c>
      <c r="BJ549" s="14">
        <v>68.5</v>
      </c>
      <c r="BK549" s="14">
        <v>68.5</v>
      </c>
      <c r="BL549" s="14">
        <v>67.75</v>
      </c>
      <c r="BM549" s="14">
        <v>69.25</v>
      </c>
      <c r="BN549" s="14">
        <v>76</v>
      </c>
      <c r="BO549" s="14">
        <v>83.75</v>
      </c>
      <c r="BP549" s="14">
        <v>85</v>
      </c>
      <c r="BQ549" s="14">
        <v>91</v>
      </c>
      <c r="BR549" s="14">
        <v>96.5</v>
      </c>
      <c r="BS549" s="14">
        <v>96.5</v>
      </c>
      <c r="BT549" s="14">
        <v>97.5</v>
      </c>
      <c r="BU549" s="14">
        <v>100</v>
      </c>
      <c r="BV549" s="14">
        <v>100.25</v>
      </c>
      <c r="BW549" s="14">
        <v>98.75</v>
      </c>
      <c r="BX549" s="14">
        <v>95.25</v>
      </c>
      <c r="BY549" s="14">
        <v>91.75</v>
      </c>
      <c r="BZ549" s="14">
        <v>91.5</v>
      </c>
      <c r="CA549" s="14">
        <v>86</v>
      </c>
      <c r="CB549" s="14">
        <v>82.75</v>
      </c>
      <c r="CC549" s="14">
        <v>81</v>
      </c>
      <c r="CD549" s="14">
        <v>80.25</v>
      </c>
      <c r="CE549" s="14">
        <v>69423.23</v>
      </c>
      <c r="CF549" s="14">
        <v>68036.05</v>
      </c>
      <c r="CG549" s="14">
        <v>71263.41</v>
      </c>
      <c r="CH549" s="14">
        <v>77308.89</v>
      </c>
      <c r="CI549" s="14">
        <v>78360.240000000005</v>
      </c>
      <c r="CJ549" s="14">
        <v>96544.71</v>
      </c>
      <c r="CK549" s="14">
        <v>102752.1</v>
      </c>
      <c r="CL549" s="14">
        <v>145140.20000000001</v>
      </c>
      <c r="CM549" s="14">
        <v>218444.4</v>
      </c>
      <c r="CN549" s="14">
        <v>293517.40000000002</v>
      </c>
      <c r="CO549" s="14">
        <v>360247.3</v>
      </c>
      <c r="CP549" s="14">
        <v>388296.4</v>
      </c>
      <c r="CQ549" s="14">
        <v>349443.9</v>
      </c>
      <c r="CR549" s="14">
        <v>371861.1</v>
      </c>
      <c r="CS549" s="14">
        <v>440127.2</v>
      </c>
      <c r="CT549" s="14">
        <v>461962.7</v>
      </c>
      <c r="CU549" s="14">
        <v>425195.1</v>
      </c>
      <c r="CV549" s="14">
        <v>626841.5</v>
      </c>
      <c r="CW549" s="14">
        <v>762301.5</v>
      </c>
      <c r="CX549" s="14">
        <v>607758.1</v>
      </c>
      <c r="CY549" s="14">
        <v>443002.2</v>
      </c>
      <c r="CZ549" s="14">
        <v>293390.90000000002</v>
      </c>
      <c r="DA549" s="14">
        <v>149585.70000000001</v>
      </c>
      <c r="DB549" s="14">
        <v>104280</v>
      </c>
      <c r="DC549" s="14">
        <v>538972.9</v>
      </c>
      <c r="DD549" s="14">
        <f>SUMIFS(CountData!$H:$H, CountData!$A:$A, $B549,CountData!$B:$B, $C549, CountData!$C:$C, $D549, CountData!$D:$D, $E549, CountData!$E:$E, $F549, CountData!$F:$F, $G549, CountData!$G:$G, $H549)</f>
        <v>16</v>
      </c>
      <c r="DE549" s="14">
        <f>SUMIFS(CountData!$I:$I, CountData!$A:$A, $B549, CountData!$B:$B, $C549, CountData!$C:$C, $D549, CountData!$D:$D, $E549, CountData!$E:$E, $F549, CountData!$F:$F, $G549, CountData!$G:$G, $H549)</f>
        <v>19</v>
      </c>
      <c r="DF549" s="27">
        <f t="shared" ca="1" si="8"/>
        <v>8460.2525000000005</v>
      </c>
      <c r="DG549" s="14">
        <v>0</v>
      </c>
    </row>
    <row r="550" spans="1:111" x14ac:dyDescent="0.25">
      <c r="A550" s="14" t="s">
        <v>56</v>
      </c>
      <c r="B550" s="14" t="s">
        <v>55</v>
      </c>
      <c r="C550" s="14" t="s">
        <v>55</v>
      </c>
      <c r="D550" s="14" t="s">
        <v>55</v>
      </c>
      <c r="E550" s="14" t="s">
        <v>55</v>
      </c>
      <c r="F550" s="14" t="s">
        <v>125</v>
      </c>
      <c r="G550" s="14" t="s">
        <v>62</v>
      </c>
      <c r="H550" s="1">
        <v>42289</v>
      </c>
      <c r="I550" s="14">
        <v>7394.1</v>
      </c>
      <c r="J550" s="14">
        <v>6866.04</v>
      </c>
      <c r="K550" s="14">
        <v>6502.62</v>
      </c>
      <c r="L550" s="14">
        <v>6761.64</v>
      </c>
      <c r="M550" s="14">
        <v>7772.22</v>
      </c>
      <c r="N550" s="14">
        <v>8690.52</v>
      </c>
      <c r="O550" s="14">
        <v>10104.4</v>
      </c>
      <c r="P550" s="14">
        <v>11601.1</v>
      </c>
      <c r="Q550" s="14">
        <v>12280.84</v>
      </c>
      <c r="R550" s="14">
        <v>15403.94</v>
      </c>
      <c r="S550" s="14">
        <v>15690.36</v>
      </c>
      <c r="T550" s="14">
        <v>16490.78</v>
      </c>
      <c r="U550" s="14">
        <v>16388.04</v>
      </c>
      <c r="V550" s="14">
        <v>16431.099999999999</v>
      </c>
      <c r="W550" s="14">
        <v>10066.84</v>
      </c>
      <c r="X550" s="14">
        <v>8511.1</v>
      </c>
      <c r="Y550" s="14">
        <v>7168.16</v>
      </c>
      <c r="Z550" s="14">
        <v>6610.36</v>
      </c>
      <c r="AA550" s="14">
        <v>5628.66</v>
      </c>
      <c r="AB550" s="14">
        <v>9337.6</v>
      </c>
      <c r="AC550" s="14">
        <v>10886.86</v>
      </c>
      <c r="AD550" s="14">
        <v>9962.1200000000008</v>
      </c>
      <c r="AE550" s="14">
        <v>9341.5400000000009</v>
      </c>
      <c r="AF550" s="14">
        <v>8681.08</v>
      </c>
      <c r="AG550" s="14">
        <v>6979.57</v>
      </c>
      <c r="AH550" s="14">
        <v>7284.3370000000004</v>
      </c>
      <c r="AI550" s="14">
        <v>6623.4070000000002</v>
      </c>
      <c r="AJ550" s="14">
        <v>6424.7879999999996</v>
      </c>
      <c r="AK550" s="14">
        <v>6584.9120000000003</v>
      </c>
      <c r="AL550" s="14">
        <v>7780.6149999999998</v>
      </c>
      <c r="AM550" s="14">
        <v>8850.5859999999993</v>
      </c>
      <c r="AN550" s="14">
        <v>10233.540000000001</v>
      </c>
      <c r="AO550" s="14">
        <v>11557.42</v>
      </c>
      <c r="AP550" s="14">
        <v>12914.8</v>
      </c>
      <c r="AQ550" s="14">
        <v>15290.22</v>
      </c>
      <c r="AR550" s="14">
        <v>15874.21</v>
      </c>
      <c r="AS550" s="14">
        <v>16539.77</v>
      </c>
      <c r="AT550" s="14">
        <v>16148.76</v>
      </c>
      <c r="AU550" s="14">
        <v>16705.46</v>
      </c>
      <c r="AV550" s="14">
        <v>15531.36</v>
      </c>
      <c r="AW550" s="14">
        <v>16170.37</v>
      </c>
      <c r="AX550" s="14">
        <v>14621.47</v>
      </c>
      <c r="AY550" s="14">
        <v>13432</v>
      </c>
      <c r="AZ550" s="14">
        <v>11743.94</v>
      </c>
      <c r="BA550" s="14">
        <v>12519.86</v>
      </c>
      <c r="BB550" s="14">
        <v>10653.58</v>
      </c>
      <c r="BC550" s="14">
        <v>9707.3739999999998</v>
      </c>
      <c r="BD550" s="14">
        <v>9382.0609999999997</v>
      </c>
      <c r="BE550" s="14">
        <v>8552.4840000000004</v>
      </c>
      <c r="BF550" s="14">
        <v>14113.47</v>
      </c>
      <c r="BG550" s="14">
        <v>76.5</v>
      </c>
      <c r="BH550" s="14">
        <v>75.75</v>
      </c>
      <c r="BI550" s="14">
        <v>75.5</v>
      </c>
      <c r="BJ550" s="14">
        <v>76</v>
      </c>
      <c r="BK550" s="14">
        <v>73.75</v>
      </c>
      <c r="BL550" s="14">
        <v>75.25</v>
      </c>
      <c r="BM550" s="14">
        <v>74</v>
      </c>
      <c r="BN550" s="14">
        <v>77</v>
      </c>
      <c r="BO550" s="14">
        <v>80.5</v>
      </c>
      <c r="BP550" s="14">
        <v>84.5</v>
      </c>
      <c r="BQ550" s="14">
        <v>87.5</v>
      </c>
      <c r="BR550" s="14">
        <v>88</v>
      </c>
      <c r="BS550" s="14">
        <v>90.5</v>
      </c>
      <c r="BT550" s="14">
        <v>92.75</v>
      </c>
      <c r="BU550" s="14">
        <v>95.5</v>
      </c>
      <c r="BV550" s="14">
        <v>95.25</v>
      </c>
      <c r="BW550" s="14">
        <v>92.75</v>
      </c>
      <c r="BX550" s="14">
        <v>87.5</v>
      </c>
      <c r="BY550" s="14">
        <v>81.5</v>
      </c>
      <c r="BZ550" s="14">
        <v>80.5</v>
      </c>
      <c r="CA550" s="14">
        <v>81</v>
      </c>
      <c r="CB550" s="14">
        <v>79.75</v>
      </c>
      <c r="CC550" s="14">
        <v>79.25</v>
      </c>
      <c r="CD550" s="14">
        <v>78.75</v>
      </c>
      <c r="CE550" s="14">
        <v>48851.37</v>
      </c>
      <c r="CF550" s="14">
        <v>52741.72</v>
      </c>
      <c r="CG550" s="14">
        <v>48982.44</v>
      </c>
      <c r="CH550" s="14">
        <v>50467.44</v>
      </c>
      <c r="CI550" s="14">
        <v>56429.01</v>
      </c>
      <c r="CJ550" s="14">
        <v>67827.67</v>
      </c>
      <c r="CK550" s="14">
        <v>73995.41</v>
      </c>
      <c r="CL550" s="14">
        <v>109656.1</v>
      </c>
      <c r="CM550" s="14">
        <v>177003.6</v>
      </c>
      <c r="CN550" s="14">
        <v>255025.3</v>
      </c>
      <c r="CO550" s="14">
        <v>322051.40000000002</v>
      </c>
      <c r="CP550" s="14">
        <v>372143.1</v>
      </c>
      <c r="CQ550" s="14">
        <v>347451.8</v>
      </c>
      <c r="CR550" s="14">
        <v>373055.6</v>
      </c>
      <c r="CS550" s="14">
        <v>472906.5</v>
      </c>
      <c r="CT550" s="14">
        <v>405562.7</v>
      </c>
      <c r="CU550" s="14">
        <v>330834.59999999998</v>
      </c>
      <c r="CV550" s="14">
        <v>353383.4</v>
      </c>
      <c r="CW550" s="14">
        <v>279991.8</v>
      </c>
      <c r="CX550" s="14">
        <v>277536.3</v>
      </c>
      <c r="CY550" s="14">
        <v>190079</v>
      </c>
      <c r="CZ550" s="14">
        <v>129840.7</v>
      </c>
      <c r="DA550" s="14">
        <v>93022.87</v>
      </c>
      <c r="DB550" s="14">
        <v>63993.58</v>
      </c>
      <c r="DC550" s="14">
        <v>312640.2</v>
      </c>
      <c r="DD550" s="14">
        <f>SUMIFS(CountData!$H:$H, CountData!$A:$A, $B550,CountData!$B:$B, $C550, CountData!$C:$C, $D550, CountData!$D:$D, $E550, CountData!$E:$E, $F550, CountData!$F:$F, $G550, CountData!$G:$G, $H550)</f>
        <v>16</v>
      </c>
      <c r="DE550" s="14">
        <f>SUMIFS(CountData!$I:$I, CountData!$A:$A, $B550, CountData!$B:$B, $C550, CountData!$C:$C, $D550, CountData!$D:$D, $E550, CountData!$E:$E, $F550, CountData!$F:$F, $G550, CountData!$G:$G, $H550)</f>
        <v>19</v>
      </c>
      <c r="DF550" s="27">
        <f t="shared" ca="1" si="8"/>
        <v>7959.2300000000014</v>
      </c>
      <c r="DG550" s="14">
        <v>0</v>
      </c>
    </row>
    <row r="551" spans="1:111" x14ac:dyDescent="0.25">
      <c r="A551" s="14" t="s">
        <v>56</v>
      </c>
      <c r="B551" s="14" t="s">
        <v>55</v>
      </c>
      <c r="C551" s="14" t="s">
        <v>55</v>
      </c>
      <c r="D551" s="14" t="s">
        <v>55</v>
      </c>
      <c r="E551" s="14" t="s">
        <v>55</v>
      </c>
      <c r="F551" s="14" t="s">
        <v>125</v>
      </c>
      <c r="G551" s="14" t="s">
        <v>62</v>
      </c>
      <c r="H551" s="1">
        <v>42290</v>
      </c>
      <c r="I551" s="14">
        <v>8301.2199999999993</v>
      </c>
      <c r="J551" s="14">
        <v>8032.66</v>
      </c>
      <c r="K551" s="14">
        <v>7444.1</v>
      </c>
      <c r="L551" s="14">
        <v>7525.66</v>
      </c>
      <c r="M551" s="14">
        <v>7726.62</v>
      </c>
      <c r="N551" s="14">
        <v>8801.1200000000008</v>
      </c>
      <c r="O551" s="14">
        <v>10145.06</v>
      </c>
      <c r="P551" s="14">
        <v>12732.3</v>
      </c>
      <c r="Q551" s="14">
        <v>15292.28</v>
      </c>
      <c r="R551" s="14">
        <v>16317.36</v>
      </c>
      <c r="S551" s="14">
        <v>17036.7</v>
      </c>
      <c r="T551" s="14">
        <v>17454.04</v>
      </c>
      <c r="U551" s="14">
        <v>17432.72</v>
      </c>
      <c r="V551" s="14">
        <v>17878</v>
      </c>
      <c r="W551" s="14">
        <v>10849.88</v>
      </c>
      <c r="X551" s="14">
        <v>7048.16</v>
      </c>
      <c r="Y551" s="14">
        <v>6555.92</v>
      </c>
      <c r="Z551" s="14">
        <v>6227.72</v>
      </c>
      <c r="AA551" s="14">
        <v>5461.76</v>
      </c>
      <c r="AB551" s="14">
        <v>8758.86</v>
      </c>
      <c r="AC551" s="14">
        <v>13082.58</v>
      </c>
      <c r="AD551" s="14">
        <v>11696.64</v>
      </c>
      <c r="AE551" s="14">
        <v>8718.5</v>
      </c>
      <c r="AF551" s="14">
        <v>8301.36</v>
      </c>
      <c r="AG551" s="14">
        <v>6323.39</v>
      </c>
      <c r="AH551" s="14">
        <v>8115.9369999999999</v>
      </c>
      <c r="AI551" s="14">
        <v>7722.7389999999996</v>
      </c>
      <c r="AJ551" s="14">
        <v>7360.96</v>
      </c>
      <c r="AK551" s="14">
        <v>7375.5079999999998</v>
      </c>
      <c r="AL551" s="14">
        <v>7758.768</v>
      </c>
      <c r="AM551" s="14">
        <v>8980.1149999999998</v>
      </c>
      <c r="AN551" s="14">
        <v>10382.56</v>
      </c>
      <c r="AO551" s="14">
        <v>12823.4</v>
      </c>
      <c r="AP551" s="14">
        <v>15625.81</v>
      </c>
      <c r="AQ551" s="14">
        <v>16285.7</v>
      </c>
      <c r="AR551" s="14">
        <v>17196.04</v>
      </c>
      <c r="AS551" s="14">
        <v>17614.14</v>
      </c>
      <c r="AT551" s="14">
        <v>17774.8</v>
      </c>
      <c r="AU551" s="14">
        <v>17345.96</v>
      </c>
      <c r="AV551" s="14">
        <v>16840.900000000001</v>
      </c>
      <c r="AW551" s="14">
        <v>15065.44</v>
      </c>
      <c r="AX551" s="14">
        <v>13913.71</v>
      </c>
      <c r="AY551" s="14">
        <v>13183.76</v>
      </c>
      <c r="AZ551" s="14">
        <v>11708.3</v>
      </c>
      <c r="BA551" s="14">
        <v>11811.66</v>
      </c>
      <c r="BB551" s="14">
        <v>12733.14</v>
      </c>
      <c r="BC551" s="14">
        <v>11432.14</v>
      </c>
      <c r="BD551" s="14">
        <v>8732.0329999999994</v>
      </c>
      <c r="BE551" s="14">
        <v>8261.1630000000005</v>
      </c>
      <c r="BF551" s="14">
        <v>13314.44</v>
      </c>
      <c r="BG551" s="14">
        <v>77.75</v>
      </c>
      <c r="BH551" s="14">
        <v>76.25</v>
      </c>
      <c r="BI551" s="14">
        <v>75.5</v>
      </c>
      <c r="BJ551" s="14">
        <v>75.5</v>
      </c>
      <c r="BK551" s="14">
        <v>75</v>
      </c>
      <c r="BL551" s="14">
        <v>75.5</v>
      </c>
      <c r="BM551" s="14">
        <v>75.5</v>
      </c>
      <c r="BN551" s="14">
        <v>80</v>
      </c>
      <c r="BO551" s="14">
        <v>84</v>
      </c>
      <c r="BP551" s="14">
        <v>86.5</v>
      </c>
      <c r="BQ551" s="14">
        <v>87.25</v>
      </c>
      <c r="BR551" s="14">
        <v>87.75</v>
      </c>
      <c r="BS551" s="14">
        <v>89</v>
      </c>
      <c r="BT551" s="14">
        <v>88.5</v>
      </c>
      <c r="BU551" s="14">
        <v>86</v>
      </c>
      <c r="BV551" s="14">
        <v>85.25</v>
      </c>
      <c r="BW551" s="14">
        <v>85</v>
      </c>
      <c r="BX551" s="14">
        <v>83.25</v>
      </c>
      <c r="BY551" s="14">
        <v>80.25</v>
      </c>
      <c r="BZ551" s="14">
        <v>78.75</v>
      </c>
      <c r="CA551" s="14">
        <v>78.75</v>
      </c>
      <c r="CB551" s="14">
        <v>77.75</v>
      </c>
      <c r="CC551" s="14">
        <v>78</v>
      </c>
      <c r="CD551" s="14">
        <v>78</v>
      </c>
      <c r="CE551" s="14">
        <v>44872.05</v>
      </c>
      <c r="CF551" s="14">
        <v>47820.5</v>
      </c>
      <c r="CG551" s="14">
        <v>47328.04</v>
      </c>
      <c r="CH551" s="14">
        <v>46825.29</v>
      </c>
      <c r="CI551" s="14">
        <v>69670.27</v>
      </c>
      <c r="CJ551" s="14">
        <v>77909.37</v>
      </c>
      <c r="CK551" s="14">
        <v>68303.47</v>
      </c>
      <c r="CL551" s="14">
        <v>125815</v>
      </c>
      <c r="CM551" s="14">
        <v>191715.20000000001</v>
      </c>
      <c r="CN551" s="14">
        <v>203482.6</v>
      </c>
      <c r="CO551" s="14">
        <v>280609.5</v>
      </c>
      <c r="CP551" s="14">
        <v>288224.40000000002</v>
      </c>
      <c r="CQ551" s="14">
        <v>263377</v>
      </c>
      <c r="CR551" s="14">
        <v>299299.8</v>
      </c>
      <c r="CS551" s="14">
        <v>267076.90000000002</v>
      </c>
      <c r="CT551" s="14">
        <v>294497.3</v>
      </c>
      <c r="CU551" s="14">
        <v>299710.3</v>
      </c>
      <c r="CV551" s="14">
        <v>263855.8</v>
      </c>
      <c r="CW551" s="14">
        <v>245275.5</v>
      </c>
      <c r="CX551" s="14">
        <v>219869.6</v>
      </c>
      <c r="CY551" s="14">
        <v>168454.6</v>
      </c>
      <c r="CZ551" s="14">
        <v>106317.9</v>
      </c>
      <c r="DA551" s="14">
        <v>76847.37</v>
      </c>
      <c r="DB551" s="14">
        <v>61197.02</v>
      </c>
      <c r="DC551" s="14">
        <v>245612.7</v>
      </c>
      <c r="DD551" s="14">
        <f>SUMIFS(CountData!$H:$H, CountData!$A:$A, $B551,CountData!$B:$B, $C551, CountData!$C:$C, $D551, CountData!$D:$D, $E551, CountData!$E:$E, $F551, CountData!$F:$F, $G551, CountData!$G:$G, $H551)</f>
        <v>16</v>
      </c>
      <c r="DE551" s="14">
        <f>SUMIFS(CountData!$I:$I, CountData!$A:$A, $B551, CountData!$B:$B, $C551, CountData!$C:$C, $D551, CountData!$D:$D, $E551, CountData!$E:$E, $F551, CountData!$F:$F, $G551, CountData!$G:$G, $H551)</f>
        <v>19</v>
      </c>
      <c r="DF551" s="27">
        <f t="shared" ca="1" si="8"/>
        <v>8427.5625000000018</v>
      </c>
      <c r="DG551" s="14">
        <v>0</v>
      </c>
    </row>
    <row r="552" spans="1:111" x14ac:dyDescent="0.25">
      <c r="A552" s="14" t="s">
        <v>56</v>
      </c>
      <c r="B552" s="14" t="s">
        <v>55</v>
      </c>
      <c r="C552" s="14" t="s">
        <v>55</v>
      </c>
      <c r="D552" s="14" t="s">
        <v>55</v>
      </c>
      <c r="E552" s="14" t="s">
        <v>55</v>
      </c>
      <c r="F552" s="14" t="s">
        <v>125</v>
      </c>
      <c r="G552" s="14" t="s">
        <v>62</v>
      </c>
      <c r="H552" s="1">
        <v>42291</v>
      </c>
      <c r="I552" s="14">
        <v>8338.64</v>
      </c>
      <c r="J552" s="14">
        <v>8024.78</v>
      </c>
      <c r="K552" s="14">
        <v>7700.2</v>
      </c>
      <c r="L552" s="14">
        <v>8128.46</v>
      </c>
      <c r="M552" s="14">
        <v>8813.68</v>
      </c>
      <c r="N552" s="14">
        <v>9772.66</v>
      </c>
      <c r="O552" s="14">
        <v>10629.3</v>
      </c>
      <c r="P552" s="14">
        <v>14634.18</v>
      </c>
      <c r="Q552" s="14">
        <v>16120.24</v>
      </c>
      <c r="R552" s="14">
        <v>17273.84</v>
      </c>
      <c r="S552" s="14">
        <v>17650.48</v>
      </c>
      <c r="T552" s="14">
        <v>17658.52</v>
      </c>
      <c r="U552" s="14">
        <v>18353.599999999999</v>
      </c>
      <c r="V552" s="14">
        <v>17709.439999999999</v>
      </c>
      <c r="W552" s="14">
        <v>10192.799999999999</v>
      </c>
      <c r="X552" s="14">
        <v>8206.42</v>
      </c>
      <c r="Y552" s="14">
        <v>9850.2800000000007</v>
      </c>
      <c r="Z552" s="14">
        <v>9532.42</v>
      </c>
      <c r="AA552" s="14">
        <v>8681.1</v>
      </c>
      <c r="AB552" s="14">
        <v>12176.52</v>
      </c>
      <c r="AC552" s="14">
        <v>13823.32</v>
      </c>
      <c r="AD552" s="14">
        <v>12704.06</v>
      </c>
      <c r="AE552" s="14">
        <v>10991.92</v>
      </c>
      <c r="AF552" s="14">
        <v>8504.24</v>
      </c>
      <c r="AG552" s="14">
        <v>9067.5550000000003</v>
      </c>
      <c r="AH552" s="14">
        <v>8177.491</v>
      </c>
      <c r="AI552" s="14">
        <v>7734.4709999999995</v>
      </c>
      <c r="AJ552" s="14">
        <v>7591.4639999999999</v>
      </c>
      <c r="AK552" s="14">
        <v>8046.8490000000002</v>
      </c>
      <c r="AL552" s="14">
        <v>8804.3870000000006</v>
      </c>
      <c r="AM552" s="14">
        <v>9895.4259999999995</v>
      </c>
      <c r="AN552" s="14">
        <v>10845.76</v>
      </c>
      <c r="AO552" s="14">
        <v>14587.72</v>
      </c>
      <c r="AP552" s="14">
        <v>16183.99</v>
      </c>
      <c r="AQ552" s="14">
        <v>17229.66</v>
      </c>
      <c r="AR552" s="14">
        <v>17731.87</v>
      </c>
      <c r="AS552" s="14">
        <v>17338.75</v>
      </c>
      <c r="AT552" s="14">
        <v>17414.990000000002</v>
      </c>
      <c r="AU552" s="14">
        <v>17108.13</v>
      </c>
      <c r="AV552" s="14">
        <v>16170.07</v>
      </c>
      <c r="AW552" s="14">
        <v>16384.310000000001</v>
      </c>
      <c r="AX552" s="14">
        <v>17543.2</v>
      </c>
      <c r="AY552" s="14">
        <v>16695.04</v>
      </c>
      <c r="AZ552" s="14">
        <v>15238.32</v>
      </c>
      <c r="BA552" s="14">
        <v>15471.85</v>
      </c>
      <c r="BB552" s="14">
        <v>13414.07</v>
      </c>
      <c r="BC552" s="14">
        <v>12457.4</v>
      </c>
      <c r="BD552" s="14">
        <v>10944.69</v>
      </c>
      <c r="BE552" s="14">
        <v>8452.1170000000002</v>
      </c>
      <c r="BF552" s="14">
        <v>16396.64</v>
      </c>
      <c r="BG552" s="14">
        <v>77.75</v>
      </c>
      <c r="BH552" s="14">
        <v>76</v>
      </c>
      <c r="BI552" s="14">
        <v>75</v>
      </c>
      <c r="BJ552" s="14">
        <v>74.75</v>
      </c>
      <c r="BK552" s="14">
        <v>75.75</v>
      </c>
      <c r="BL552" s="14">
        <v>75.75</v>
      </c>
      <c r="BM552" s="14">
        <v>75</v>
      </c>
      <c r="BN552" s="14">
        <v>75</v>
      </c>
      <c r="BO552" s="14">
        <v>81.5</v>
      </c>
      <c r="BP552" s="14">
        <v>85.5</v>
      </c>
      <c r="BQ552" s="14">
        <v>86</v>
      </c>
      <c r="BR552" s="14">
        <v>84.5</v>
      </c>
      <c r="BS552" s="14">
        <v>85.25</v>
      </c>
      <c r="BT552" s="14">
        <v>85.5</v>
      </c>
      <c r="BU552" s="14">
        <v>84</v>
      </c>
      <c r="BV552" s="14">
        <v>84</v>
      </c>
      <c r="BW552" s="14">
        <v>83.25</v>
      </c>
      <c r="BX552" s="14">
        <v>79.5</v>
      </c>
      <c r="BY552" s="14">
        <v>76.75</v>
      </c>
      <c r="BZ552" s="14">
        <v>75.75</v>
      </c>
      <c r="CA552" s="14">
        <v>75.5</v>
      </c>
      <c r="CB552" s="14">
        <v>74</v>
      </c>
      <c r="CC552" s="14">
        <v>73.25</v>
      </c>
      <c r="CD552" s="14">
        <v>74</v>
      </c>
      <c r="CE552" s="14">
        <v>48685.93</v>
      </c>
      <c r="CF552" s="14">
        <v>44901.93</v>
      </c>
      <c r="CG552" s="14">
        <v>38291.49</v>
      </c>
      <c r="CH552" s="14">
        <v>34310.589999999997</v>
      </c>
      <c r="CI552" s="14">
        <v>45998.99</v>
      </c>
      <c r="CJ552" s="14">
        <v>51186.85</v>
      </c>
      <c r="CK552" s="14">
        <v>48090.39</v>
      </c>
      <c r="CL552" s="14">
        <v>65898.27</v>
      </c>
      <c r="CM552" s="14">
        <v>162438.6</v>
      </c>
      <c r="CN552" s="14">
        <v>183971.7</v>
      </c>
      <c r="CO552" s="14">
        <v>241845.1</v>
      </c>
      <c r="CP552" s="14">
        <v>258347.7</v>
      </c>
      <c r="CQ552" s="14">
        <v>268561.7</v>
      </c>
      <c r="CR552" s="14">
        <v>248915.1</v>
      </c>
      <c r="CS552" s="14">
        <v>186745.9</v>
      </c>
      <c r="CT552" s="14">
        <v>200287.6</v>
      </c>
      <c r="CU552" s="14">
        <v>182308.6</v>
      </c>
      <c r="CV552" s="14">
        <v>199080.2</v>
      </c>
      <c r="CW552" s="14">
        <v>183575.4</v>
      </c>
      <c r="CX552" s="14">
        <v>179497.2</v>
      </c>
      <c r="CY552" s="14">
        <v>155438.9</v>
      </c>
      <c r="CZ552" s="14">
        <v>103220.5</v>
      </c>
      <c r="DA552" s="14">
        <v>51435.73</v>
      </c>
      <c r="DB552" s="14">
        <v>38890.910000000003</v>
      </c>
      <c r="DC552" s="14">
        <v>166977.70000000001</v>
      </c>
      <c r="DD552" s="14">
        <f>SUMIFS(CountData!$H:$H, CountData!$A:$A, $B552,CountData!$B:$B, $C552, CountData!$C:$C, $D552, CountData!$D:$D, $E552, CountData!$E:$E, $F552, CountData!$F:$F, $G552, CountData!$G:$G, $H552)</f>
        <v>16</v>
      </c>
      <c r="DE552" s="14">
        <f>SUMIFS(CountData!$I:$I, CountData!$A:$A, $B552, CountData!$B:$B, $C552, CountData!$C:$C, $D552, CountData!$D:$D, $E552, CountData!$E:$E, $F552, CountData!$F:$F, $G552, CountData!$G:$G, $H552)</f>
        <v>19</v>
      </c>
      <c r="DF552" s="27">
        <f t="shared" ca="1" si="8"/>
        <v>7630.5999999999985</v>
      </c>
      <c r="DG552" s="14">
        <v>0</v>
      </c>
    </row>
    <row r="553" spans="1:111" x14ac:dyDescent="0.25">
      <c r="A553" s="14" t="s">
        <v>56</v>
      </c>
      <c r="B553" s="14" t="s">
        <v>55</v>
      </c>
      <c r="C553" s="14" t="s">
        <v>55</v>
      </c>
      <c r="D553" s="14" t="s">
        <v>55</v>
      </c>
      <c r="E553" s="14" t="s">
        <v>55</v>
      </c>
      <c r="F553" s="14" t="s">
        <v>125</v>
      </c>
      <c r="G553" s="14" t="s">
        <v>62</v>
      </c>
      <c r="H553" s="1">
        <v>42298</v>
      </c>
      <c r="I553" s="14">
        <v>7931.6</v>
      </c>
      <c r="J553" s="14">
        <v>7251.88</v>
      </c>
      <c r="K553" s="14">
        <v>7302.38</v>
      </c>
      <c r="L553" s="14">
        <v>7392.34</v>
      </c>
      <c r="M553" s="14">
        <v>7582.54</v>
      </c>
      <c r="N553" s="14">
        <v>8637.82</v>
      </c>
      <c r="O553" s="14">
        <v>10569.86</v>
      </c>
      <c r="P553" s="14">
        <v>12378.46</v>
      </c>
      <c r="Q553" s="14">
        <v>14607.66</v>
      </c>
      <c r="R553" s="14">
        <v>16326.22</v>
      </c>
      <c r="S553" s="14">
        <v>17493.7</v>
      </c>
      <c r="T553" s="14">
        <v>17609.12</v>
      </c>
      <c r="U553" s="14">
        <v>17427.34</v>
      </c>
      <c r="V553" s="14">
        <v>17164.46</v>
      </c>
      <c r="W553" s="14">
        <v>10110.52</v>
      </c>
      <c r="X553" s="14">
        <v>6327.16</v>
      </c>
      <c r="Y553" s="14">
        <v>5534.26</v>
      </c>
      <c r="Z553" s="14">
        <v>4327.6400000000003</v>
      </c>
      <c r="AA553" s="14">
        <v>4069.22</v>
      </c>
      <c r="AB553" s="14">
        <v>6929.42</v>
      </c>
      <c r="AC553" s="14">
        <v>9928.68</v>
      </c>
      <c r="AD553" s="14">
        <v>9228.02</v>
      </c>
      <c r="AE553" s="14">
        <v>8004.02</v>
      </c>
      <c r="AF553" s="14">
        <v>7604.52</v>
      </c>
      <c r="AG553" s="14">
        <v>5064.57</v>
      </c>
      <c r="AH553" s="14">
        <v>7817.81</v>
      </c>
      <c r="AI553" s="14">
        <v>7204.009</v>
      </c>
      <c r="AJ553" s="14">
        <v>7353.8950000000004</v>
      </c>
      <c r="AK553" s="14">
        <v>7562.2169999999996</v>
      </c>
      <c r="AL553" s="14">
        <v>7745.7460000000001</v>
      </c>
      <c r="AM553" s="14">
        <v>8692.0689999999995</v>
      </c>
      <c r="AN553" s="14">
        <v>10611.83</v>
      </c>
      <c r="AO553" s="14">
        <v>12290.12</v>
      </c>
      <c r="AP553" s="14">
        <v>14489.42</v>
      </c>
      <c r="AQ553" s="14">
        <v>15997.71</v>
      </c>
      <c r="AR553" s="14">
        <v>17133.43</v>
      </c>
      <c r="AS553" s="14">
        <v>17001.52</v>
      </c>
      <c r="AT553" s="14">
        <v>16292.55</v>
      </c>
      <c r="AU553" s="14">
        <v>16491.89</v>
      </c>
      <c r="AV553" s="14">
        <v>15990.15</v>
      </c>
      <c r="AW553" s="14">
        <v>14784.06</v>
      </c>
      <c r="AX553" s="14">
        <v>13751.03</v>
      </c>
      <c r="AY553" s="14">
        <v>12234.81</v>
      </c>
      <c r="AZ553" s="14">
        <v>11374.56</v>
      </c>
      <c r="BA553" s="14">
        <v>11314.09</v>
      </c>
      <c r="BB553" s="14">
        <v>10588.96</v>
      </c>
      <c r="BC553" s="14">
        <v>9503.7880000000005</v>
      </c>
      <c r="BD553" s="14">
        <v>8062.7749999999996</v>
      </c>
      <c r="BE553" s="14">
        <v>7626.5140000000001</v>
      </c>
      <c r="BF553" s="14">
        <v>13079.25</v>
      </c>
      <c r="BG553" s="14">
        <v>64.5</v>
      </c>
      <c r="BH553" s="14">
        <v>65.25</v>
      </c>
      <c r="BI553" s="14">
        <v>64.25</v>
      </c>
      <c r="BJ553" s="14">
        <v>64</v>
      </c>
      <c r="BK553" s="14">
        <v>64</v>
      </c>
      <c r="BL553" s="14">
        <v>63.75</v>
      </c>
      <c r="BM553" s="14">
        <v>63.75</v>
      </c>
      <c r="BN553" s="14">
        <v>67.25</v>
      </c>
      <c r="BO553" s="14">
        <v>71.5</v>
      </c>
      <c r="BP553" s="14">
        <v>74.25</v>
      </c>
      <c r="BQ553" s="14">
        <v>77.5</v>
      </c>
      <c r="BR553" s="14">
        <v>78.5</v>
      </c>
      <c r="BS553" s="14">
        <v>77.75</v>
      </c>
      <c r="BT553" s="14">
        <v>78.75</v>
      </c>
      <c r="BU553" s="14">
        <v>78.75</v>
      </c>
      <c r="BV553" s="14">
        <v>76.75</v>
      </c>
      <c r="BW553" s="14">
        <v>74.75</v>
      </c>
      <c r="BX553" s="14">
        <v>73.75</v>
      </c>
      <c r="BY553" s="14">
        <v>71.25</v>
      </c>
      <c r="BZ553" s="14">
        <v>70.75</v>
      </c>
      <c r="CA553" s="14">
        <v>68.25</v>
      </c>
      <c r="CB553" s="14">
        <v>67.5</v>
      </c>
      <c r="CC553" s="14">
        <v>66.5</v>
      </c>
      <c r="CD553" s="14">
        <v>66.5</v>
      </c>
      <c r="CE553" s="14">
        <v>23296.48</v>
      </c>
      <c r="CF553" s="14">
        <v>22364.06</v>
      </c>
      <c r="CG553" s="14">
        <v>22179.279999999999</v>
      </c>
      <c r="CH553" s="14">
        <v>21353.33</v>
      </c>
      <c r="CI553" s="14">
        <v>23093.82</v>
      </c>
      <c r="CJ553" s="14">
        <v>29158.39</v>
      </c>
      <c r="CK553" s="14">
        <v>30434.07</v>
      </c>
      <c r="CL553" s="14">
        <v>47717.02</v>
      </c>
      <c r="CM553" s="14">
        <v>91819.54</v>
      </c>
      <c r="CN553" s="14">
        <v>115850.6</v>
      </c>
      <c r="CO553" s="14">
        <v>159984.29999999999</v>
      </c>
      <c r="CP553" s="14">
        <v>187234.3</v>
      </c>
      <c r="CQ553" s="14">
        <v>192647.5</v>
      </c>
      <c r="CR553" s="14">
        <v>185439.8</v>
      </c>
      <c r="CS553" s="14">
        <v>141887.5</v>
      </c>
      <c r="CT553" s="14">
        <v>155960.6</v>
      </c>
      <c r="CU553" s="14">
        <v>149834.9</v>
      </c>
      <c r="CV553" s="14">
        <v>139998</v>
      </c>
      <c r="CW553" s="14">
        <v>122522</v>
      </c>
      <c r="CX553" s="14">
        <v>126913.7</v>
      </c>
      <c r="CY553" s="14">
        <v>98233.53</v>
      </c>
      <c r="CZ553" s="14">
        <v>68361.73</v>
      </c>
      <c r="DA553" s="14">
        <v>41245.21</v>
      </c>
      <c r="DB553" s="14">
        <v>29052.81</v>
      </c>
      <c r="DC553" s="14">
        <v>117471.4</v>
      </c>
      <c r="DD553" s="14">
        <f>SUMIFS(CountData!$H:$H, CountData!$A:$A, $B553,CountData!$B:$B, $C553, CountData!$C:$C, $D553, CountData!$D:$D, $E553, CountData!$E:$E, $F553, CountData!$F:$F, $G553, CountData!$G:$G, $H553)</f>
        <v>16</v>
      </c>
      <c r="DE553" s="14">
        <f>SUMIFS(CountData!$I:$I, CountData!$A:$A, $B553, CountData!$B:$B, $C553, CountData!$C:$C, $D553, CountData!$D:$D, $E553, CountData!$E:$E, $F553, CountData!$F:$F, $G553, CountData!$G:$G, $H553)</f>
        <v>19</v>
      </c>
      <c r="DF553" s="27">
        <f t="shared" ca="1" si="8"/>
        <v>9125.4424999999974</v>
      </c>
      <c r="DG553" s="14">
        <v>0</v>
      </c>
    </row>
    <row r="554" spans="1:111" x14ac:dyDescent="0.25">
      <c r="A554" s="14" t="s">
        <v>56</v>
      </c>
      <c r="B554" s="14" t="s">
        <v>55</v>
      </c>
      <c r="C554" s="14" t="s">
        <v>55</v>
      </c>
      <c r="D554" s="14" t="s">
        <v>55</v>
      </c>
      <c r="E554" s="14" t="s">
        <v>55</v>
      </c>
      <c r="F554" s="14" t="s">
        <v>125</v>
      </c>
      <c r="G554" s="14" t="s">
        <v>62</v>
      </c>
      <c r="H554" s="1">
        <v>42299</v>
      </c>
      <c r="I554" s="14">
        <v>7605.98</v>
      </c>
      <c r="J554" s="14">
        <v>6824.66</v>
      </c>
      <c r="K554" s="14">
        <v>6970.32</v>
      </c>
      <c r="L554" s="14">
        <v>7035.82</v>
      </c>
      <c r="M554" s="14">
        <v>7202.62</v>
      </c>
      <c r="N554" s="14">
        <v>8423.7800000000007</v>
      </c>
      <c r="O554" s="14">
        <v>9452.06</v>
      </c>
      <c r="P554" s="14">
        <v>10992.12</v>
      </c>
      <c r="Q554" s="14">
        <v>12328.3</v>
      </c>
      <c r="R554" s="14">
        <v>13322.7</v>
      </c>
      <c r="S554" s="14">
        <v>16339.16</v>
      </c>
      <c r="T554" s="14">
        <v>16311.1</v>
      </c>
      <c r="U554" s="14">
        <v>16626.62</v>
      </c>
      <c r="V554" s="14">
        <v>16479.759999999998</v>
      </c>
      <c r="W554" s="14">
        <v>9669.7800000000007</v>
      </c>
      <c r="X554" s="14">
        <v>6247.34</v>
      </c>
      <c r="Y554" s="14">
        <v>4620.08</v>
      </c>
      <c r="Z554" s="14">
        <v>4253.76</v>
      </c>
      <c r="AA554" s="14">
        <v>4025.86</v>
      </c>
      <c r="AB554" s="14">
        <v>6499.88</v>
      </c>
      <c r="AC554" s="14">
        <v>10086.86</v>
      </c>
      <c r="AD554" s="14">
        <v>9055.02</v>
      </c>
      <c r="AE554" s="14">
        <v>8142.32</v>
      </c>
      <c r="AF554" s="14">
        <v>7846.04</v>
      </c>
      <c r="AG554" s="14">
        <v>4786.76</v>
      </c>
      <c r="AH554" s="14">
        <v>7506.0569999999998</v>
      </c>
      <c r="AI554" s="14">
        <v>6794.3490000000002</v>
      </c>
      <c r="AJ554" s="14">
        <v>7030.0590000000002</v>
      </c>
      <c r="AK554" s="14">
        <v>7212.3280000000004</v>
      </c>
      <c r="AL554" s="14">
        <v>7378.6670000000004</v>
      </c>
      <c r="AM554" s="14">
        <v>8484.4629999999997</v>
      </c>
      <c r="AN554" s="14">
        <v>9506.6610000000001</v>
      </c>
      <c r="AO554" s="14">
        <v>10907.36</v>
      </c>
      <c r="AP554" s="14">
        <v>12170.78</v>
      </c>
      <c r="AQ554" s="14">
        <v>13003.03</v>
      </c>
      <c r="AR554" s="14">
        <v>16093.57</v>
      </c>
      <c r="AS554" s="14">
        <v>16057.07</v>
      </c>
      <c r="AT554" s="14">
        <v>16337.24</v>
      </c>
      <c r="AU554" s="14">
        <v>15889.99</v>
      </c>
      <c r="AV554" s="14">
        <v>15551.54</v>
      </c>
      <c r="AW554" s="14">
        <v>14681.87</v>
      </c>
      <c r="AX554" s="14">
        <v>12874.78</v>
      </c>
      <c r="AY554" s="14">
        <v>12086.4</v>
      </c>
      <c r="AZ554" s="14">
        <v>11323.66</v>
      </c>
      <c r="BA554" s="14">
        <v>10718.09</v>
      </c>
      <c r="BB554" s="14">
        <v>10652</v>
      </c>
      <c r="BC554" s="14">
        <v>9250.5390000000007</v>
      </c>
      <c r="BD554" s="14">
        <v>8168.68</v>
      </c>
      <c r="BE554" s="14">
        <v>7839.5519999999997</v>
      </c>
      <c r="BF554" s="14">
        <v>12812.77</v>
      </c>
      <c r="BG554" s="14">
        <v>64.371399999999994</v>
      </c>
      <c r="BH554" s="14">
        <v>64.142899999999997</v>
      </c>
      <c r="BI554" s="14">
        <v>63.914299999999997</v>
      </c>
      <c r="BJ554" s="14">
        <v>63.914299999999997</v>
      </c>
      <c r="BK554" s="14">
        <v>64.685699999999997</v>
      </c>
      <c r="BL554" s="14">
        <v>63.685699999999997</v>
      </c>
      <c r="BM554" s="14">
        <v>62.914299999999997</v>
      </c>
      <c r="BN554" s="14">
        <v>66.2286</v>
      </c>
      <c r="BO554" s="14">
        <v>72.085700000000003</v>
      </c>
      <c r="BP554" s="14">
        <v>75.085700000000003</v>
      </c>
      <c r="BQ554" s="14">
        <v>77.857100000000003</v>
      </c>
      <c r="BR554" s="14">
        <v>78.857100000000003</v>
      </c>
      <c r="BS554" s="14">
        <v>79.085700000000003</v>
      </c>
      <c r="BT554" s="14">
        <v>79.628600000000006</v>
      </c>
      <c r="BU554" s="14">
        <v>78.085700000000003</v>
      </c>
      <c r="BV554" s="14">
        <v>78.314300000000003</v>
      </c>
      <c r="BW554" s="14">
        <v>75.542900000000003</v>
      </c>
      <c r="BX554" s="14">
        <v>72</v>
      </c>
      <c r="BY554" s="14">
        <v>70.2286</v>
      </c>
      <c r="BZ554" s="14">
        <v>67.914299999999997</v>
      </c>
      <c r="CA554" s="14">
        <v>67.142899999999997</v>
      </c>
      <c r="CB554" s="14">
        <v>65.599999999999994</v>
      </c>
      <c r="CC554" s="14">
        <v>68.457099999999997</v>
      </c>
      <c r="CD554" s="14">
        <v>69</v>
      </c>
      <c r="CE554" s="14">
        <v>26183.32</v>
      </c>
      <c r="CF554" s="14">
        <v>23442.66</v>
      </c>
      <c r="CG554" s="14">
        <v>23353.95</v>
      </c>
      <c r="CH554" s="14">
        <v>22530.45</v>
      </c>
      <c r="CI554" s="14">
        <v>24429.47</v>
      </c>
      <c r="CJ554" s="14">
        <v>30931.14</v>
      </c>
      <c r="CK554" s="14">
        <v>32173.31</v>
      </c>
      <c r="CL554" s="14">
        <v>50298.21</v>
      </c>
      <c r="CM554" s="14">
        <v>95369.14</v>
      </c>
      <c r="CN554" s="14">
        <v>122426.6</v>
      </c>
      <c r="CO554" s="14">
        <v>160929.70000000001</v>
      </c>
      <c r="CP554" s="14">
        <v>187840.4</v>
      </c>
      <c r="CQ554" s="14">
        <v>180891.3</v>
      </c>
      <c r="CR554" s="14">
        <v>184583.9</v>
      </c>
      <c r="CS554" s="14">
        <v>150656.20000000001</v>
      </c>
      <c r="CT554" s="14">
        <v>170510.8</v>
      </c>
      <c r="CU554" s="14">
        <v>158095.6</v>
      </c>
      <c r="CV554" s="14">
        <v>155198.29999999999</v>
      </c>
      <c r="CW554" s="14">
        <v>135427.20000000001</v>
      </c>
      <c r="CX554" s="14">
        <v>118982.6</v>
      </c>
      <c r="CY554" s="14">
        <v>99115.73</v>
      </c>
      <c r="CZ554" s="14">
        <v>70631.839999999997</v>
      </c>
      <c r="DA554" s="14">
        <v>44391.68</v>
      </c>
      <c r="DB554" s="14">
        <v>31794.26</v>
      </c>
      <c r="DC554" s="14">
        <v>125590.5</v>
      </c>
      <c r="DD554" s="14">
        <f>SUMIFS(CountData!$H:$H, CountData!$A:$A, $B554,CountData!$B:$B, $C554, CountData!$C:$C, $D554, CountData!$D:$D, $E554, CountData!$E:$E, $F554, CountData!$F:$F, $G554, CountData!$G:$G, $H554)</f>
        <v>16</v>
      </c>
      <c r="DE554" s="14">
        <f>SUMIFS(CountData!$I:$I, CountData!$A:$A, $B554, CountData!$B:$B, $C554, CountData!$C:$C, $D554, CountData!$D:$D, $E554, CountData!$E:$E, $F554, CountData!$F:$F, $G554, CountData!$G:$G, $H554)</f>
        <v>19</v>
      </c>
      <c r="DF554" s="27">
        <f t="shared" ca="1" si="8"/>
        <v>9011.8875000000007</v>
      </c>
      <c r="DG554" s="14">
        <v>0</v>
      </c>
    </row>
    <row r="555" spans="1:111" x14ac:dyDescent="0.25">
      <c r="A555" s="14" t="s">
        <v>56</v>
      </c>
      <c r="B555" s="14" t="s">
        <v>55</v>
      </c>
      <c r="C555" s="14" t="s">
        <v>55</v>
      </c>
      <c r="D555" s="14" t="s">
        <v>55</v>
      </c>
      <c r="E555" s="14" t="s">
        <v>55</v>
      </c>
      <c r="F555" s="14" t="s">
        <v>125</v>
      </c>
      <c r="G555" s="14" t="s">
        <v>62</v>
      </c>
      <c r="H555" s="1">
        <v>42300</v>
      </c>
      <c r="I555" s="14">
        <v>8053.76</v>
      </c>
      <c r="J555" s="14">
        <v>7561.08</v>
      </c>
      <c r="K555" s="14">
        <v>7328.36</v>
      </c>
      <c r="L555" s="14">
        <v>7581.02</v>
      </c>
      <c r="M555" s="14">
        <v>7572.22</v>
      </c>
      <c r="N555" s="14">
        <v>8365.36</v>
      </c>
      <c r="O555" s="14">
        <v>9515.08</v>
      </c>
      <c r="P555" s="14">
        <v>11055.24</v>
      </c>
      <c r="Q555" s="14">
        <v>13617.76</v>
      </c>
      <c r="R555" s="14">
        <v>14516.88</v>
      </c>
      <c r="S555" s="14">
        <v>15569.3</v>
      </c>
      <c r="T555" s="14">
        <v>16100.54</v>
      </c>
      <c r="U555" s="14">
        <v>16365.4</v>
      </c>
      <c r="V555" s="14">
        <v>16659.02</v>
      </c>
      <c r="W555" s="14">
        <v>10095.299999999999</v>
      </c>
      <c r="X555" s="14">
        <v>5131.76</v>
      </c>
      <c r="Y555" s="14">
        <v>4471.8</v>
      </c>
      <c r="Z555" s="14">
        <v>4163.96</v>
      </c>
      <c r="AA555" s="14">
        <v>4051.06</v>
      </c>
      <c r="AB555" s="14">
        <v>6550.94</v>
      </c>
      <c r="AC555" s="14">
        <v>9396.32</v>
      </c>
      <c r="AD555" s="14">
        <v>8546.08</v>
      </c>
      <c r="AE555" s="14">
        <v>7747.52</v>
      </c>
      <c r="AF555" s="14">
        <v>6987.72</v>
      </c>
      <c r="AG555" s="14">
        <v>4454.6450000000004</v>
      </c>
      <c r="AH555" s="14">
        <v>7954.68</v>
      </c>
      <c r="AI555" s="14">
        <v>7526.5389999999998</v>
      </c>
      <c r="AJ555" s="14">
        <v>7393.7640000000001</v>
      </c>
      <c r="AK555" s="14">
        <v>7754.0879999999997</v>
      </c>
      <c r="AL555" s="14">
        <v>7743.3540000000003</v>
      </c>
      <c r="AM555" s="14">
        <v>8431.1730000000007</v>
      </c>
      <c r="AN555" s="14">
        <v>9562.2569999999996</v>
      </c>
      <c r="AO555" s="14">
        <v>10959.88</v>
      </c>
      <c r="AP555" s="14">
        <v>13494.48</v>
      </c>
      <c r="AQ555" s="14">
        <v>14189.82</v>
      </c>
      <c r="AR555" s="14">
        <v>15234.3</v>
      </c>
      <c r="AS555" s="14">
        <v>15768.09</v>
      </c>
      <c r="AT555" s="14">
        <v>16660.63</v>
      </c>
      <c r="AU555" s="14">
        <v>16254.45</v>
      </c>
      <c r="AV555" s="14">
        <v>15973.48</v>
      </c>
      <c r="AW555" s="14">
        <v>13575.44</v>
      </c>
      <c r="AX555" s="14">
        <v>12740.71</v>
      </c>
      <c r="AY555" s="14">
        <v>12225.63</v>
      </c>
      <c r="AZ555" s="14">
        <v>11448.51</v>
      </c>
      <c r="BA555" s="14">
        <v>10798.79</v>
      </c>
      <c r="BB555" s="14">
        <v>10085.73</v>
      </c>
      <c r="BC555" s="14">
        <v>8695.9</v>
      </c>
      <c r="BD555" s="14">
        <v>7813.4480000000003</v>
      </c>
      <c r="BE555" s="14">
        <v>6965.8180000000002</v>
      </c>
      <c r="BF555" s="14">
        <v>12566.36</v>
      </c>
      <c r="BG555" s="14">
        <v>69</v>
      </c>
      <c r="BH555" s="14">
        <v>68.75</v>
      </c>
      <c r="BI555" s="14">
        <v>68.5</v>
      </c>
      <c r="BJ555" s="14">
        <v>66</v>
      </c>
      <c r="BK555" s="14">
        <v>62.75</v>
      </c>
      <c r="BL555" s="14">
        <v>63</v>
      </c>
      <c r="BM555" s="14">
        <v>63</v>
      </c>
      <c r="BN555" s="14">
        <v>66</v>
      </c>
      <c r="BO555" s="14">
        <v>70.5</v>
      </c>
      <c r="BP555" s="14">
        <v>73.5</v>
      </c>
      <c r="BQ555" s="14">
        <v>74.5</v>
      </c>
      <c r="BR555" s="14">
        <v>78</v>
      </c>
      <c r="BS555" s="14">
        <v>81</v>
      </c>
      <c r="BT555" s="14">
        <v>79.75</v>
      </c>
      <c r="BU555" s="14">
        <v>76.75</v>
      </c>
      <c r="BV555" s="14">
        <v>79.25</v>
      </c>
      <c r="BW555" s="14">
        <v>75.75</v>
      </c>
      <c r="BX555" s="14">
        <v>74</v>
      </c>
      <c r="BY555" s="14">
        <v>72.25</v>
      </c>
      <c r="BZ555" s="14">
        <v>71.25</v>
      </c>
      <c r="CA555" s="14">
        <v>69</v>
      </c>
      <c r="CB555" s="14">
        <v>67.25</v>
      </c>
      <c r="CC555" s="14">
        <v>67.25</v>
      </c>
      <c r="CD555" s="14">
        <v>67</v>
      </c>
      <c r="CE555" s="14">
        <v>23662.37</v>
      </c>
      <c r="CF555" s="14">
        <v>22962.17</v>
      </c>
      <c r="CG555" s="14">
        <v>22652.02</v>
      </c>
      <c r="CH555" s="14">
        <v>21782.35</v>
      </c>
      <c r="CI555" s="14">
        <v>23685.55</v>
      </c>
      <c r="CJ555" s="14">
        <v>30159.42</v>
      </c>
      <c r="CK555" s="14">
        <v>31370.07</v>
      </c>
      <c r="CL555" s="14">
        <v>49361.25</v>
      </c>
      <c r="CM555" s="14">
        <v>94520.95</v>
      </c>
      <c r="CN555" s="14">
        <v>120031.6</v>
      </c>
      <c r="CO555" s="14">
        <v>168693.5</v>
      </c>
      <c r="CP555" s="14">
        <v>187805.2</v>
      </c>
      <c r="CQ555" s="14">
        <v>234090.4</v>
      </c>
      <c r="CR555" s="14">
        <v>187582</v>
      </c>
      <c r="CS555" s="14">
        <v>146989.6</v>
      </c>
      <c r="CT555" s="14">
        <v>169558</v>
      </c>
      <c r="CU555" s="14">
        <v>152874.5</v>
      </c>
      <c r="CV555" s="14">
        <v>143620.79999999999</v>
      </c>
      <c r="CW555" s="14">
        <v>126805</v>
      </c>
      <c r="CX555" s="14">
        <v>114433.5</v>
      </c>
      <c r="CY555" s="14">
        <v>96752.68</v>
      </c>
      <c r="CZ555" s="14">
        <v>68075.320000000007</v>
      </c>
      <c r="DA555" s="14">
        <v>38964.18</v>
      </c>
      <c r="DB555" s="14">
        <v>34734.74</v>
      </c>
      <c r="DC555" s="14">
        <v>124500.1</v>
      </c>
      <c r="DD555" s="14">
        <f>SUMIFS(CountData!$H:$H, CountData!$A:$A, $B555,CountData!$B:$B, $C555, CountData!$C:$C, $D555, CountData!$D:$D, $E555, CountData!$E:$E, $F555, CountData!$F:$F, $G555, CountData!$G:$G, $H555)</f>
        <v>16</v>
      </c>
      <c r="DE555" s="14">
        <f>SUMIFS(CountData!$I:$I, CountData!$A:$A, $B555, CountData!$B:$B, $C555, CountData!$C:$C, $D555, CountData!$D:$D, $E555, CountData!$E:$E, $F555, CountData!$F:$F, $G555, CountData!$G:$G, $H555)</f>
        <v>19</v>
      </c>
      <c r="DF555" s="27">
        <f t="shared" ca="1" si="8"/>
        <v>9174.1699999999983</v>
      </c>
      <c r="DG555" s="14">
        <v>0</v>
      </c>
    </row>
    <row r="556" spans="1:111" x14ac:dyDescent="0.25">
      <c r="A556" s="14" t="s">
        <v>56</v>
      </c>
      <c r="B556" s="14" t="s">
        <v>55</v>
      </c>
      <c r="C556" s="14" t="s">
        <v>55</v>
      </c>
      <c r="D556" s="14" t="s">
        <v>55</v>
      </c>
      <c r="E556" s="14" t="s">
        <v>55</v>
      </c>
      <c r="F556" s="14" t="s">
        <v>125</v>
      </c>
      <c r="G556" s="14" t="s">
        <v>62</v>
      </c>
      <c r="H556" s="1">
        <v>42304</v>
      </c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D556" s="14">
        <f>SUMIFS(CountData!$H:$H, CountData!$A:$A, $B556,CountData!$B:$B, $C556, CountData!$C:$C, $D556, CountData!$D:$D, $E556, CountData!$E:$E, $F556, CountData!$F:$F, $G556, CountData!$G:$G, $H556)</f>
        <v>16</v>
      </c>
      <c r="DE556" s="14">
        <f>SUMIFS(CountData!$I:$I, CountData!$A:$A, $B556, CountData!$B:$B, $C556, CountData!$C:$C, $D556, CountData!$D:$D, $E556, CountData!$E:$E, $F556, CountData!$F:$F, $G556, CountData!$G:$G, $H556)</f>
        <v>19</v>
      </c>
      <c r="DF556" s="27">
        <f t="shared" ca="1" si="8"/>
        <v>0</v>
      </c>
      <c r="DG556" s="14">
        <v>1</v>
      </c>
    </row>
    <row r="557" spans="1:111" x14ac:dyDescent="0.25">
      <c r="A557" s="14" t="s">
        <v>56</v>
      </c>
      <c r="B557" s="14" t="s">
        <v>55</v>
      </c>
      <c r="C557" s="14" t="s">
        <v>55</v>
      </c>
      <c r="D557" s="14" t="s">
        <v>55</v>
      </c>
      <c r="E557" s="14" t="s">
        <v>55</v>
      </c>
      <c r="F557" s="14" t="s">
        <v>125</v>
      </c>
      <c r="G557" s="14" t="s">
        <v>62</v>
      </c>
      <c r="H557" s="1">
        <v>42305</v>
      </c>
      <c r="I557" s="14">
        <v>7823.1</v>
      </c>
      <c r="J557" s="14">
        <v>7443.46</v>
      </c>
      <c r="K557" s="14">
        <v>7087.8</v>
      </c>
      <c r="L557" s="14">
        <v>7111.46</v>
      </c>
      <c r="M557" s="14">
        <v>7262.22</v>
      </c>
      <c r="N557" s="14">
        <v>8278.2999999999993</v>
      </c>
      <c r="O557" s="14">
        <v>10330.16</v>
      </c>
      <c r="P557" s="14">
        <v>12708.04</v>
      </c>
      <c r="Q557" s="14">
        <v>14197.4</v>
      </c>
      <c r="R557" s="14">
        <v>14682.34</v>
      </c>
      <c r="S557" s="14">
        <v>15359.98</v>
      </c>
      <c r="T557" s="14">
        <v>15323.5</v>
      </c>
      <c r="U557" s="14">
        <v>15395.56</v>
      </c>
      <c r="V557" s="14">
        <v>15240.82</v>
      </c>
      <c r="W557" s="14">
        <v>8191.82</v>
      </c>
      <c r="X557" s="14">
        <v>5098.3599999999997</v>
      </c>
      <c r="Y557" s="14">
        <v>4319.4399999999996</v>
      </c>
      <c r="Z557" s="14">
        <v>4041.36</v>
      </c>
      <c r="AA557" s="14">
        <v>4033.44</v>
      </c>
      <c r="AB557" s="14">
        <v>6783.76</v>
      </c>
      <c r="AC557" s="14">
        <v>10461.24</v>
      </c>
      <c r="AD557" s="14">
        <v>9428.82</v>
      </c>
      <c r="AE557" s="14">
        <v>8277.74</v>
      </c>
      <c r="AF557" s="14">
        <v>7942.82</v>
      </c>
      <c r="AG557" s="14">
        <v>4373.1499999999996</v>
      </c>
      <c r="AH557" s="14">
        <v>7716.6130000000003</v>
      </c>
      <c r="AI557" s="14">
        <v>7397.0630000000001</v>
      </c>
      <c r="AJ557" s="14">
        <v>7150.9859999999999</v>
      </c>
      <c r="AK557" s="14">
        <v>7280.99</v>
      </c>
      <c r="AL557" s="14">
        <v>7424.0529999999999</v>
      </c>
      <c r="AM557" s="14">
        <v>8341.3649999999998</v>
      </c>
      <c r="AN557" s="14">
        <v>10356.02</v>
      </c>
      <c r="AO557" s="14">
        <v>12607.79</v>
      </c>
      <c r="AP557" s="14">
        <v>14117.97</v>
      </c>
      <c r="AQ557" s="14">
        <v>14319</v>
      </c>
      <c r="AR557" s="14">
        <v>15182.59</v>
      </c>
      <c r="AS557" s="14">
        <v>15426.73</v>
      </c>
      <c r="AT557" s="14">
        <v>14860.8</v>
      </c>
      <c r="AU557" s="14">
        <v>14528.43</v>
      </c>
      <c r="AV557" s="14">
        <v>14133.52</v>
      </c>
      <c r="AW557" s="14">
        <v>13580.63</v>
      </c>
      <c r="AX557" s="14">
        <v>12620.41</v>
      </c>
      <c r="AY557" s="14">
        <v>12294.99</v>
      </c>
      <c r="AZ557" s="14">
        <v>11350.13</v>
      </c>
      <c r="BA557" s="14">
        <v>10959.38</v>
      </c>
      <c r="BB557" s="14">
        <v>10850.9</v>
      </c>
      <c r="BC557" s="14">
        <v>9520.2819999999992</v>
      </c>
      <c r="BD557" s="14">
        <v>8260.2240000000002</v>
      </c>
      <c r="BE557" s="14">
        <v>7961.857</v>
      </c>
      <c r="BF557" s="14">
        <v>12446.93</v>
      </c>
      <c r="BG557" s="14">
        <v>66.25</v>
      </c>
      <c r="BH557" s="14">
        <v>68.25</v>
      </c>
      <c r="BI557" s="14">
        <v>69</v>
      </c>
      <c r="BJ557" s="14">
        <v>65.75</v>
      </c>
      <c r="BK557" s="14">
        <v>63.25</v>
      </c>
      <c r="BL557" s="14">
        <v>63.25</v>
      </c>
      <c r="BM557" s="14">
        <v>63.75</v>
      </c>
      <c r="BN557" s="14">
        <v>67.25</v>
      </c>
      <c r="BO557" s="14">
        <v>69.5</v>
      </c>
      <c r="BP557" s="14">
        <v>73.25</v>
      </c>
      <c r="BQ557" s="14">
        <v>78</v>
      </c>
      <c r="BR557" s="14">
        <v>80</v>
      </c>
      <c r="BS557" s="14">
        <v>78.25</v>
      </c>
      <c r="BT557" s="14">
        <v>77.25</v>
      </c>
      <c r="BU557" s="14">
        <v>76.5</v>
      </c>
      <c r="BV557" s="14">
        <v>76.5</v>
      </c>
      <c r="BW557" s="14">
        <v>77</v>
      </c>
      <c r="BX557" s="14">
        <v>76.75</v>
      </c>
      <c r="BY557" s="14">
        <v>73</v>
      </c>
      <c r="BZ557" s="14">
        <v>69.75</v>
      </c>
      <c r="CA557" s="14">
        <v>69.5</v>
      </c>
      <c r="CB557" s="14">
        <v>68.75</v>
      </c>
      <c r="CC557" s="14">
        <v>68.5</v>
      </c>
      <c r="CD557" s="14">
        <v>69.5</v>
      </c>
      <c r="CE557" s="14">
        <v>23018.69</v>
      </c>
      <c r="CF557" s="14">
        <v>22052.41</v>
      </c>
      <c r="CG557" s="14">
        <v>21783.21</v>
      </c>
      <c r="CH557" s="14">
        <v>20935.09</v>
      </c>
      <c r="CI557" s="14">
        <v>22640.53</v>
      </c>
      <c r="CJ557" s="14">
        <v>28576.84</v>
      </c>
      <c r="CK557" s="14">
        <v>29753.68</v>
      </c>
      <c r="CL557" s="14">
        <v>46872.5</v>
      </c>
      <c r="CM557" s="14">
        <v>92876.33</v>
      </c>
      <c r="CN557" s="14">
        <v>122389.8</v>
      </c>
      <c r="CO557" s="14">
        <v>164123.4</v>
      </c>
      <c r="CP557" s="14">
        <v>180647.6</v>
      </c>
      <c r="CQ557" s="14">
        <v>173379.1</v>
      </c>
      <c r="CR557" s="14">
        <v>173962.5</v>
      </c>
      <c r="CS557" s="14">
        <v>142585.4</v>
      </c>
      <c r="CT557" s="14">
        <v>151698.29999999999</v>
      </c>
      <c r="CU557" s="14">
        <v>188534.1</v>
      </c>
      <c r="CV557" s="14">
        <v>158421.29999999999</v>
      </c>
      <c r="CW557" s="14">
        <v>132665.9</v>
      </c>
      <c r="CX557" s="14">
        <v>108000.5</v>
      </c>
      <c r="CY557" s="14">
        <v>98106.71</v>
      </c>
      <c r="CZ557" s="14">
        <v>66395.33</v>
      </c>
      <c r="DA557" s="14">
        <v>43669.27</v>
      </c>
      <c r="DB557" s="14">
        <v>33379.699999999997</v>
      </c>
      <c r="DC557" s="14">
        <v>118644.3</v>
      </c>
      <c r="DD557" s="14">
        <f>SUMIFS(CountData!$H:$H, CountData!$A:$A, $B557,CountData!$B:$B, $C557, CountData!$C:$C, $D557, CountData!$D:$D, $E557, CountData!$E:$E, $F557, CountData!$F:$F, $G557, CountData!$G:$G, $H557)</f>
        <v>16</v>
      </c>
      <c r="DE557" s="14">
        <f>SUMIFS(CountData!$I:$I, CountData!$A:$A, $B557, CountData!$B:$B, $C557, CountData!$C:$C, $D557, CountData!$D:$D, $E557, CountData!$E:$E, $F557, CountData!$F:$F, $G557, CountData!$G:$G, $H557)</f>
        <v>19</v>
      </c>
      <c r="DF557" s="27">
        <f t="shared" ca="1" si="8"/>
        <v>8784.2374999999993</v>
      </c>
      <c r="DG557" s="14">
        <v>0</v>
      </c>
    </row>
    <row r="558" spans="1:111" x14ac:dyDescent="0.25">
      <c r="A558" s="14" t="s">
        <v>56</v>
      </c>
      <c r="B558" s="14" t="s">
        <v>55</v>
      </c>
      <c r="C558" s="14" t="s">
        <v>55</v>
      </c>
      <c r="D558" s="14" t="s">
        <v>55</v>
      </c>
      <c r="E558" s="14" t="s">
        <v>55</v>
      </c>
      <c r="F558" s="14" t="s">
        <v>125</v>
      </c>
      <c r="G558" s="14" t="s">
        <v>62</v>
      </c>
      <c r="H558" s="1">
        <v>42307</v>
      </c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D558" s="14">
        <f>SUMIFS(CountData!$H:$H, CountData!$A:$A, $B558,CountData!$B:$B, $C558, CountData!$C:$C, $D558, CountData!$D:$D, $E558, CountData!$E:$E, $F558, CountData!$F:$F, $G558, CountData!$G:$G, $H558)</f>
        <v>16</v>
      </c>
      <c r="DE558" s="14">
        <f>SUMIFS(CountData!$I:$I, CountData!$A:$A, $B558, CountData!$B:$B, $C558, CountData!$C:$C, $D558, CountData!$D:$D, $E558, CountData!$E:$E, $F558, CountData!$F:$F, $G558, CountData!$G:$G, $H558)</f>
        <v>19</v>
      </c>
      <c r="DF558" s="27">
        <f t="shared" ca="1" si="8"/>
        <v>0</v>
      </c>
      <c r="DG558" s="14">
        <v>1</v>
      </c>
    </row>
    <row r="559" spans="1:111" x14ac:dyDescent="0.25">
      <c r="A559" s="14" t="s">
        <v>56</v>
      </c>
      <c r="B559" s="14" t="s">
        <v>55</v>
      </c>
      <c r="C559" s="14" t="s">
        <v>55</v>
      </c>
      <c r="D559" s="14" t="s">
        <v>55</v>
      </c>
      <c r="E559" s="14" t="s">
        <v>55</v>
      </c>
      <c r="F559" s="14" t="s">
        <v>125</v>
      </c>
      <c r="G559" s="14" t="s">
        <v>103</v>
      </c>
      <c r="H559" s="1">
        <v>42125</v>
      </c>
      <c r="I559" s="14">
        <v>10196.94</v>
      </c>
      <c r="J559" s="14">
        <v>10192.540000000001</v>
      </c>
      <c r="K559" s="14">
        <v>10260.08</v>
      </c>
      <c r="L559" s="14">
        <v>10359.02</v>
      </c>
      <c r="M559" s="14">
        <v>10593.56</v>
      </c>
      <c r="N559" s="14">
        <v>10980.1</v>
      </c>
      <c r="O559" s="14">
        <v>11688.42</v>
      </c>
      <c r="P559" s="14">
        <v>11846.78</v>
      </c>
      <c r="Q559" s="14">
        <v>12086.34</v>
      </c>
      <c r="R559" s="14">
        <v>12584.52</v>
      </c>
      <c r="S559" s="14">
        <v>12889.94</v>
      </c>
      <c r="T559" s="14">
        <v>13250.12</v>
      </c>
      <c r="U559" s="14">
        <v>13466.9</v>
      </c>
      <c r="V559" s="14">
        <v>13649.42</v>
      </c>
      <c r="W559" s="14">
        <v>13608.4</v>
      </c>
      <c r="X559" s="14">
        <v>12299.1</v>
      </c>
      <c r="Y559" s="14">
        <v>12177.42</v>
      </c>
      <c r="Z559" s="14">
        <v>12112.02</v>
      </c>
      <c r="AA559" s="14">
        <v>11718.44</v>
      </c>
      <c r="AB559" s="14">
        <v>12804.78</v>
      </c>
      <c r="AC559" s="14">
        <v>12640.38</v>
      </c>
      <c r="AD559" s="14">
        <v>12292.16</v>
      </c>
      <c r="AE559" s="14">
        <v>11066.32</v>
      </c>
      <c r="AF559" s="14">
        <v>10521.68</v>
      </c>
      <c r="AG559" s="14">
        <v>12076.75</v>
      </c>
      <c r="AH559" s="14">
        <v>10231.23</v>
      </c>
      <c r="AI559" s="14">
        <v>10185.02</v>
      </c>
      <c r="AJ559" s="14">
        <v>10297.73</v>
      </c>
      <c r="AK559" s="14">
        <v>10436.69</v>
      </c>
      <c r="AL559" s="14">
        <v>10660.47</v>
      </c>
      <c r="AM559" s="14">
        <v>11022.38</v>
      </c>
      <c r="AN559" s="14">
        <v>11719.34</v>
      </c>
      <c r="AO559" s="14">
        <v>11803.25</v>
      </c>
      <c r="AP559" s="14">
        <v>11995.74</v>
      </c>
      <c r="AQ559" s="14">
        <v>12473.14</v>
      </c>
      <c r="AR559" s="14">
        <v>12725.41</v>
      </c>
      <c r="AS559" s="14">
        <v>13031.13</v>
      </c>
      <c r="AT559" s="14">
        <v>13150.46</v>
      </c>
      <c r="AU559" s="14">
        <v>13387.98</v>
      </c>
      <c r="AV559" s="14">
        <v>13442.29</v>
      </c>
      <c r="AW559" s="14">
        <v>13456.13</v>
      </c>
      <c r="AX559" s="14">
        <v>13266.77</v>
      </c>
      <c r="AY559" s="14">
        <v>13203.11</v>
      </c>
      <c r="AZ559" s="14">
        <v>12820.23</v>
      </c>
      <c r="BA559" s="14">
        <v>12819.75</v>
      </c>
      <c r="BB559" s="14">
        <v>12466.09</v>
      </c>
      <c r="BC559" s="14">
        <v>12099.29</v>
      </c>
      <c r="BD559" s="14">
        <v>10935.63</v>
      </c>
      <c r="BE559" s="14">
        <v>10426.120000000001</v>
      </c>
      <c r="BF559" s="14">
        <v>13171.19</v>
      </c>
      <c r="BG559" s="14">
        <v>65.509399999999999</v>
      </c>
      <c r="BH559" s="14">
        <v>65.018900000000002</v>
      </c>
      <c r="BI559" s="14">
        <v>64.018900000000002</v>
      </c>
      <c r="BJ559" s="14">
        <v>63.509399999999999</v>
      </c>
      <c r="BK559" s="14">
        <v>62.509399999999999</v>
      </c>
      <c r="BL559" s="14">
        <v>60.547199999999997</v>
      </c>
      <c r="BM559" s="14">
        <v>63.509399999999999</v>
      </c>
      <c r="BN559" s="14">
        <v>67.981099999999998</v>
      </c>
      <c r="BO559" s="14">
        <v>70.924499999999995</v>
      </c>
      <c r="BP559" s="14">
        <v>73.886799999999994</v>
      </c>
      <c r="BQ559" s="14">
        <v>78.377399999999994</v>
      </c>
      <c r="BR559" s="14">
        <v>79.867900000000006</v>
      </c>
      <c r="BS559" s="14">
        <v>81.886799999999994</v>
      </c>
      <c r="BT559" s="14">
        <v>81.905699999999996</v>
      </c>
      <c r="BU559" s="14">
        <v>81.943399999999997</v>
      </c>
      <c r="BV559" s="14">
        <v>80.433999999999997</v>
      </c>
      <c r="BW559" s="14">
        <v>77.433999999999997</v>
      </c>
      <c r="BX559" s="14">
        <v>74.471699999999998</v>
      </c>
      <c r="BY559" s="14">
        <v>73</v>
      </c>
      <c r="BZ559" s="14">
        <v>70</v>
      </c>
      <c r="CA559" s="14">
        <v>68.509399999999999</v>
      </c>
      <c r="CB559" s="14">
        <v>68.018900000000002</v>
      </c>
      <c r="CC559" s="14">
        <v>66.018900000000002</v>
      </c>
      <c r="CD559" s="14">
        <v>65.018900000000002</v>
      </c>
      <c r="CE559" s="14">
        <v>1527.146</v>
      </c>
      <c r="CF559" s="14">
        <v>1579.6020000000001</v>
      </c>
      <c r="CG559" s="14">
        <v>1447.481</v>
      </c>
      <c r="CH559" s="14">
        <v>1270.2840000000001</v>
      </c>
      <c r="CI559" s="14">
        <v>948.37090000000001</v>
      </c>
      <c r="CJ559" s="14">
        <v>664.84349999999995</v>
      </c>
      <c r="CK559" s="14">
        <v>1018.165</v>
      </c>
      <c r="CL559" s="14">
        <v>428.27229999999997</v>
      </c>
      <c r="CM559" s="14">
        <v>472.99329999999998</v>
      </c>
      <c r="CN559" s="14">
        <v>645.70749999999998</v>
      </c>
      <c r="CO559" s="14">
        <v>959.11159999999995</v>
      </c>
      <c r="CP559" s="14">
        <v>1096.471</v>
      </c>
      <c r="CQ559" s="14">
        <v>1527.7070000000001</v>
      </c>
      <c r="CR559" s="14">
        <v>1663.0530000000001</v>
      </c>
      <c r="CS559" s="14">
        <v>1701.741</v>
      </c>
      <c r="CT559" s="14">
        <v>1622.6510000000001</v>
      </c>
      <c r="CU559" s="14">
        <v>1424.9469999999999</v>
      </c>
      <c r="CV559" s="14">
        <v>1252.7560000000001</v>
      </c>
      <c r="CW559" s="14">
        <v>1192.6179999999999</v>
      </c>
      <c r="CX559" s="14">
        <v>996.20140000000004</v>
      </c>
      <c r="CY559" s="14">
        <v>1981.9369999999999</v>
      </c>
      <c r="CZ559" s="14">
        <v>2746.989</v>
      </c>
      <c r="DA559" s="14">
        <v>1538.7619999999999</v>
      </c>
      <c r="DB559" s="14">
        <v>1595.354</v>
      </c>
      <c r="DC559" s="14">
        <v>1186.9939999999999</v>
      </c>
      <c r="DD559" s="14">
        <f>SUMIFS(CountData!$H:$H, CountData!$A:$A, $B559,CountData!$B:$B, $C559, CountData!$C:$C, $D559, CountData!$D:$D, $E559, CountData!$E:$E, $F559, CountData!$F:$F, $G559, CountData!$G:$G, $H559)</f>
        <v>16</v>
      </c>
      <c r="DE559" s="14">
        <f>SUMIFS(CountData!$I:$I, CountData!$A:$A, $B559, CountData!$B:$B, $C559, CountData!$C:$C, $D559, CountData!$D:$D, $E559, CountData!$E:$E, $F559, CountData!$F:$F, $G559, CountData!$G:$G, $H559)</f>
        <v>19</v>
      </c>
      <c r="DF559" s="27">
        <f t="shared" ca="1" si="8"/>
        <v>1265.33</v>
      </c>
      <c r="DG559" s="14">
        <v>0</v>
      </c>
    </row>
    <row r="560" spans="1:111" x14ac:dyDescent="0.25">
      <c r="A560" s="14" t="s">
        <v>56</v>
      </c>
      <c r="B560" s="14" t="s">
        <v>55</v>
      </c>
      <c r="C560" s="14" t="s">
        <v>55</v>
      </c>
      <c r="D560" s="14" t="s">
        <v>55</v>
      </c>
      <c r="E560" s="14" t="s">
        <v>55</v>
      </c>
      <c r="F560" s="14" t="s">
        <v>125</v>
      </c>
      <c r="G560" s="14" t="s">
        <v>103</v>
      </c>
      <c r="H560" s="1">
        <v>42164</v>
      </c>
      <c r="I560" s="14">
        <v>13029.28</v>
      </c>
      <c r="J560" s="14">
        <v>13083.8</v>
      </c>
      <c r="K560" s="14">
        <v>13198.2</v>
      </c>
      <c r="L560" s="14">
        <v>13389.74</v>
      </c>
      <c r="M560" s="14">
        <v>13543.2</v>
      </c>
      <c r="N560" s="14">
        <v>14112.38</v>
      </c>
      <c r="O560" s="14">
        <v>15809.96</v>
      </c>
      <c r="P560" s="14">
        <v>15828.46</v>
      </c>
      <c r="Q560" s="14">
        <v>15800.84</v>
      </c>
      <c r="R560" s="14">
        <v>16385.72</v>
      </c>
      <c r="S560" s="14">
        <v>16873.82</v>
      </c>
      <c r="T560" s="14">
        <v>17111.14</v>
      </c>
      <c r="U560" s="14">
        <v>16957.14</v>
      </c>
      <c r="V560" s="14">
        <v>16895.580000000002</v>
      </c>
      <c r="W560" s="14">
        <v>16272.82</v>
      </c>
      <c r="X560" s="14">
        <v>14337.3</v>
      </c>
      <c r="Y560" s="14">
        <v>14336.86</v>
      </c>
      <c r="Z560" s="14">
        <v>14202.2</v>
      </c>
      <c r="AA560" s="14">
        <v>13984.94</v>
      </c>
      <c r="AB560" s="14">
        <v>15963.2</v>
      </c>
      <c r="AC560" s="14">
        <v>16492.84</v>
      </c>
      <c r="AD560" s="14">
        <v>16169.46</v>
      </c>
      <c r="AE560" s="14">
        <v>13946.38</v>
      </c>
      <c r="AF560" s="14">
        <v>13465.26</v>
      </c>
      <c r="AG560" s="14">
        <v>14215.33</v>
      </c>
      <c r="AH560" s="14">
        <v>13086.46</v>
      </c>
      <c r="AI560" s="14">
        <v>13094.67</v>
      </c>
      <c r="AJ560" s="14">
        <v>13253.28</v>
      </c>
      <c r="AK560" s="14">
        <v>13486.41</v>
      </c>
      <c r="AL560" s="14">
        <v>13625.44</v>
      </c>
      <c r="AM560" s="14">
        <v>14177.27</v>
      </c>
      <c r="AN560" s="14">
        <v>15846.03</v>
      </c>
      <c r="AO560" s="14">
        <v>15746.73</v>
      </c>
      <c r="AP560" s="14">
        <v>15694.12</v>
      </c>
      <c r="AQ560" s="14">
        <v>16242.65</v>
      </c>
      <c r="AR560" s="14">
        <v>16692.54</v>
      </c>
      <c r="AS560" s="14">
        <v>16872.16</v>
      </c>
      <c r="AT560" s="14">
        <v>16721.560000000001</v>
      </c>
      <c r="AU560" s="14">
        <v>16692.79</v>
      </c>
      <c r="AV560" s="14">
        <v>16358.84</v>
      </c>
      <c r="AW560" s="14">
        <v>16802.34</v>
      </c>
      <c r="AX560" s="14">
        <v>16777.54</v>
      </c>
      <c r="AY560" s="14">
        <v>16534.189999999999</v>
      </c>
      <c r="AZ560" s="14">
        <v>16144.28</v>
      </c>
      <c r="BA560" s="14">
        <v>16307.73</v>
      </c>
      <c r="BB560" s="14">
        <v>16326.16</v>
      </c>
      <c r="BC560" s="14">
        <v>15972.5</v>
      </c>
      <c r="BD560" s="14">
        <v>13805.2</v>
      </c>
      <c r="BE560" s="14">
        <v>13349.52</v>
      </c>
      <c r="BF560" s="14">
        <v>16569.009999999998</v>
      </c>
      <c r="BG560" s="14">
        <v>70.333299999999994</v>
      </c>
      <c r="BH560" s="14">
        <v>70.333299999999994</v>
      </c>
      <c r="BI560" s="14">
        <v>69.777799999999999</v>
      </c>
      <c r="BJ560" s="14">
        <v>70.888900000000007</v>
      </c>
      <c r="BK560" s="14">
        <v>70.444400000000002</v>
      </c>
      <c r="BL560" s="14">
        <v>69.888900000000007</v>
      </c>
      <c r="BM560" s="14">
        <v>68.888900000000007</v>
      </c>
      <c r="BN560" s="14">
        <v>68.888900000000007</v>
      </c>
      <c r="BO560" s="14">
        <v>69.888900000000007</v>
      </c>
      <c r="BP560" s="14">
        <v>75.888900000000007</v>
      </c>
      <c r="BQ560" s="14">
        <v>82.111099999999993</v>
      </c>
      <c r="BR560" s="14">
        <v>80.888900000000007</v>
      </c>
      <c r="BS560" s="14">
        <v>77.333299999999994</v>
      </c>
      <c r="BT560" s="14">
        <v>78.666700000000006</v>
      </c>
      <c r="BU560" s="14">
        <v>75.444400000000002</v>
      </c>
      <c r="BV560" s="14">
        <v>73.444400000000002</v>
      </c>
      <c r="BW560" s="14">
        <v>70.666700000000006</v>
      </c>
      <c r="BX560" s="14">
        <v>69.777799999999999</v>
      </c>
      <c r="BY560" s="14">
        <v>68.777799999999999</v>
      </c>
      <c r="BZ560" s="14">
        <v>68.333299999999994</v>
      </c>
      <c r="CA560" s="14">
        <v>67.888900000000007</v>
      </c>
      <c r="CB560" s="14">
        <v>67.888900000000007</v>
      </c>
      <c r="CC560" s="14">
        <v>66.888900000000007</v>
      </c>
      <c r="CD560" s="14">
        <v>66.888900000000007</v>
      </c>
      <c r="CE560" s="14">
        <v>2065.1640000000002</v>
      </c>
      <c r="CF560" s="14">
        <v>1857.7180000000001</v>
      </c>
      <c r="CG560" s="14">
        <v>1791.749</v>
      </c>
      <c r="CH560" s="14">
        <v>1568.6559999999999</v>
      </c>
      <c r="CI560" s="14">
        <v>1130.0999999999999</v>
      </c>
      <c r="CJ560" s="14">
        <v>730.85360000000003</v>
      </c>
      <c r="CK560" s="14">
        <v>1415.5139999999999</v>
      </c>
      <c r="CL560" s="14">
        <v>485.80860000000001</v>
      </c>
      <c r="CM560" s="14">
        <v>515.24239999999998</v>
      </c>
      <c r="CN560" s="14">
        <v>858.69979999999998</v>
      </c>
      <c r="CO560" s="14">
        <v>1612.25</v>
      </c>
      <c r="CP560" s="14">
        <v>1743.3330000000001</v>
      </c>
      <c r="CQ560" s="14">
        <v>1795.336</v>
      </c>
      <c r="CR560" s="14">
        <v>1636.38</v>
      </c>
      <c r="CS560" s="14">
        <v>1917.0920000000001</v>
      </c>
      <c r="CT560" s="14">
        <v>2925.09</v>
      </c>
      <c r="CU560" s="14">
        <v>4536.2960000000003</v>
      </c>
      <c r="CV560" s="14">
        <v>4162.1009999999997</v>
      </c>
      <c r="CW560" s="14">
        <v>3630.8960000000002</v>
      </c>
      <c r="CX560" s="14">
        <v>1394.674</v>
      </c>
      <c r="CY560" s="14">
        <v>2515.7060000000001</v>
      </c>
      <c r="CZ560" s="14">
        <v>3615.384</v>
      </c>
      <c r="DA560" s="14">
        <v>1728.742</v>
      </c>
      <c r="DB560" s="14">
        <v>1934.7750000000001</v>
      </c>
      <c r="DC560" s="14">
        <v>3757.4490000000001</v>
      </c>
      <c r="DD560" s="14">
        <f>SUMIFS(CountData!$H:$H, CountData!$A:$A, $B560,CountData!$B:$B, $C560, CountData!$C:$C, $D560, CountData!$D:$D, $E560, CountData!$E:$E, $F560, CountData!$F:$F, $G560, CountData!$G:$G, $H560)</f>
        <v>16</v>
      </c>
      <c r="DE560" s="14">
        <f>SUMIFS(CountData!$I:$I, CountData!$A:$A, $B560, CountData!$B:$B, $C560, CountData!$C:$C, $D560, CountData!$D:$D, $E560, CountData!$E:$E, $F560, CountData!$F:$F, $G560, CountData!$G:$G, $H560)</f>
        <v>19</v>
      </c>
      <c r="DF560" s="27">
        <f t="shared" ca="1" si="8"/>
        <v>2402.9025000000001</v>
      </c>
      <c r="DG560" s="14">
        <v>0</v>
      </c>
    </row>
    <row r="561" spans="1:111" x14ac:dyDescent="0.25">
      <c r="A561" s="14" t="s">
        <v>56</v>
      </c>
      <c r="B561" s="14" t="s">
        <v>55</v>
      </c>
      <c r="C561" s="14" t="s">
        <v>55</v>
      </c>
      <c r="D561" s="14" t="s">
        <v>55</v>
      </c>
      <c r="E561" s="14" t="s">
        <v>55</v>
      </c>
      <c r="F561" s="14" t="s">
        <v>125</v>
      </c>
      <c r="G561" s="14" t="s">
        <v>103</v>
      </c>
      <c r="H561" s="1">
        <v>42179</v>
      </c>
      <c r="I561" s="14">
        <v>13685.44</v>
      </c>
      <c r="J561" s="14">
        <v>13720.12</v>
      </c>
      <c r="K561" s="14">
        <v>13764.02</v>
      </c>
      <c r="L561" s="14">
        <v>13812.88</v>
      </c>
      <c r="M561" s="14">
        <v>14025.28</v>
      </c>
      <c r="N561" s="14">
        <v>14367.36</v>
      </c>
      <c r="O561" s="14">
        <v>15804.72</v>
      </c>
      <c r="P561" s="14">
        <v>16062.84</v>
      </c>
      <c r="Q561" s="14">
        <v>16305.66</v>
      </c>
      <c r="R561" s="14">
        <v>17107.759999999998</v>
      </c>
      <c r="S561" s="14">
        <v>17549.32</v>
      </c>
      <c r="T561" s="14">
        <v>17792.580000000002</v>
      </c>
      <c r="U561" s="14">
        <v>17782.560000000001</v>
      </c>
      <c r="V561" s="14">
        <v>17934.68</v>
      </c>
      <c r="W561" s="14">
        <v>17662.439999999999</v>
      </c>
      <c r="X561" s="14">
        <v>15014.44</v>
      </c>
      <c r="Y561" s="14">
        <v>14973.24</v>
      </c>
      <c r="Z561" s="14">
        <v>14909.68</v>
      </c>
      <c r="AA561" s="14">
        <v>14507.62</v>
      </c>
      <c r="AB561" s="14">
        <v>16815.740000000002</v>
      </c>
      <c r="AC561" s="14">
        <v>17673.96</v>
      </c>
      <c r="AD561" s="14">
        <v>17261.54</v>
      </c>
      <c r="AE561" s="14">
        <v>14788.22</v>
      </c>
      <c r="AF561" s="14">
        <v>14122.58</v>
      </c>
      <c r="AG561" s="14">
        <v>14851.24</v>
      </c>
      <c r="AH561" s="14">
        <v>13793.76</v>
      </c>
      <c r="AI561" s="14">
        <v>13780.47</v>
      </c>
      <c r="AJ561" s="14">
        <v>13869.6</v>
      </c>
      <c r="AK561" s="14">
        <v>13956.46</v>
      </c>
      <c r="AL561" s="14">
        <v>14158</v>
      </c>
      <c r="AM561" s="14">
        <v>14448.24</v>
      </c>
      <c r="AN561" s="14">
        <v>15834.45</v>
      </c>
      <c r="AO561" s="14">
        <v>15976.73</v>
      </c>
      <c r="AP561" s="14">
        <v>16177.82</v>
      </c>
      <c r="AQ561" s="14">
        <v>16981.21</v>
      </c>
      <c r="AR561" s="14">
        <v>17320.46</v>
      </c>
      <c r="AS561" s="14">
        <v>17537.73</v>
      </c>
      <c r="AT561" s="14">
        <v>17586.490000000002</v>
      </c>
      <c r="AU561" s="14">
        <v>17689.96</v>
      </c>
      <c r="AV561" s="14">
        <v>17743.509999999998</v>
      </c>
      <c r="AW561" s="14">
        <v>17688.54</v>
      </c>
      <c r="AX561" s="14">
        <v>17608.48</v>
      </c>
      <c r="AY561" s="14">
        <v>17539.38</v>
      </c>
      <c r="AZ561" s="14">
        <v>17131.29</v>
      </c>
      <c r="BA561" s="14">
        <v>17182.310000000001</v>
      </c>
      <c r="BB561" s="14">
        <v>17462.560000000001</v>
      </c>
      <c r="BC561" s="14">
        <v>17036.580000000002</v>
      </c>
      <c r="BD561" s="14">
        <v>14644.42</v>
      </c>
      <c r="BE561" s="14">
        <v>14025.63</v>
      </c>
      <c r="BF561" s="14">
        <v>17496.52</v>
      </c>
      <c r="BG561" s="14">
        <v>67.144900000000007</v>
      </c>
      <c r="BH561" s="14">
        <v>67.072500000000005</v>
      </c>
      <c r="BI561" s="14">
        <v>65.217399999999998</v>
      </c>
      <c r="BJ561" s="14">
        <v>64.753600000000006</v>
      </c>
      <c r="BK561" s="14">
        <v>63.753599999999999</v>
      </c>
      <c r="BL561" s="14">
        <v>66.608699999999999</v>
      </c>
      <c r="BM561" s="14">
        <v>68.072500000000005</v>
      </c>
      <c r="BN561" s="14">
        <v>68.855099999999993</v>
      </c>
      <c r="BO561" s="14">
        <v>70.782600000000002</v>
      </c>
      <c r="BP561" s="14">
        <v>73.710099999999997</v>
      </c>
      <c r="BQ561" s="14">
        <v>75.637699999999995</v>
      </c>
      <c r="BR561" s="14">
        <v>78.173900000000003</v>
      </c>
      <c r="BS561" s="14">
        <v>76.637699999999995</v>
      </c>
      <c r="BT561" s="14">
        <v>77.101399999999998</v>
      </c>
      <c r="BU561" s="14">
        <v>76.637699999999995</v>
      </c>
      <c r="BV561" s="14">
        <v>77.637699999999995</v>
      </c>
      <c r="BW561" s="14">
        <v>76.173900000000003</v>
      </c>
      <c r="BX561" s="14">
        <v>75.173900000000003</v>
      </c>
      <c r="BY561" s="14">
        <v>74.855099999999993</v>
      </c>
      <c r="BZ561" s="14">
        <v>71</v>
      </c>
      <c r="CA561" s="14">
        <v>69.536199999999994</v>
      </c>
      <c r="CB561" s="14">
        <v>68.536199999999994</v>
      </c>
      <c r="CC561" s="14">
        <v>67.608699999999999</v>
      </c>
      <c r="CD561" s="14">
        <v>67.608699999999999</v>
      </c>
      <c r="CE561" s="14">
        <v>1928.4960000000001</v>
      </c>
      <c r="CF561" s="14">
        <v>1996.1210000000001</v>
      </c>
      <c r="CG561" s="14">
        <v>1907.883</v>
      </c>
      <c r="CH561" s="14">
        <v>1659.8920000000001</v>
      </c>
      <c r="CI561" s="14">
        <v>1174.2349999999999</v>
      </c>
      <c r="CJ561" s="14">
        <v>801.82230000000004</v>
      </c>
      <c r="CK561" s="14">
        <v>1564.5260000000001</v>
      </c>
      <c r="CL561" s="14">
        <v>528.85799999999995</v>
      </c>
      <c r="CM561" s="14">
        <v>513.1635</v>
      </c>
      <c r="CN561" s="14">
        <v>686.63030000000003</v>
      </c>
      <c r="CO561" s="14">
        <v>999.50120000000004</v>
      </c>
      <c r="CP561" s="14">
        <v>1412.8789999999999</v>
      </c>
      <c r="CQ561" s="14">
        <v>1497.0309999999999</v>
      </c>
      <c r="CR561" s="14">
        <v>1714.8820000000001</v>
      </c>
      <c r="CS561" s="14">
        <v>2045.646</v>
      </c>
      <c r="CT561" s="14">
        <v>4402.1679999999997</v>
      </c>
      <c r="CU561" s="14">
        <v>3807.2930000000001</v>
      </c>
      <c r="CV561" s="14">
        <v>3298.3760000000002</v>
      </c>
      <c r="CW561" s="14">
        <v>3241.16</v>
      </c>
      <c r="CX561" s="14">
        <v>1587.1610000000001</v>
      </c>
      <c r="CY561" s="14">
        <v>2947.8040000000001</v>
      </c>
      <c r="CZ561" s="14">
        <v>4235.6769999999997</v>
      </c>
      <c r="DA561" s="14">
        <v>1906.614</v>
      </c>
      <c r="DB561" s="14">
        <v>2148.3240000000001</v>
      </c>
      <c r="DC561" s="14">
        <v>3492.03</v>
      </c>
      <c r="DD561" s="14">
        <f>SUMIFS(CountData!$H:$H, CountData!$A:$A, $B561,CountData!$B:$B, $C561, CountData!$C:$C, $D561, CountData!$D:$D, $E561, CountData!$E:$E, $F561, CountData!$F:$F, $G561, CountData!$G:$G, $H561)</f>
        <v>16</v>
      </c>
      <c r="DE561" s="14">
        <f>SUMIFS(CountData!$I:$I, CountData!$A:$A, $B561, CountData!$B:$B, $C561, CountData!$C:$C, $D561, CountData!$D:$D, $E561, CountData!$E:$E, $F561, CountData!$F:$F, $G561, CountData!$G:$G, $H561)</f>
        <v>19</v>
      </c>
      <c r="DF561" s="27">
        <f t="shared" ca="1" si="8"/>
        <v>2793.7325000000001</v>
      </c>
      <c r="DG561" s="14">
        <v>0</v>
      </c>
    </row>
    <row r="562" spans="1:111" x14ac:dyDescent="0.25">
      <c r="A562" s="14" t="s">
        <v>56</v>
      </c>
      <c r="B562" s="14" t="s">
        <v>55</v>
      </c>
      <c r="C562" s="14" t="s">
        <v>55</v>
      </c>
      <c r="D562" s="14" t="s">
        <v>55</v>
      </c>
      <c r="E562" s="14" t="s">
        <v>55</v>
      </c>
      <c r="F562" s="14" t="s">
        <v>125</v>
      </c>
      <c r="G562" s="14" t="s">
        <v>103</v>
      </c>
      <c r="H562" s="1">
        <v>42180</v>
      </c>
      <c r="I562" s="14">
        <v>13548.14</v>
      </c>
      <c r="J562" s="14">
        <v>13400.22</v>
      </c>
      <c r="K562" s="14">
        <v>13529.22</v>
      </c>
      <c r="L562" s="14">
        <v>13738.4</v>
      </c>
      <c r="M562" s="14">
        <v>13923.06</v>
      </c>
      <c r="N562" s="14">
        <v>14460.18</v>
      </c>
      <c r="O562" s="14">
        <v>15930.48</v>
      </c>
      <c r="P562" s="14">
        <v>16110.2</v>
      </c>
      <c r="Q562" s="14">
        <v>16158.54</v>
      </c>
      <c r="R562" s="14">
        <v>16769.3</v>
      </c>
      <c r="S562" s="14">
        <v>17180.96</v>
      </c>
      <c r="T562" s="14">
        <v>17317.48</v>
      </c>
      <c r="U562" s="14">
        <v>17432.52</v>
      </c>
      <c r="V562" s="14">
        <v>17713.32</v>
      </c>
      <c r="W562" s="14">
        <v>17497.759999999998</v>
      </c>
      <c r="X562" s="14">
        <v>14993.8</v>
      </c>
      <c r="Y562" s="14">
        <v>14790.18</v>
      </c>
      <c r="Z562" s="14">
        <v>14674.2</v>
      </c>
      <c r="AA562" s="14">
        <v>14367.58</v>
      </c>
      <c r="AB562" s="14">
        <v>16538.32</v>
      </c>
      <c r="AC562" s="14">
        <v>17316.12</v>
      </c>
      <c r="AD562" s="14">
        <v>16929.72</v>
      </c>
      <c r="AE562" s="14">
        <v>14629.28</v>
      </c>
      <c r="AF562" s="14">
        <v>14028.26</v>
      </c>
      <c r="AG562" s="14">
        <v>14706.44</v>
      </c>
      <c r="AH562" s="14">
        <v>13653.02</v>
      </c>
      <c r="AI562" s="14">
        <v>13459.2</v>
      </c>
      <c r="AJ562" s="14">
        <v>13631.44</v>
      </c>
      <c r="AK562" s="14">
        <v>13878.77</v>
      </c>
      <c r="AL562" s="14">
        <v>14056.96</v>
      </c>
      <c r="AM562" s="14">
        <v>14541.97</v>
      </c>
      <c r="AN562" s="14">
        <v>15961.81</v>
      </c>
      <c r="AO562" s="14">
        <v>16021.18</v>
      </c>
      <c r="AP562" s="14">
        <v>16027.71</v>
      </c>
      <c r="AQ562" s="14">
        <v>16625.05</v>
      </c>
      <c r="AR562" s="14">
        <v>16952.3</v>
      </c>
      <c r="AS562" s="14">
        <v>17062.189999999999</v>
      </c>
      <c r="AT562" s="14">
        <v>17250.060000000001</v>
      </c>
      <c r="AU562" s="14">
        <v>17481.439999999999</v>
      </c>
      <c r="AV562" s="14">
        <v>17590.72</v>
      </c>
      <c r="AW562" s="14">
        <v>17714.64</v>
      </c>
      <c r="AX562" s="14">
        <v>17465.439999999999</v>
      </c>
      <c r="AY562" s="14">
        <v>17308.25</v>
      </c>
      <c r="AZ562" s="14">
        <v>16930.3</v>
      </c>
      <c r="BA562" s="14">
        <v>16912.88</v>
      </c>
      <c r="BB562" s="14">
        <v>17090.509999999998</v>
      </c>
      <c r="BC562" s="14">
        <v>16701.060000000001</v>
      </c>
      <c r="BD562" s="14">
        <v>14466.7</v>
      </c>
      <c r="BE562" s="14">
        <v>13918.52</v>
      </c>
      <c r="BF562" s="14">
        <v>17372.689999999999</v>
      </c>
      <c r="BG562" s="14">
        <v>67.608699999999999</v>
      </c>
      <c r="BH562" s="14">
        <v>67.608699999999999</v>
      </c>
      <c r="BI562" s="14">
        <v>68.536199999999994</v>
      </c>
      <c r="BJ562" s="14">
        <v>67.536199999999994</v>
      </c>
      <c r="BK562" s="14">
        <v>68</v>
      </c>
      <c r="BL562" s="14">
        <v>67.536199999999994</v>
      </c>
      <c r="BM562" s="14">
        <v>68</v>
      </c>
      <c r="BN562" s="14">
        <v>69</v>
      </c>
      <c r="BO562" s="14">
        <v>71.927499999999995</v>
      </c>
      <c r="BP562" s="14">
        <v>75.391300000000001</v>
      </c>
      <c r="BQ562" s="14">
        <v>76.782600000000002</v>
      </c>
      <c r="BR562" s="14">
        <v>76.782600000000002</v>
      </c>
      <c r="BS562" s="14">
        <v>75.318799999999996</v>
      </c>
      <c r="BT562" s="14">
        <v>77.782600000000002</v>
      </c>
      <c r="BU562" s="14">
        <v>77.246399999999994</v>
      </c>
      <c r="BV562" s="14">
        <v>75.782600000000002</v>
      </c>
      <c r="BW562" s="14">
        <v>75.318799999999996</v>
      </c>
      <c r="BX562" s="14">
        <v>73.855099999999993</v>
      </c>
      <c r="BY562" s="14">
        <v>71.927499999999995</v>
      </c>
      <c r="BZ562" s="14">
        <v>69</v>
      </c>
      <c r="CA562" s="14">
        <v>67.536199999999994</v>
      </c>
      <c r="CB562" s="14">
        <v>66.608699999999999</v>
      </c>
      <c r="CC562" s="14">
        <v>66.072500000000005</v>
      </c>
      <c r="CD562" s="14">
        <v>67.072500000000005</v>
      </c>
      <c r="CE562" s="14">
        <v>1930.787</v>
      </c>
      <c r="CF562" s="14">
        <v>1994.221</v>
      </c>
      <c r="CG562" s="14">
        <v>1909.414</v>
      </c>
      <c r="CH562" s="14">
        <v>1652.846</v>
      </c>
      <c r="CI562" s="14">
        <v>1168.038</v>
      </c>
      <c r="CJ562" s="14">
        <v>798.35440000000006</v>
      </c>
      <c r="CK562" s="14">
        <v>1562.046</v>
      </c>
      <c r="CL562" s="14">
        <v>536.4973</v>
      </c>
      <c r="CM562" s="14">
        <v>526.36030000000005</v>
      </c>
      <c r="CN562" s="14">
        <v>692.90570000000002</v>
      </c>
      <c r="CO562" s="14">
        <v>928.04</v>
      </c>
      <c r="CP562" s="14">
        <v>1400.2070000000001</v>
      </c>
      <c r="CQ562" s="14">
        <v>1503.877</v>
      </c>
      <c r="CR562" s="14">
        <v>1714.107</v>
      </c>
      <c r="CS562" s="14">
        <v>2069.6239999999998</v>
      </c>
      <c r="CT562" s="14">
        <v>3403.2049999999999</v>
      </c>
      <c r="CU562" s="14">
        <v>3317.203</v>
      </c>
      <c r="CV562" s="14">
        <v>3113.7640000000001</v>
      </c>
      <c r="CW562" s="14">
        <v>2667.192</v>
      </c>
      <c r="CX562" s="14">
        <v>1420.4860000000001</v>
      </c>
      <c r="CY562" s="14">
        <v>2912.3890000000001</v>
      </c>
      <c r="CZ562" s="14">
        <v>4227.7740000000003</v>
      </c>
      <c r="DA562" s="14">
        <v>1904.145</v>
      </c>
      <c r="DB562" s="14">
        <v>2156.3490000000002</v>
      </c>
      <c r="DC562" s="14">
        <v>2885.0819999999999</v>
      </c>
      <c r="DD562" s="14">
        <f>SUMIFS(CountData!$H:$H, CountData!$A:$A, $B562,CountData!$B:$B, $C562, CountData!$C:$C, $D562, CountData!$D:$D, $E562, CountData!$E:$E, $F562, CountData!$F:$F, $G562, CountData!$G:$G, $H562)</f>
        <v>16</v>
      </c>
      <c r="DE562" s="14">
        <f>SUMIFS(CountData!$I:$I, CountData!$A:$A, $B562, CountData!$B:$B, $C562, CountData!$C:$C, $D562, CountData!$D:$D, $E562, CountData!$E:$E, $F562, CountData!$F:$F, $G562, CountData!$G:$G, $H562)</f>
        <v>19</v>
      </c>
      <c r="DF562" s="27">
        <f t="shared" ca="1" si="8"/>
        <v>2813.3225000000002</v>
      </c>
      <c r="DG562" s="14">
        <v>0</v>
      </c>
    </row>
    <row r="563" spans="1:111" x14ac:dyDescent="0.25">
      <c r="A563" s="14" t="s">
        <v>56</v>
      </c>
      <c r="B563" s="14" t="s">
        <v>55</v>
      </c>
      <c r="C563" s="14" t="s">
        <v>55</v>
      </c>
      <c r="D563" s="14" t="s">
        <v>55</v>
      </c>
      <c r="E563" s="14" t="s">
        <v>55</v>
      </c>
      <c r="F563" s="14" t="s">
        <v>125</v>
      </c>
      <c r="G563" s="14" t="s">
        <v>103</v>
      </c>
      <c r="H563" s="1">
        <v>42181</v>
      </c>
      <c r="I563" s="14">
        <v>13387.7</v>
      </c>
      <c r="J563" s="14">
        <v>13353.76</v>
      </c>
      <c r="K563" s="14">
        <v>13504.46</v>
      </c>
      <c r="L563" s="14">
        <v>13707.92</v>
      </c>
      <c r="M563" s="14">
        <v>13853.68</v>
      </c>
      <c r="N563" s="14">
        <v>14322.2</v>
      </c>
      <c r="O563" s="14">
        <v>15689.48</v>
      </c>
      <c r="P563" s="14">
        <v>15913.08</v>
      </c>
      <c r="Q563" s="14">
        <v>16115.08</v>
      </c>
      <c r="R563" s="14">
        <v>16929.2</v>
      </c>
      <c r="S563" s="14">
        <v>17415.240000000002</v>
      </c>
      <c r="T563" s="14">
        <v>17730.240000000002</v>
      </c>
      <c r="U563" s="14">
        <v>17773.14</v>
      </c>
      <c r="V563" s="14">
        <v>18142.439999999999</v>
      </c>
      <c r="W563" s="14">
        <v>17960.64</v>
      </c>
      <c r="X563" s="14">
        <v>15270.02</v>
      </c>
      <c r="Y563" s="14">
        <v>15121.66</v>
      </c>
      <c r="Z563" s="14">
        <v>15022.32</v>
      </c>
      <c r="AA563" s="14">
        <v>14653.86</v>
      </c>
      <c r="AB563" s="14">
        <v>16911.52</v>
      </c>
      <c r="AC563" s="14">
        <v>17665.96</v>
      </c>
      <c r="AD563" s="14">
        <v>17299.38</v>
      </c>
      <c r="AE563" s="14">
        <v>15078.64</v>
      </c>
      <c r="AF563" s="14">
        <v>14387.2</v>
      </c>
      <c r="AG563" s="14">
        <v>15016.96</v>
      </c>
      <c r="AH563" s="14">
        <v>13491.46</v>
      </c>
      <c r="AI563" s="14">
        <v>13412.34</v>
      </c>
      <c r="AJ563" s="14">
        <v>13605.6</v>
      </c>
      <c r="AK563" s="14">
        <v>13847.28</v>
      </c>
      <c r="AL563" s="14">
        <v>13988.07</v>
      </c>
      <c r="AM563" s="14">
        <v>14404.34</v>
      </c>
      <c r="AN563" s="14">
        <v>15721.39</v>
      </c>
      <c r="AO563" s="14">
        <v>15824.39</v>
      </c>
      <c r="AP563" s="14">
        <v>15984.83</v>
      </c>
      <c r="AQ563" s="14">
        <v>16796.3</v>
      </c>
      <c r="AR563" s="14">
        <v>17179.349999999999</v>
      </c>
      <c r="AS563" s="14">
        <v>17472.7</v>
      </c>
      <c r="AT563" s="14">
        <v>17535.830000000002</v>
      </c>
      <c r="AU563" s="14">
        <v>17896.939999999999</v>
      </c>
      <c r="AV563" s="14">
        <v>18055.810000000001</v>
      </c>
      <c r="AW563" s="14">
        <v>18000.38</v>
      </c>
      <c r="AX563" s="14">
        <v>17838.88</v>
      </c>
      <c r="AY563" s="14">
        <v>17669.32</v>
      </c>
      <c r="AZ563" s="14">
        <v>17236.07</v>
      </c>
      <c r="BA563" s="14">
        <v>17286.650000000001</v>
      </c>
      <c r="BB563" s="14">
        <v>17435.310000000001</v>
      </c>
      <c r="BC563" s="14">
        <v>17069.3</v>
      </c>
      <c r="BD563" s="14">
        <v>14909.66</v>
      </c>
      <c r="BE563" s="14">
        <v>14273.08</v>
      </c>
      <c r="BF563" s="14">
        <v>17687.25</v>
      </c>
      <c r="BG563" s="14">
        <v>65.608699999999999</v>
      </c>
      <c r="BH563" s="14">
        <v>66.072500000000005</v>
      </c>
      <c r="BI563" s="14">
        <v>66.072500000000005</v>
      </c>
      <c r="BJ563" s="14">
        <v>66.536199999999994</v>
      </c>
      <c r="BK563" s="14">
        <v>66.536199999999994</v>
      </c>
      <c r="BL563" s="14">
        <v>66.072500000000005</v>
      </c>
      <c r="BM563" s="14">
        <v>67.072500000000005</v>
      </c>
      <c r="BN563" s="14">
        <v>69</v>
      </c>
      <c r="BO563" s="14">
        <v>71.463800000000006</v>
      </c>
      <c r="BP563" s="14">
        <v>73.855099999999993</v>
      </c>
      <c r="BQ563" s="14">
        <v>76.391300000000001</v>
      </c>
      <c r="BR563" s="14">
        <v>77.246399999999994</v>
      </c>
      <c r="BS563" s="14">
        <v>78.246399999999994</v>
      </c>
      <c r="BT563" s="14">
        <v>78.246399999999994</v>
      </c>
      <c r="BU563" s="14">
        <v>77.782600000000002</v>
      </c>
      <c r="BV563" s="14">
        <v>76.318799999999996</v>
      </c>
      <c r="BW563" s="14">
        <v>72.927499999999995</v>
      </c>
      <c r="BX563" s="14">
        <v>73.391300000000001</v>
      </c>
      <c r="BY563" s="14">
        <v>72.463800000000006</v>
      </c>
      <c r="BZ563" s="14">
        <v>70</v>
      </c>
      <c r="CA563" s="14">
        <v>69.536199999999994</v>
      </c>
      <c r="CB563" s="14">
        <v>69.072500000000005</v>
      </c>
      <c r="CC563" s="14">
        <v>69.072500000000005</v>
      </c>
      <c r="CD563" s="14">
        <v>69.072500000000005</v>
      </c>
      <c r="CE563" s="14">
        <v>1915.3979999999999</v>
      </c>
      <c r="CF563" s="14">
        <v>1982.684</v>
      </c>
      <c r="CG563" s="14">
        <v>1888.884</v>
      </c>
      <c r="CH563" s="14">
        <v>1636.7470000000001</v>
      </c>
      <c r="CI563" s="14">
        <v>1157.337</v>
      </c>
      <c r="CJ563" s="14">
        <v>790.26</v>
      </c>
      <c r="CK563" s="14">
        <v>1551.116</v>
      </c>
      <c r="CL563" s="14">
        <v>525.88080000000002</v>
      </c>
      <c r="CM563" s="14">
        <v>518.12950000000001</v>
      </c>
      <c r="CN563" s="14">
        <v>645.12139999999999</v>
      </c>
      <c r="CO563" s="14">
        <v>965.40970000000004</v>
      </c>
      <c r="CP563" s="14">
        <v>1395.7470000000001</v>
      </c>
      <c r="CQ563" s="14">
        <v>1382.605</v>
      </c>
      <c r="CR563" s="14">
        <v>1659.79</v>
      </c>
      <c r="CS563" s="14">
        <v>2095.3879999999999</v>
      </c>
      <c r="CT563" s="14">
        <v>3467.5880000000002</v>
      </c>
      <c r="CU563" s="14">
        <v>4211.6319999999996</v>
      </c>
      <c r="CV563" s="14">
        <v>3330.7379999999998</v>
      </c>
      <c r="CW563" s="14">
        <v>2697.848</v>
      </c>
      <c r="CX563" s="14">
        <v>1419.625</v>
      </c>
      <c r="CY563" s="14">
        <v>2919.3679999999999</v>
      </c>
      <c r="CZ563" s="14">
        <v>4208.5529999999999</v>
      </c>
      <c r="DA563" s="14">
        <v>1887.527</v>
      </c>
      <c r="DB563" s="14">
        <v>2155.0549999999998</v>
      </c>
      <c r="DC563" s="14">
        <v>2986.68</v>
      </c>
      <c r="DD563" s="14">
        <f>SUMIFS(CountData!$H:$H, CountData!$A:$A, $B563,CountData!$B:$B, $C563, CountData!$C:$C, $D563, CountData!$D:$D, $E563, CountData!$E:$E, $F563, CountData!$F:$F, $G563, CountData!$G:$G, $H563)</f>
        <v>16</v>
      </c>
      <c r="DE563" s="14">
        <f>SUMIFS(CountData!$I:$I, CountData!$A:$A, $B563, CountData!$B:$B, $C563, CountData!$C:$C, $D563, CountData!$D:$D, $E563, CountData!$E:$E, $F563, CountData!$F:$F, $G563, CountData!$G:$G, $H563)</f>
        <v>19</v>
      </c>
      <c r="DF563" s="27">
        <f t="shared" ca="1" si="8"/>
        <v>2874.1325000000033</v>
      </c>
      <c r="DG563" s="14">
        <v>0</v>
      </c>
    </row>
    <row r="564" spans="1:111" x14ac:dyDescent="0.25">
      <c r="A564" s="14" t="s">
        <v>56</v>
      </c>
      <c r="B564" s="14" t="s">
        <v>55</v>
      </c>
      <c r="C564" s="14" t="s">
        <v>55</v>
      </c>
      <c r="D564" s="14" t="s">
        <v>55</v>
      </c>
      <c r="E564" s="14" t="s">
        <v>55</v>
      </c>
      <c r="F564" s="14" t="s">
        <v>125</v>
      </c>
      <c r="G564" s="14" t="s">
        <v>103</v>
      </c>
      <c r="H564" s="1">
        <v>42184</v>
      </c>
      <c r="I564" s="14">
        <v>12989.62</v>
      </c>
      <c r="J564" s="14">
        <v>12819.9</v>
      </c>
      <c r="K564" s="14">
        <v>12967.64</v>
      </c>
      <c r="L564" s="14">
        <v>13322.06</v>
      </c>
      <c r="M564" s="14">
        <v>13993.24</v>
      </c>
      <c r="N564" s="14">
        <v>14713.72</v>
      </c>
      <c r="O564" s="14">
        <v>16104.12</v>
      </c>
      <c r="P564" s="14">
        <v>16226.92</v>
      </c>
      <c r="Q564" s="14">
        <v>16468.060000000001</v>
      </c>
      <c r="R564" s="14">
        <v>17074.64</v>
      </c>
      <c r="S564" s="14">
        <v>17554.98</v>
      </c>
      <c r="T564" s="14">
        <v>17917.88</v>
      </c>
      <c r="U564" s="14">
        <v>17963.54</v>
      </c>
      <c r="V564" s="14">
        <v>18101.3</v>
      </c>
      <c r="W564" s="14">
        <v>17685.86</v>
      </c>
      <c r="X564" s="14">
        <v>15136.1</v>
      </c>
      <c r="Y564" s="14">
        <v>14990.38</v>
      </c>
      <c r="Z564" s="14">
        <v>14783.46</v>
      </c>
      <c r="AA564" s="14">
        <v>14568.94</v>
      </c>
      <c r="AB564" s="14">
        <v>16433</v>
      </c>
      <c r="AC564" s="14">
        <v>17648.36</v>
      </c>
      <c r="AD564" s="14">
        <v>17126.86</v>
      </c>
      <c r="AE564" s="14">
        <v>14890.78</v>
      </c>
      <c r="AF564" s="14">
        <v>14278.62</v>
      </c>
      <c r="AG564" s="14">
        <v>14869.72</v>
      </c>
      <c r="AH564" s="14">
        <v>13086.01</v>
      </c>
      <c r="AI564" s="14">
        <v>12868.17</v>
      </c>
      <c r="AJ564" s="14">
        <v>13055.83</v>
      </c>
      <c r="AK564" s="14">
        <v>13447.96</v>
      </c>
      <c r="AL564" s="14">
        <v>14113.11</v>
      </c>
      <c r="AM564" s="14">
        <v>14790.59</v>
      </c>
      <c r="AN564" s="14">
        <v>16126.96</v>
      </c>
      <c r="AO564" s="14">
        <v>16144.78</v>
      </c>
      <c r="AP564" s="14">
        <v>16358.89</v>
      </c>
      <c r="AQ564" s="14">
        <v>16950.240000000002</v>
      </c>
      <c r="AR564" s="14">
        <v>17358.05</v>
      </c>
      <c r="AS564" s="14">
        <v>17691.37</v>
      </c>
      <c r="AT564" s="14">
        <v>17749.5</v>
      </c>
      <c r="AU564" s="14">
        <v>17885.36</v>
      </c>
      <c r="AV564" s="14">
        <v>17817.18</v>
      </c>
      <c r="AW564" s="14">
        <v>17793.240000000002</v>
      </c>
      <c r="AX564" s="14">
        <v>17637.990000000002</v>
      </c>
      <c r="AY564" s="14">
        <v>17369.03</v>
      </c>
      <c r="AZ564" s="14">
        <v>17037.61</v>
      </c>
      <c r="BA564" s="14">
        <v>16786.77</v>
      </c>
      <c r="BB564" s="14">
        <v>17459.28</v>
      </c>
      <c r="BC564" s="14">
        <v>16929.95</v>
      </c>
      <c r="BD564" s="14">
        <v>14722.99</v>
      </c>
      <c r="BE564" s="14">
        <v>14166.19</v>
      </c>
      <c r="BF564" s="14">
        <v>17452.95</v>
      </c>
      <c r="BG564" s="14">
        <v>68.529399999999995</v>
      </c>
      <c r="BH564" s="14">
        <v>68.529399999999995</v>
      </c>
      <c r="BI564" s="14">
        <v>69.058800000000005</v>
      </c>
      <c r="BJ564" s="14">
        <v>68.529399999999995</v>
      </c>
      <c r="BK564" s="14">
        <v>68.529399999999995</v>
      </c>
      <c r="BL564" s="14">
        <v>68.529399999999995</v>
      </c>
      <c r="BM564" s="14">
        <v>70</v>
      </c>
      <c r="BN564" s="14">
        <v>70.470600000000005</v>
      </c>
      <c r="BO564" s="14">
        <v>72.411799999999999</v>
      </c>
      <c r="BP564" s="14">
        <v>74.941199999999995</v>
      </c>
      <c r="BQ564" s="14">
        <v>78.352900000000005</v>
      </c>
      <c r="BR564" s="14">
        <v>80.7059</v>
      </c>
      <c r="BS564" s="14">
        <v>79.352900000000005</v>
      </c>
      <c r="BT564" s="14">
        <v>79.7059</v>
      </c>
      <c r="BU564" s="14">
        <v>76.352900000000005</v>
      </c>
      <c r="BV564" s="14">
        <v>74.882400000000004</v>
      </c>
      <c r="BW564" s="14">
        <v>73.882400000000004</v>
      </c>
      <c r="BX564" s="14">
        <v>73.882400000000004</v>
      </c>
      <c r="BY564" s="14">
        <v>72.941199999999995</v>
      </c>
      <c r="BZ564" s="14">
        <v>70.470600000000005</v>
      </c>
      <c r="CA564" s="14">
        <v>70</v>
      </c>
      <c r="CB564" s="14">
        <v>69.470600000000005</v>
      </c>
      <c r="CC564" s="14">
        <v>69</v>
      </c>
      <c r="CD564" s="14">
        <v>68.058800000000005</v>
      </c>
      <c r="CE564" s="14">
        <v>1860.0419999999999</v>
      </c>
      <c r="CF564" s="14">
        <v>1901.377</v>
      </c>
      <c r="CG564" s="14">
        <v>1814.107</v>
      </c>
      <c r="CH564" s="14">
        <v>1564.3689999999999</v>
      </c>
      <c r="CI564" s="14">
        <v>1104.18</v>
      </c>
      <c r="CJ564" s="14">
        <v>749.61599999999999</v>
      </c>
      <c r="CK564" s="14">
        <v>1419.3340000000001</v>
      </c>
      <c r="CL564" s="14">
        <v>497.21660000000003</v>
      </c>
      <c r="CM564" s="14">
        <v>475.01870000000002</v>
      </c>
      <c r="CN564" s="14">
        <v>634.41949999999997</v>
      </c>
      <c r="CO564" s="14">
        <v>902.76229999999998</v>
      </c>
      <c r="CP564" s="14">
        <v>1461.6420000000001</v>
      </c>
      <c r="CQ564" s="14">
        <v>1440.8409999999999</v>
      </c>
      <c r="CR564" s="14">
        <v>1795.076</v>
      </c>
      <c r="CS564" s="14">
        <v>2236.2979999999998</v>
      </c>
      <c r="CT564" s="14">
        <v>3537.154</v>
      </c>
      <c r="CU564" s="14">
        <v>3505.6559999999999</v>
      </c>
      <c r="CV564" s="14">
        <v>3101.8139999999999</v>
      </c>
      <c r="CW564" s="14">
        <v>2536.4360000000001</v>
      </c>
      <c r="CX564" s="14">
        <v>1350.6949999999999</v>
      </c>
      <c r="CY564" s="14">
        <v>2756.3609999999999</v>
      </c>
      <c r="CZ564" s="14">
        <v>4052.1</v>
      </c>
      <c r="DA564" s="14">
        <v>1850.0170000000001</v>
      </c>
      <c r="DB564" s="14">
        <v>2141.413</v>
      </c>
      <c r="DC564" s="14">
        <v>2934.3209999999999</v>
      </c>
      <c r="DD564" s="14">
        <f>SUMIFS(CountData!$H:$H, CountData!$A:$A, $B564,CountData!$B:$B, $C564, CountData!$C:$C, $D564, CountData!$D:$D, $E564, CountData!$E:$E, $F564, CountData!$F:$F, $G564, CountData!$G:$G, $H564)</f>
        <v>16</v>
      </c>
      <c r="DE564" s="14">
        <f>SUMIFS(CountData!$I:$I, CountData!$A:$A, $B564, CountData!$B:$B, $C564, CountData!$C:$C, $D564, CountData!$D:$D, $E564, CountData!$E:$E, $F564, CountData!$F:$F, $G564, CountData!$G:$G, $H564)</f>
        <v>19</v>
      </c>
      <c r="DF564" s="27">
        <f t="shared" ca="1" si="8"/>
        <v>2784.6399999999994</v>
      </c>
      <c r="DG564" s="14">
        <v>0</v>
      </c>
    </row>
    <row r="565" spans="1:111" x14ac:dyDescent="0.25">
      <c r="A565" s="14" t="s">
        <v>56</v>
      </c>
      <c r="B565" s="14" t="s">
        <v>55</v>
      </c>
      <c r="C565" s="14" t="s">
        <v>55</v>
      </c>
      <c r="D565" s="14" t="s">
        <v>55</v>
      </c>
      <c r="E565" s="14" t="s">
        <v>55</v>
      </c>
      <c r="F565" s="14" t="s">
        <v>125</v>
      </c>
      <c r="G565" s="14" t="s">
        <v>103</v>
      </c>
      <c r="H565" s="1">
        <v>42185</v>
      </c>
      <c r="I565" s="14">
        <v>13617.12</v>
      </c>
      <c r="J565" s="14">
        <v>13541.78</v>
      </c>
      <c r="K565" s="14">
        <v>13536.2</v>
      </c>
      <c r="L565" s="14">
        <v>13623</v>
      </c>
      <c r="M565" s="14">
        <v>13993.96</v>
      </c>
      <c r="N565" s="14">
        <v>14414.58</v>
      </c>
      <c r="O565" s="14">
        <v>15828.58</v>
      </c>
      <c r="P565" s="14">
        <v>16168.44</v>
      </c>
      <c r="Q565" s="14">
        <v>16519.32</v>
      </c>
      <c r="R565" s="14">
        <v>17333.5</v>
      </c>
      <c r="S565" s="14">
        <v>17926.32</v>
      </c>
      <c r="T565" s="14">
        <v>18158.740000000002</v>
      </c>
      <c r="U565" s="14">
        <v>18215.8</v>
      </c>
      <c r="V565" s="14">
        <v>18214.419999999998</v>
      </c>
      <c r="W565" s="14">
        <v>17719.22</v>
      </c>
      <c r="X565" s="14">
        <v>15471.6</v>
      </c>
      <c r="Y565" s="14">
        <v>15810.32</v>
      </c>
      <c r="Z565" s="14">
        <v>16003.7</v>
      </c>
      <c r="AA565" s="14">
        <v>15713.4</v>
      </c>
      <c r="AB565" s="14">
        <v>17440.82</v>
      </c>
      <c r="AC565" s="14">
        <v>18248.46</v>
      </c>
      <c r="AD565" s="14">
        <v>17753.22</v>
      </c>
      <c r="AE565" s="14">
        <v>15464.76</v>
      </c>
      <c r="AF565" s="14">
        <v>14864.2</v>
      </c>
      <c r="AG565" s="14">
        <v>15749.75</v>
      </c>
      <c r="AH565" s="14">
        <v>13699.2</v>
      </c>
      <c r="AI565" s="14">
        <v>13573.39</v>
      </c>
      <c r="AJ565" s="14">
        <v>13604.85</v>
      </c>
      <c r="AK565" s="14">
        <v>13726.26</v>
      </c>
      <c r="AL565" s="14">
        <v>14092.4</v>
      </c>
      <c r="AM565" s="14">
        <v>14479.11</v>
      </c>
      <c r="AN565" s="14">
        <v>15847.96</v>
      </c>
      <c r="AO565" s="14">
        <v>16088.38</v>
      </c>
      <c r="AP565" s="14">
        <v>16427.310000000001</v>
      </c>
      <c r="AQ565" s="14">
        <v>17231.490000000002</v>
      </c>
      <c r="AR565" s="14">
        <v>17776.12</v>
      </c>
      <c r="AS565" s="14">
        <v>17985.400000000001</v>
      </c>
      <c r="AT565" s="14">
        <v>18082.98</v>
      </c>
      <c r="AU565" s="14">
        <v>18149.73</v>
      </c>
      <c r="AV565" s="14">
        <v>17892.61</v>
      </c>
      <c r="AW565" s="14">
        <v>17969.150000000001</v>
      </c>
      <c r="AX565" s="14">
        <v>18229.87</v>
      </c>
      <c r="AY565" s="14">
        <v>18439.810000000001</v>
      </c>
      <c r="AZ565" s="14">
        <v>18232.2</v>
      </c>
      <c r="BA565" s="14">
        <v>17728.43</v>
      </c>
      <c r="BB565" s="14">
        <v>18121.79</v>
      </c>
      <c r="BC565" s="14">
        <v>17613.34</v>
      </c>
      <c r="BD565" s="14">
        <v>15330.93</v>
      </c>
      <c r="BE565" s="14">
        <v>14788.02</v>
      </c>
      <c r="BF565" s="14">
        <v>18199.599999999999</v>
      </c>
      <c r="BG565" s="14">
        <v>68.536199999999994</v>
      </c>
      <c r="BH565" s="14">
        <v>67.608699999999999</v>
      </c>
      <c r="BI565" s="14">
        <v>68</v>
      </c>
      <c r="BJ565" s="14">
        <v>67.072500000000005</v>
      </c>
      <c r="BK565" s="14">
        <v>66.072500000000005</v>
      </c>
      <c r="BL565" s="14">
        <v>67.463800000000006</v>
      </c>
      <c r="BM565" s="14">
        <v>68.463800000000006</v>
      </c>
      <c r="BN565" s="14">
        <v>70.463800000000006</v>
      </c>
      <c r="BO565" s="14">
        <v>75.318799999999996</v>
      </c>
      <c r="BP565" s="14">
        <v>78.710099999999997</v>
      </c>
      <c r="BQ565" s="14">
        <v>80.246399999999994</v>
      </c>
      <c r="BR565" s="14">
        <v>81.173900000000003</v>
      </c>
      <c r="BS565" s="14">
        <v>80.637699999999995</v>
      </c>
      <c r="BT565" s="14">
        <v>75.173900000000003</v>
      </c>
      <c r="BU565" s="14">
        <v>74.782600000000002</v>
      </c>
      <c r="BV565" s="14">
        <v>79.927499999999995</v>
      </c>
      <c r="BW565" s="14">
        <v>83.173900000000003</v>
      </c>
      <c r="BX565" s="14">
        <v>84.028999999999996</v>
      </c>
      <c r="BY565" s="14">
        <v>78.173900000000003</v>
      </c>
      <c r="BZ565" s="14">
        <v>74.855099999999993</v>
      </c>
      <c r="CA565" s="14">
        <v>73</v>
      </c>
      <c r="CB565" s="14">
        <v>71.536199999999994</v>
      </c>
      <c r="CC565" s="14">
        <v>71</v>
      </c>
      <c r="CD565" s="14">
        <v>71.536199999999994</v>
      </c>
      <c r="CE565" s="14">
        <v>1806.376</v>
      </c>
      <c r="CF565" s="14">
        <v>1830.694</v>
      </c>
      <c r="CG565" s="14">
        <v>1740.5530000000001</v>
      </c>
      <c r="CH565" s="14">
        <v>1495.6610000000001</v>
      </c>
      <c r="CI565" s="14">
        <v>1063.943</v>
      </c>
      <c r="CJ565" s="14">
        <v>724.58659999999998</v>
      </c>
      <c r="CK565" s="14">
        <v>1386.761</v>
      </c>
      <c r="CL565" s="14">
        <v>520.35429999999997</v>
      </c>
      <c r="CM565" s="14">
        <v>553.10500000000002</v>
      </c>
      <c r="CN565" s="14">
        <v>635.40200000000004</v>
      </c>
      <c r="CO565" s="14">
        <v>837.48569999999995</v>
      </c>
      <c r="CP565" s="14">
        <v>1132.4659999999999</v>
      </c>
      <c r="CQ565" s="14">
        <v>1199.73</v>
      </c>
      <c r="CR565" s="14">
        <v>3055.6860000000001</v>
      </c>
      <c r="CS565" s="14">
        <v>2918.2939999999999</v>
      </c>
      <c r="CT565" s="14">
        <v>4455.174</v>
      </c>
      <c r="CU565" s="14">
        <v>7012.7269999999999</v>
      </c>
      <c r="CV565" s="14">
        <v>7516.3109999999997</v>
      </c>
      <c r="CW565" s="14">
        <v>5025.2520000000004</v>
      </c>
      <c r="CX565" s="14">
        <v>1502.7670000000001</v>
      </c>
      <c r="CY565" s="14">
        <v>2844.4360000000001</v>
      </c>
      <c r="CZ565" s="14">
        <v>3715.7130000000002</v>
      </c>
      <c r="DA565" s="14">
        <v>1748.518</v>
      </c>
      <c r="DB565" s="14">
        <v>2057.7559999999999</v>
      </c>
      <c r="DC565" s="14">
        <v>5399.4970000000003</v>
      </c>
      <c r="DD565" s="14">
        <f>SUMIFS(CountData!$H:$H, CountData!$A:$A, $B565,CountData!$B:$B, $C565, CountData!$C:$C, $D565, CountData!$D:$D, $E565, CountData!$E:$E, $F565, CountData!$F:$F, $G565, CountData!$G:$G, $H565)</f>
        <v>16</v>
      </c>
      <c r="DE565" s="14">
        <f>SUMIFS(CountData!$I:$I, CountData!$A:$A, $B565, CountData!$B:$B, $C565, CountData!$C:$C, $D565, CountData!$D:$D, $E565, CountData!$E:$E, $F565, CountData!$F:$F, $G565, CountData!$G:$G, $H565)</f>
        <v>19</v>
      </c>
      <c r="DF565" s="27">
        <f t="shared" ca="1" si="8"/>
        <v>2383.1050000000014</v>
      </c>
      <c r="DG565" s="14">
        <v>0</v>
      </c>
    </row>
    <row r="566" spans="1:111" x14ac:dyDescent="0.25">
      <c r="A566" s="14" t="s">
        <v>56</v>
      </c>
      <c r="B566" s="14" t="s">
        <v>55</v>
      </c>
      <c r="C566" s="14" t="s">
        <v>55</v>
      </c>
      <c r="D566" s="14" t="s">
        <v>55</v>
      </c>
      <c r="E566" s="14" t="s">
        <v>55</v>
      </c>
      <c r="F566" s="14" t="s">
        <v>125</v>
      </c>
      <c r="G566" s="14" t="s">
        <v>103</v>
      </c>
      <c r="H566" s="1">
        <v>42186</v>
      </c>
      <c r="I566" s="14">
        <v>12922.46</v>
      </c>
      <c r="J566" s="14">
        <v>12847.16</v>
      </c>
      <c r="K566" s="14">
        <v>12903.66</v>
      </c>
      <c r="L566" s="14">
        <v>13266.66</v>
      </c>
      <c r="M566" s="14">
        <v>13436.88</v>
      </c>
      <c r="N566" s="14">
        <v>13959.98</v>
      </c>
      <c r="O566" s="14">
        <v>15218.88</v>
      </c>
      <c r="P566" s="14">
        <v>15411.2</v>
      </c>
      <c r="Q566" s="14">
        <v>15650.94</v>
      </c>
      <c r="R566" s="14">
        <v>16145.78</v>
      </c>
      <c r="S566" s="14">
        <v>16498.560000000001</v>
      </c>
      <c r="T566" s="14">
        <v>16726.82</v>
      </c>
      <c r="U566" s="14">
        <v>16707.900000000001</v>
      </c>
      <c r="V566" s="14">
        <v>16995.38</v>
      </c>
      <c r="W566" s="14">
        <v>16743.64</v>
      </c>
      <c r="X566" s="14">
        <v>15273.66</v>
      </c>
      <c r="Y566" s="14">
        <v>15182.48</v>
      </c>
      <c r="Z566" s="14">
        <v>15014.82</v>
      </c>
      <c r="AA566" s="14">
        <v>14643.64</v>
      </c>
      <c r="AB566" s="14">
        <v>16037.52</v>
      </c>
      <c r="AC566" s="14">
        <v>16501.900000000001</v>
      </c>
      <c r="AD566" s="14">
        <v>16232.84</v>
      </c>
      <c r="AE566" s="14">
        <v>14047.2</v>
      </c>
      <c r="AF566" s="14">
        <v>13482.04</v>
      </c>
      <c r="AG566" s="14">
        <v>15028.65</v>
      </c>
      <c r="AH566" s="14">
        <v>12988.37</v>
      </c>
      <c r="AI566" s="14">
        <v>12864.56</v>
      </c>
      <c r="AJ566" s="14">
        <v>12955.94</v>
      </c>
      <c r="AK566" s="14">
        <v>13356.93</v>
      </c>
      <c r="AL566" s="14">
        <v>13499.7</v>
      </c>
      <c r="AM566" s="14">
        <v>14005.11</v>
      </c>
      <c r="AN566" s="14">
        <v>15247.42</v>
      </c>
      <c r="AO566" s="14">
        <v>15349.79</v>
      </c>
      <c r="AP566" s="14">
        <v>15580.15</v>
      </c>
      <c r="AQ566" s="14">
        <v>16061.28</v>
      </c>
      <c r="AR566" s="14">
        <v>16337.15</v>
      </c>
      <c r="AS566" s="14">
        <v>16565.259999999998</v>
      </c>
      <c r="AT566" s="14">
        <v>16504.689999999999</v>
      </c>
      <c r="AU566" s="14">
        <v>16902.16</v>
      </c>
      <c r="AV566" s="14">
        <v>16757.43</v>
      </c>
      <c r="AW566" s="14">
        <v>17102.150000000001</v>
      </c>
      <c r="AX566" s="14">
        <v>17029.5</v>
      </c>
      <c r="AY566" s="14">
        <v>16892.54</v>
      </c>
      <c r="AZ566" s="14">
        <v>16338.5</v>
      </c>
      <c r="BA566" s="14">
        <v>16115.4</v>
      </c>
      <c r="BB566" s="14">
        <v>16368.79</v>
      </c>
      <c r="BC566" s="14">
        <v>16099</v>
      </c>
      <c r="BD566" s="14">
        <v>13968.04</v>
      </c>
      <c r="BE566" s="14">
        <v>13408.82</v>
      </c>
      <c r="BF566" s="14">
        <v>16838.07</v>
      </c>
      <c r="BG566" s="14">
        <v>70.454499999999996</v>
      </c>
      <c r="BH566" s="14">
        <v>69.909099999999995</v>
      </c>
      <c r="BI566" s="14">
        <v>70.454499999999996</v>
      </c>
      <c r="BJ566" s="14">
        <v>70.454499999999996</v>
      </c>
      <c r="BK566" s="14">
        <v>71.363600000000005</v>
      </c>
      <c r="BL566" s="14">
        <v>71</v>
      </c>
      <c r="BM566" s="14">
        <v>71.363600000000005</v>
      </c>
      <c r="BN566" s="14">
        <v>72.7273</v>
      </c>
      <c r="BO566" s="14">
        <v>73.7273</v>
      </c>
      <c r="BP566" s="14">
        <v>75.818200000000004</v>
      </c>
      <c r="BQ566" s="14">
        <v>76.7273</v>
      </c>
      <c r="BR566" s="14">
        <v>81.636399999999995</v>
      </c>
      <c r="BS566" s="14">
        <v>83.2727</v>
      </c>
      <c r="BT566" s="14">
        <v>80.2727</v>
      </c>
      <c r="BU566" s="14">
        <v>78.2727</v>
      </c>
      <c r="BV566" s="14">
        <v>78.7273</v>
      </c>
      <c r="BW566" s="14">
        <v>76.818200000000004</v>
      </c>
      <c r="BX566" s="14">
        <v>73.909099999999995</v>
      </c>
      <c r="BY566" s="14">
        <v>73.454499999999996</v>
      </c>
      <c r="BZ566" s="14">
        <v>72.454499999999996</v>
      </c>
      <c r="CA566" s="14">
        <v>72.545500000000004</v>
      </c>
      <c r="CB566" s="14">
        <v>72.090900000000005</v>
      </c>
      <c r="CC566" s="14">
        <v>72.090900000000005</v>
      </c>
      <c r="CD566" s="14">
        <v>72.545500000000004</v>
      </c>
      <c r="CE566" s="14">
        <v>2006.2329999999999</v>
      </c>
      <c r="CF566" s="14">
        <v>1687.64</v>
      </c>
      <c r="CG566" s="14">
        <v>1603.4259999999999</v>
      </c>
      <c r="CH566" s="14">
        <v>1366.461</v>
      </c>
      <c r="CI566" s="14">
        <v>1214.2850000000001</v>
      </c>
      <c r="CJ566" s="14">
        <v>871.28</v>
      </c>
      <c r="CK566" s="14">
        <v>1528.499</v>
      </c>
      <c r="CL566" s="14">
        <v>514.43269999999995</v>
      </c>
      <c r="CM566" s="14">
        <v>475.23680000000002</v>
      </c>
      <c r="CN566" s="14">
        <v>562.82339999999999</v>
      </c>
      <c r="CO566" s="14">
        <v>817.58979999999997</v>
      </c>
      <c r="CP566" s="14">
        <v>1061.174</v>
      </c>
      <c r="CQ566" s="14">
        <v>1377.5319999999999</v>
      </c>
      <c r="CR566" s="14">
        <v>1170.817</v>
      </c>
      <c r="CS566" s="14">
        <v>1059.3430000000001</v>
      </c>
      <c r="CT566" s="14">
        <v>1098.527</v>
      </c>
      <c r="CU566" s="14">
        <v>1134.046</v>
      </c>
      <c r="CV566" s="14">
        <v>1235.2819999999999</v>
      </c>
      <c r="CW566" s="14">
        <v>1116.8209999999999</v>
      </c>
      <c r="CX566" s="14">
        <v>889.53250000000003</v>
      </c>
      <c r="CY566" s="14">
        <v>2386.393</v>
      </c>
      <c r="CZ566" s="14">
        <v>3307.6640000000002</v>
      </c>
      <c r="DA566" s="14">
        <v>1508.4079999999999</v>
      </c>
      <c r="DB566" s="14">
        <v>1905.7239999999999</v>
      </c>
      <c r="DC566" s="14">
        <v>936.89670000000001</v>
      </c>
      <c r="DD566" s="14">
        <f>SUMIFS(CountData!$H:$H, CountData!$A:$A, $B566,CountData!$B:$B, $C566, CountData!$C:$C, $D566, CountData!$D:$D, $E566, CountData!$E:$E, $F566, CountData!$F:$F, $G566, CountData!$G:$G, $H566)</f>
        <v>16</v>
      </c>
      <c r="DE566" s="14">
        <f>SUMIFS(CountData!$I:$I, CountData!$A:$A, $B566, CountData!$B:$B, $C566, CountData!$C:$C, $D566, CountData!$D:$D, $E566, CountData!$E:$E, $F566, CountData!$F:$F, $G566, CountData!$G:$G, $H566)</f>
        <v>19</v>
      </c>
      <c r="DF566" s="27">
        <f t="shared" ca="1" si="8"/>
        <v>1916.7549999999992</v>
      </c>
      <c r="DG566" s="14">
        <v>0</v>
      </c>
    </row>
    <row r="567" spans="1:111" x14ac:dyDescent="0.25">
      <c r="A567" s="14" t="s">
        <v>56</v>
      </c>
      <c r="B567" s="14" t="s">
        <v>55</v>
      </c>
      <c r="C567" s="14" t="s">
        <v>55</v>
      </c>
      <c r="D567" s="14" t="s">
        <v>55</v>
      </c>
      <c r="E567" s="14" t="s">
        <v>55</v>
      </c>
      <c r="F567" s="14" t="s">
        <v>125</v>
      </c>
      <c r="G567" s="14" t="s">
        <v>103</v>
      </c>
      <c r="H567" s="1">
        <v>42214</v>
      </c>
      <c r="I567" s="14">
        <v>13276.46</v>
      </c>
      <c r="J567" s="14">
        <v>13257.96</v>
      </c>
      <c r="K567" s="14">
        <v>13381.88</v>
      </c>
      <c r="L567" s="14">
        <v>13655.4</v>
      </c>
      <c r="M567" s="14">
        <v>13827.78</v>
      </c>
      <c r="N567" s="14">
        <v>14292.66</v>
      </c>
      <c r="O567" s="14">
        <v>15659.12</v>
      </c>
      <c r="P567" s="14">
        <v>15608.1</v>
      </c>
      <c r="Q567" s="14">
        <v>15772.36</v>
      </c>
      <c r="R567" s="14">
        <v>16463.14</v>
      </c>
      <c r="S567" s="14">
        <v>16853.34</v>
      </c>
      <c r="T567" s="14">
        <v>17290.14</v>
      </c>
      <c r="U567" s="14">
        <v>17270.64</v>
      </c>
      <c r="V567" s="14">
        <v>17560.400000000001</v>
      </c>
      <c r="W567" s="14">
        <v>17384.740000000002</v>
      </c>
      <c r="X567" s="14">
        <v>14919.76</v>
      </c>
      <c r="Y567" s="14">
        <v>14936.18</v>
      </c>
      <c r="Z567" s="14">
        <v>14825.98</v>
      </c>
      <c r="AA567" s="14">
        <v>14499.54</v>
      </c>
      <c r="AB567" s="14">
        <v>16608.12</v>
      </c>
      <c r="AC567" s="14">
        <v>17389.72</v>
      </c>
      <c r="AD567" s="14">
        <v>16980.52</v>
      </c>
      <c r="AE567" s="14">
        <v>14703.58</v>
      </c>
      <c r="AF567" s="14">
        <v>14186.5</v>
      </c>
      <c r="AG567" s="14">
        <v>14795.36</v>
      </c>
      <c r="AH567" s="14">
        <v>13362.27</v>
      </c>
      <c r="AI567" s="14">
        <v>13297.9</v>
      </c>
      <c r="AJ567" s="14">
        <v>13462</v>
      </c>
      <c r="AK567" s="14">
        <v>13774.35</v>
      </c>
      <c r="AL567" s="14">
        <v>13947.63</v>
      </c>
      <c r="AM567" s="14">
        <v>14360.11</v>
      </c>
      <c r="AN567" s="14">
        <v>15686.09</v>
      </c>
      <c r="AO567" s="14">
        <v>15541.02</v>
      </c>
      <c r="AP567" s="14">
        <v>15685.51</v>
      </c>
      <c r="AQ567" s="14">
        <v>16367.6</v>
      </c>
      <c r="AR567" s="14">
        <v>16672.05</v>
      </c>
      <c r="AS567" s="14">
        <v>17103.849999999999</v>
      </c>
      <c r="AT567" s="14">
        <v>17145.150000000001</v>
      </c>
      <c r="AU567" s="14">
        <v>17453.45</v>
      </c>
      <c r="AV567" s="14">
        <v>17535.36</v>
      </c>
      <c r="AW567" s="14">
        <v>17454.169999999998</v>
      </c>
      <c r="AX567" s="14">
        <v>17427.8</v>
      </c>
      <c r="AY567" s="14">
        <v>17271.169999999998</v>
      </c>
      <c r="AZ567" s="14">
        <v>16841.95</v>
      </c>
      <c r="BA567" s="14">
        <v>16939.59</v>
      </c>
      <c r="BB567" s="14">
        <v>17232.78</v>
      </c>
      <c r="BC567" s="14">
        <v>16826.759999999998</v>
      </c>
      <c r="BD567" s="14">
        <v>14558.78</v>
      </c>
      <c r="BE567" s="14">
        <v>14086.12</v>
      </c>
      <c r="BF567" s="14">
        <v>17242.78</v>
      </c>
      <c r="BG567" s="14">
        <v>69</v>
      </c>
      <c r="BH567" s="14">
        <v>69.484800000000007</v>
      </c>
      <c r="BI567" s="14">
        <v>70</v>
      </c>
      <c r="BJ567" s="14">
        <v>70</v>
      </c>
      <c r="BK567" s="14">
        <v>70</v>
      </c>
      <c r="BL567" s="14">
        <v>70</v>
      </c>
      <c r="BM567" s="14">
        <v>70</v>
      </c>
      <c r="BN567" s="14">
        <v>70.969700000000003</v>
      </c>
      <c r="BO567" s="14">
        <v>72.454499999999996</v>
      </c>
      <c r="BP567" s="14">
        <v>74.939400000000006</v>
      </c>
      <c r="BQ567" s="14">
        <v>77.393900000000002</v>
      </c>
      <c r="BR567" s="14">
        <v>77.909099999999995</v>
      </c>
      <c r="BS567" s="14">
        <v>78.424199999999999</v>
      </c>
      <c r="BT567" s="14">
        <v>78.454499999999996</v>
      </c>
      <c r="BU567" s="14">
        <v>78.939400000000006</v>
      </c>
      <c r="BV567" s="14">
        <v>77.424199999999999</v>
      </c>
      <c r="BW567" s="14">
        <v>76.969700000000003</v>
      </c>
      <c r="BX567" s="14">
        <v>75.454499999999996</v>
      </c>
      <c r="BY567" s="14">
        <v>73.969700000000003</v>
      </c>
      <c r="BZ567" s="14">
        <v>72.484800000000007</v>
      </c>
      <c r="CA567" s="14">
        <v>72</v>
      </c>
      <c r="CB567" s="14">
        <v>71.484800000000007</v>
      </c>
      <c r="CC567" s="14">
        <v>71.484800000000007</v>
      </c>
      <c r="CD567" s="14">
        <v>71.484800000000007</v>
      </c>
      <c r="CE567" s="14">
        <v>1550.521</v>
      </c>
      <c r="CF567" s="14">
        <v>1580.9749999999999</v>
      </c>
      <c r="CG567" s="14">
        <v>1505.548</v>
      </c>
      <c r="CH567" s="14">
        <v>1305.367</v>
      </c>
      <c r="CI567" s="14">
        <v>890.97919999999999</v>
      </c>
      <c r="CJ567" s="14">
        <v>602.34950000000003</v>
      </c>
      <c r="CK567" s="14">
        <v>1106.259</v>
      </c>
      <c r="CL567" s="14">
        <v>437.92930000000001</v>
      </c>
      <c r="CM567" s="14">
        <v>424.66840000000002</v>
      </c>
      <c r="CN567" s="14">
        <v>535.32069999999999</v>
      </c>
      <c r="CO567" s="14">
        <v>776.23649999999998</v>
      </c>
      <c r="CP567" s="14">
        <v>1218.095</v>
      </c>
      <c r="CQ567" s="14">
        <v>1148.4190000000001</v>
      </c>
      <c r="CR567" s="14">
        <v>1441.92</v>
      </c>
      <c r="CS567" s="14">
        <v>1602.2670000000001</v>
      </c>
      <c r="CT567" s="14">
        <v>2613.1790000000001</v>
      </c>
      <c r="CU567" s="14">
        <v>2736.741</v>
      </c>
      <c r="CV567" s="14">
        <v>2510.951</v>
      </c>
      <c r="CW567" s="14">
        <v>2081.5569999999998</v>
      </c>
      <c r="CX567" s="14">
        <v>1101.4369999999999</v>
      </c>
      <c r="CY567" s="14">
        <v>2133.0720000000001</v>
      </c>
      <c r="CZ567" s="14">
        <v>3257.6170000000002</v>
      </c>
      <c r="DA567" s="14">
        <v>1461.53</v>
      </c>
      <c r="DB567" s="14">
        <v>1687.181</v>
      </c>
      <c r="DC567" s="14">
        <v>2279.8389999999999</v>
      </c>
      <c r="DD567" s="14">
        <f>SUMIFS(CountData!$H:$H, CountData!$A:$A, $B567,CountData!$B:$B, $C567, CountData!$C:$C, $D567, CountData!$D:$D, $E567, CountData!$E:$E, $F567, CountData!$F:$F, $G567, CountData!$G:$G, $H567)</f>
        <v>16</v>
      </c>
      <c r="DE567" s="14">
        <f>SUMIFS(CountData!$I:$I, CountData!$A:$A, $B567, CountData!$B:$B, $C567, CountData!$C:$C, $D567, CountData!$D:$D, $E567, CountData!$E:$E, $F567, CountData!$F:$F, $G567, CountData!$G:$G, $H567)</f>
        <v>19</v>
      </c>
      <c r="DF567" s="27">
        <f t="shared" ca="1" si="8"/>
        <v>2626.76</v>
      </c>
      <c r="DG567" s="14">
        <v>0</v>
      </c>
    </row>
    <row r="568" spans="1:111" x14ac:dyDescent="0.25">
      <c r="A568" s="14" t="s">
        <v>56</v>
      </c>
      <c r="B568" s="14" t="s">
        <v>55</v>
      </c>
      <c r="C568" s="14" t="s">
        <v>55</v>
      </c>
      <c r="D568" s="14" t="s">
        <v>55</v>
      </c>
      <c r="E568" s="14" t="s">
        <v>55</v>
      </c>
      <c r="F568" s="14" t="s">
        <v>125</v>
      </c>
      <c r="G568" s="14" t="s">
        <v>103</v>
      </c>
      <c r="H568" s="1">
        <v>42221</v>
      </c>
      <c r="I568" s="14">
        <v>13310.72</v>
      </c>
      <c r="J568" s="14">
        <v>13112.94</v>
      </c>
      <c r="K568" s="14">
        <v>13287.34</v>
      </c>
      <c r="L568" s="14">
        <v>13343.64</v>
      </c>
      <c r="M568" s="14">
        <v>13472.9</v>
      </c>
      <c r="N568" s="14">
        <v>13796.8</v>
      </c>
      <c r="O568" s="14">
        <v>14882.54</v>
      </c>
      <c r="P568" s="14">
        <v>15206.82</v>
      </c>
      <c r="Q568" s="14">
        <v>15590.02</v>
      </c>
      <c r="R568" s="14">
        <v>16271.72</v>
      </c>
      <c r="S568" s="14">
        <v>16753.36</v>
      </c>
      <c r="T568" s="14">
        <v>17020.98</v>
      </c>
      <c r="U568" s="14">
        <v>17107.740000000002</v>
      </c>
      <c r="V568" s="14">
        <v>17327.419999999998</v>
      </c>
      <c r="W568" s="14">
        <v>17302</v>
      </c>
      <c r="X568" s="14">
        <v>15704.38</v>
      </c>
      <c r="Y568" s="14">
        <v>15599.7</v>
      </c>
      <c r="Z568" s="14">
        <v>15405.7</v>
      </c>
      <c r="AA568" s="14">
        <v>15077.62</v>
      </c>
      <c r="AB568" s="14">
        <v>16751.62</v>
      </c>
      <c r="AC568" s="14">
        <v>17012.5</v>
      </c>
      <c r="AD568" s="14">
        <v>16590.66</v>
      </c>
      <c r="AE568" s="14">
        <v>14429.18</v>
      </c>
      <c r="AF568" s="14">
        <v>13800.44</v>
      </c>
      <c r="AG568" s="14">
        <v>15446.85</v>
      </c>
      <c r="AH568" s="14">
        <v>13354.71</v>
      </c>
      <c r="AI568" s="14">
        <v>13117.43</v>
      </c>
      <c r="AJ568" s="14">
        <v>13311.91</v>
      </c>
      <c r="AK568" s="14">
        <v>13398.56</v>
      </c>
      <c r="AL568" s="14">
        <v>13541.35</v>
      </c>
      <c r="AM568" s="14">
        <v>13856.66</v>
      </c>
      <c r="AN568" s="14">
        <v>14919.19</v>
      </c>
      <c r="AO568" s="14">
        <v>15169.85</v>
      </c>
      <c r="AP568" s="14">
        <v>15519.36</v>
      </c>
      <c r="AQ568" s="14">
        <v>16183.17</v>
      </c>
      <c r="AR568" s="14">
        <v>16639.75</v>
      </c>
      <c r="AS568" s="14">
        <v>16858.939999999999</v>
      </c>
      <c r="AT568" s="14">
        <v>16915.53</v>
      </c>
      <c r="AU568" s="14">
        <v>17234.28</v>
      </c>
      <c r="AV568" s="14">
        <v>17486.939999999999</v>
      </c>
      <c r="AW568" s="14">
        <v>18198.84</v>
      </c>
      <c r="AX568" s="14">
        <v>18041.13</v>
      </c>
      <c r="AY568" s="14">
        <v>17868.02</v>
      </c>
      <c r="AZ568" s="14">
        <v>17390.45</v>
      </c>
      <c r="BA568" s="14">
        <v>17064.8</v>
      </c>
      <c r="BB568" s="14">
        <v>16866.22</v>
      </c>
      <c r="BC568" s="14">
        <v>16463.7</v>
      </c>
      <c r="BD568" s="14">
        <v>14224.72</v>
      </c>
      <c r="BE568" s="14">
        <v>13644.87</v>
      </c>
      <c r="BF568" s="14">
        <v>17891.95</v>
      </c>
      <c r="BG568" s="14">
        <v>68.833299999999994</v>
      </c>
      <c r="BH568" s="14">
        <v>68.400000000000006</v>
      </c>
      <c r="BI568" s="14">
        <v>67.966700000000003</v>
      </c>
      <c r="BJ568" s="14">
        <v>67.833299999999994</v>
      </c>
      <c r="BK568" s="14">
        <v>67.400000000000006</v>
      </c>
      <c r="BL568" s="14">
        <v>67.400000000000006</v>
      </c>
      <c r="BM568" s="14">
        <v>70</v>
      </c>
      <c r="BN568" s="14">
        <v>73.433300000000003</v>
      </c>
      <c r="BO568" s="14">
        <v>73.866699999999994</v>
      </c>
      <c r="BP568" s="14">
        <v>76.866699999999994</v>
      </c>
      <c r="BQ568" s="14">
        <v>83.166700000000006</v>
      </c>
      <c r="BR568" s="14">
        <v>87.2</v>
      </c>
      <c r="BS568" s="14">
        <v>87.2</v>
      </c>
      <c r="BT568" s="14">
        <v>81.599999999999994</v>
      </c>
      <c r="BU568" s="14">
        <v>82.166700000000006</v>
      </c>
      <c r="BV568" s="14">
        <v>82.166700000000006</v>
      </c>
      <c r="BW568" s="14">
        <v>81.599999999999994</v>
      </c>
      <c r="BX568" s="14">
        <v>80.466700000000003</v>
      </c>
      <c r="BY568" s="14">
        <v>75.866699999999994</v>
      </c>
      <c r="BZ568" s="14">
        <v>73</v>
      </c>
      <c r="CA568" s="14">
        <v>72</v>
      </c>
      <c r="CB568" s="14">
        <v>72.433300000000003</v>
      </c>
      <c r="CC568" s="14">
        <v>71</v>
      </c>
      <c r="CD568" s="14">
        <v>71</v>
      </c>
      <c r="CE568" s="14">
        <v>1374.999</v>
      </c>
      <c r="CF568" s="14">
        <v>1355.893</v>
      </c>
      <c r="CG568" s="14">
        <v>1281.222</v>
      </c>
      <c r="CH568" s="14">
        <v>1308.7370000000001</v>
      </c>
      <c r="CI568" s="14">
        <v>846.99609999999996</v>
      </c>
      <c r="CJ568" s="14">
        <v>584.23109999999997</v>
      </c>
      <c r="CK568" s="14">
        <v>1136.5350000000001</v>
      </c>
      <c r="CL568" s="14">
        <v>410.72129999999999</v>
      </c>
      <c r="CM568" s="14">
        <v>351.78539999999998</v>
      </c>
      <c r="CN568" s="14">
        <v>405.45440000000002</v>
      </c>
      <c r="CO568" s="14">
        <v>860.57950000000005</v>
      </c>
      <c r="CP568" s="14">
        <v>1943.2940000000001</v>
      </c>
      <c r="CQ568" s="14">
        <v>1759.3330000000001</v>
      </c>
      <c r="CR568" s="14">
        <v>1840.634</v>
      </c>
      <c r="CS568" s="14">
        <v>1303.201</v>
      </c>
      <c r="CT568" s="14">
        <v>2499.4580000000001</v>
      </c>
      <c r="CU568" s="14">
        <v>2689.297</v>
      </c>
      <c r="CV568" s="14">
        <v>2878.7979999999998</v>
      </c>
      <c r="CW568" s="14">
        <v>2347.1120000000001</v>
      </c>
      <c r="CX568" s="14">
        <v>916.90210000000002</v>
      </c>
      <c r="CY568" s="14">
        <v>2085.4169999999999</v>
      </c>
      <c r="CZ568" s="14">
        <v>3012.1469999999999</v>
      </c>
      <c r="DA568" s="14">
        <v>1791.9359999999999</v>
      </c>
      <c r="DB568" s="14">
        <v>1714.2139999999999</v>
      </c>
      <c r="DC568" s="14">
        <v>2278.3319999999999</v>
      </c>
      <c r="DD568" s="14">
        <f>SUMIFS(CountData!$H:$H, CountData!$A:$A, $B568,CountData!$B:$B, $C568, CountData!$C:$C, $D568, CountData!$D:$D, $E568, CountData!$E:$E, $F568, CountData!$F:$F, $G568, CountData!$G:$G, $H568)</f>
        <v>16</v>
      </c>
      <c r="DE568" s="14">
        <f>SUMIFS(CountData!$I:$I, CountData!$A:$A, $B568, CountData!$B:$B, $C568, CountData!$C:$C, $D568, CountData!$D:$D, $E568, CountData!$E:$E, $F568, CountData!$F:$F, $G568, CountData!$G:$G, $H568)</f>
        <v>19</v>
      </c>
      <c r="DF568" s="27">
        <f t="shared" ca="1" si="8"/>
        <v>2451.8825000000015</v>
      </c>
      <c r="DG568" s="14">
        <v>0</v>
      </c>
    </row>
    <row r="569" spans="1:111" x14ac:dyDescent="0.25">
      <c r="A569" s="14" t="s">
        <v>56</v>
      </c>
      <c r="B569" s="14" t="s">
        <v>55</v>
      </c>
      <c r="C569" s="14" t="s">
        <v>55</v>
      </c>
      <c r="D569" s="14" t="s">
        <v>55</v>
      </c>
      <c r="E569" s="14" t="s">
        <v>55</v>
      </c>
      <c r="F569" s="14" t="s">
        <v>125</v>
      </c>
      <c r="G569" s="14" t="s">
        <v>103</v>
      </c>
      <c r="H569" s="1">
        <v>42229</v>
      </c>
      <c r="I569" s="14">
        <v>12622.82</v>
      </c>
      <c r="J569" s="14">
        <v>12410.76</v>
      </c>
      <c r="K569" s="14">
        <v>12495.18</v>
      </c>
      <c r="L569" s="14">
        <v>12605.2</v>
      </c>
      <c r="M569" s="14">
        <v>12831.32</v>
      </c>
      <c r="N569" s="14">
        <v>13409.78</v>
      </c>
      <c r="O569" s="14">
        <v>14708.7</v>
      </c>
      <c r="P569" s="14">
        <v>14809.18</v>
      </c>
      <c r="Q569" s="14">
        <v>15163.68</v>
      </c>
      <c r="R569" s="14">
        <v>15974.66</v>
      </c>
      <c r="S569" s="14">
        <v>16528.900000000001</v>
      </c>
      <c r="T569" s="14">
        <v>16847.62</v>
      </c>
      <c r="U569" s="14">
        <v>16904.82</v>
      </c>
      <c r="V569" s="14">
        <v>17187.62</v>
      </c>
      <c r="W569" s="14">
        <v>16858.3</v>
      </c>
      <c r="X569" s="14">
        <v>14635.74</v>
      </c>
      <c r="Y569" s="14">
        <v>14564.52</v>
      </c>
      <c r="Z569" s="14">
        <v>14377.68</v>
      </c>
      <c r="AA569" s="14">
        <v>14006.7</v>
      </c>
      <c r="AB569" s="14">
        <v>15891</v>
      </c>
      <c r="AC569" s="14">
        <v>16842.62</v>
      </c>
      <c r="AD569" s="14">
        <v>16416.22</v>
      </c>
      <c r="AE569" s="14">
        <v>14309.82</v>
      </c>
      <c r="AF569" s="14">
        <v>13679.04</v>
      </c>
      <c r="AG569" s="14">
        <v>14396.16</v>
      </c>
      <c r="AH569" s="14">
        <v>12642.75</v>
      </c>
      <c r="AI569" s="14">
        <v>12391.08</v>
      </c>
      <c r="AJ569" s="14">
        <v>12497.83</v>
      </c>
      <c r="AK569" s="14">
        <v>12634.85</v>
      </c>
      <c r="AL569" s="14">
        <v>12875.76</v>
      </c>
      <c r="AM569" s="14">
        <v>13457.66</v>
      </c>
      <c r="AN569" s="14">
        <v>14740.53</v>
      </c>
      <c r="AO569" s="14">
        <v>14786.63</v>
      </c>
      <c r="AP569" s="14">
        <v>15116.18</v>
      </c>
      <c r="AQ569" s="14">
        <v>15911.9</v>
      </c>
      <c r="AR569" s="14">
        <v>16458.169999999998</v>
      </c>
      <c r="AS569" s="14">
        <v>16754.21</v>
      </c>
      <c r="AT569" s="14">
        <v>16824.2</v>
      </c>
      <c r="AU569" s="14">
        <v>17128.400000000001</v>
      </c>
      <c r="AV569" s="14">
        <v>17061.28</v>
      </c>
      <c r="AW569" s="14">
        <v>16957.03</v>
      </c>
      <c r="AX569" s="14">
        <v>16846.95</v>
      </c>
      <c r="AY569" s="14">
        <v>16636.14</v>
      </c>
      <c r="AZ569" s="14">
        <v>16304.66</v>
      </c>
      <c r="BA569" s="14">
        <v>16134.58</v>
      </c>
      <c r="BB569" s="14">
        <v>16749.05</v>
      </c>
      <c r="BC569" s="14">
        <v>16350</v>
      </c>
      <c r="BD569" s="14">
        <v>14199.98</v>
      </c>
      <c r="BE569" s="14">
        <v>13560.65</v>
      </c>
      <c r="BF569" s="14">
        <v>16642.63</v>
      </c>
      <c r="BG569" s="14">
        <v>71.847499999999997</v>
      </c>
      <c r="BH569" s="14">
        <v>71.423699999999997</v>
      </c>
      <c r="BI569" s="14">
        <v>70.152500000000003</v>
      </c>
      <c r="BJ569" s="14">
        <v>69.152500000000003</v>
      </c>
      <c r="BK569" s="14">
        <v>68.728800000000007</v>
      </c>
      <c r="BL569" s="14">
        <v>69.152500000000003</v>
      </c>
      <c r="BM569" s="14">
        <v>69.576300000000003</v>
      </c>
      <c r="BN569" s="14">
        <v>74.423699999999997</v>
      </c>
      <c r="BO569" s="14">
        <v>76.118600000000001</v>
      </c>
      <c r="BP569" s="14">
        <v>81.118600000000001</v>
      </c>
      <c r="BQ569" s="14">
        <v>83.966099999999997</v>
      </c>
      <c r="BR569" s="14">
        <v>84.813599999999994</v>
      </c>
      <c r="BS569" s="14">
        <v>84.966099999999997</v>
      </c>
      <c r="BT569" s="14">
        <v>86.389799999999994</v>
      </c>
      <c r="BU569" s="14">
        <v>83.966099999999997</v>
      </c>
      <c r="BV569" s="14">
        <v>82.118600000000001</v>
      </c>
      <c r="BW569" s="14">
        <v>81.694900000000004</v>
      </c>
      <c r="BX569" s="14">
        <v>82.542400000000001</v>
      </c>
      <c r="BY569" s="14">
        <v>81.542400000000001</v>
      </c>
      <c r="BZ569" s="14">
        <v>77.694900000000004</v>
      </c>
      <c r="CA569" s="14">
        <v>76.271199999999993</v>
      </c>
      <c r="CB569" s="14">
        <v>74.423699999999997</v>
      </c>
      <c r="CC569" s="14">
        <v>73.847499999999997</v>
      </c>
      <c r="CD569" s="14">
        <v>73</v>
      </c>
      <c r="CE569" s="14">
        <v>1433.367</v>
      </c>
      <c r="CF569" s="14">
        <v>1411.674</v>
      </c>
      <c r="CG569" s="14">
        <v>1541.1189999999999</v>
      </c>
      <c r="CH569" s="14">
        <v>1423.482</v>
      </c>
      <c r="CI569" s="14">
        <v>931.77480000000003</v>
      </c>
      <c r="CJ569" s="14">
        <v>632.62170000000003</v>
      </c>
      <c r="CK569" s="14">
        <v>1261.7049999999999</v>
      </c>
      <c r="CL569" s="14">
        <v>452.6146</v>
      </c>
      <c r="CM569" s="14">
        <v>331.55410000000001</v>
      </c>
      <c r="CN569" s="14">
        <v>449.5204</v>
      </c>
      <c r="CO569" s="14">
        <v>610.48739999999998</v>
      </c>
      <c r="CP569" s="14">
        <v>888.97709999999995</v>
      </c>
      <c r="CQ569" s="14">
        <v>864.12049999999999</v>
      </c>
      <c r="CR569" s="14">
        <v>1264.614</v>
      </c>
      <c r="CS569" s="14">
        <v>1299.0619999999999</v>
      </c>
      <c r="CT569" s="14">
        <v>2368.5619999999999</v>
      </c>
      <c r="CU569" s="14">
        <v>2142.7660000000001</v>
      </c>
      <c r="CV569" s="14">
        <v>2640.384</v>
      </c>
      <c r="CW569" s="14">
        <v>3198.9810000000002</v>
      </c>
      <c r="CX569" s="14">
        <v>1049.499</v>
      </c>
      <c r="CY569" s="14">
        <v>1944.835</v>
      </c>
      <c r="CZ569" s="14">
        <v>2886.5210000000002</v>
      </c>
      <c r="DA569" s="14">
        <v>1422.2729999999999</v>
      </c>
      <c r="DB569" s="14">
        <v>1604.5630000000001</v>
      </c>
      <c r="DC569" s="14">
        <v>1977.29</v>
      </c>
      <c r="DD569" s="14">
        <f>SUMIFS(CountData!$H:$H, CountData!$A:$A, $B569,CountData!$B:$B, $C569, CountData!$C:$C, $D569, CountData!$D:$D, $E569, CountData!$E:$E, $F569, CountData!$F:$F, $G569, CountData!$G:$G, $H569)</f>
        <v>16</v>
      </c>
      <c r="DE569" s="14">
        <f>SUMIFS(CountData!$I:$I, CountData!$A:$A, $B569, CountData!$B:$B, $C569, CountData!$C:$C, $D569, CountData!$D:$D, $E569, CountData!$E:$E, $F569, CountData!$F:$F, $G569, CountData!$G:$G, $H569)</f>
        <v>19</v>
      </c>
      <c r="DF569" s="27">
        <f t="shared" ca="1" si="8"/>
        <v>2479.1899999999987</v>
      </c>
      <c r="DG569" s="14">
        <v>0</v>
      </c>
    </row>
    <row r="570" spans="1:111" x14ac:dyDescent="0.25">
      <c r="A570" s="14" t="s">
        <v>56</v>
      </c>
      <c r="B570" s="14" t="s">
        <v>55</v>
      </c>
      <c r="C570" s="14" t="s">
        <v>55</v>
      </c>
      <c r="D570" s="14" t="s">
        <v>55</v>
      </c>
      <c r="E570" s="14" t="s">
        <v>55</v>
      </c>
      <c r="F570" s="14" t="s">
        <v>125</v>
      </c>
      <c r="G570" s="14" t="s">
        <v>103</v>
      </c>
      <c r="H570" s="1">
        <v>42241</v>
      </c>
      <c r="I570" s="14">
        <v>13123.12</v>
      </c>
      <c r="J570" s="14">
        <v>12943.24</v>
      </c>
      <c r="K570" s="14">
        <v>12889.58</v>
      </c>
      <c r="L570" s="14">
        <v>13171.18</v>
      </c>
      <c r="M570" s="14">
        <v>13496.8</v>
      </c>
      <c r="N570" s="14">
        <v>14168.32</v>
      </c>
      <c r="O570" s="14">
        <v>15747.08</v>
      </c>
      <c r="P570" s="14">
        <v>15511.54</v>
      </c>
      <c r="Q570" s="14">
        <v>15606.8</v>
      </c>
      <c r="R570" s="14">
        <v>16209.22</v>
      </c>
      <c r="S570" s="14">
        <v>16394.46</v>
      </c>
      <c r="T570" s="14">
        <v>16508.64</v>
      </c>
      <c r="U570" s="14">
        <v>16347.92</v>
      </c>
      <c r="V570" s="14">
        <v>16597.34</v>
      </c>
      <c r="W570" s="14">
        <v>16460.54</v>
      </c>
      <c r="X570" s="14">
        <v>14147.88</v>
      </c>
      <c r="Y570" s="14">
        <v>14172.38</v>
      </c>
      <c r="Z570" s="14">
        <v>14236.3</v>
      </c>
      <c r="AA570" s="14">
        <v>14013.26</v>
      </c>
      <c r="AB570" s="14">
        <v>16655.84</v>
      </c>
      <c r="AC570" s="14">
        <v>17079.72</v>
      </c>
      <c r="AD570" s="14">
        <v>16664</v>
      </c>
      <c r="AE570" s="14">
        <v>14633.28</v>
      </c>
      <c r="AF570" s="14">
        <v>14105.74</v>
      </c>
      <c r="AG570" s="14">
        <v>14142.45</v>
      </c>
      <c r="AH570" s="14">
        <v>13180.01</v>
      </c>
      <c r="AI570" s="14">
        <v>12956.95</v>
      </c>
      <c r="AJ570" s="14">
        <v>12926.93</v>
      </c>
      <c r="AK570" s="14">
        <v>13227.59</v>
      </c>
      <c r="AL570" s="14">
        <v>13535.21</v>
      </c>
      <c r="AM570" s="14">
        <v>14204.5</v>
      </c>
      <c r="AN570" s="14">
        <v>15772.56</v>
      </c>
      <c r="AO570" s="14">
        <v>15466.12</v>
      </c>
      <c r="AP570" s="14">
        <v>15527.76</v>
      </c>
      <c r="AQ570" s="14">
        <v>16121.68</v>
      </c>
      <c r="AR570" s="14">
        <v>16205.15</v>
      </c>
      <c r="AS570" s="14">
        <v>16374.57</v>
      </c>
      <c r="AT570" s="14">
        <v>16336.41</v>
      </c>
      <c r="AU570" s="14">
        <v>16534.560000000001</v>
      </c>
      <c r="AV570" s="14">
        <v>16626.84</v>
      </c>
      <c r="AW570" s="14">
        <v>16636.11</v>
      </c>
      <c r="AX570" s="14">
        <v>16604.14</v>
      </c>
      <c r="AY570" s="14">
        <v>16634.52</v>
      </c>
      <c r="AZ570" s="14">
        <v>16358.83</v>
      </c>
      <c r="BA570" s="14">
        <v>16961.919999999998</v>
      </c>
      <c r="BB570" s="14">
        <v>16946.12</v>
      </c>
      <c r="BC570" s="14">
        <v>16561.55</v>
      </c>
      <c r="BD570" s="14">
        <v>14662.69</v>
      </c>
      <c r="BE570" s="14">
        <v>14070.96</v>
      </c>
      <c r="BF570" s="14">
        <v>16553.57</v>
      </c>
      <c r="BG570" s="14">
        <v>71.133300000000006</v>
      </c>
      <c r="BH570" s="14">
        <v>71.133300000000006</v>
      </c>
      <c r="BI570" s="14">
        <v>71.133300000000006</v>
      </c>
      <c r="BJ570" s="14">
        <v>71.566699999999997</v>
      </c>
      <c r="BK570" s="14">
        <v>72</v>
      </c>
      <c r="BL570" s="14">
        <v>72.433300000000003</v>
      </c>
      <c r="BM570" s="14">
        <v>72.866699999999994</v>
      </c>
      <c r="BN570" s="14">
        <v>73.3</v>
      </c>
      <c r="BO570" s="14">
        <v>73.7333</v>
      </c>
      <c r="BP570" s="14">
        <v>73.7333</v>
      </c>
      <c r="BQ570" s="14">
        <v>73.3</v>
      </c>
      <c r="BR570" s="14">
        <v>73.7333</v>
      </c>
      <c r="BS570" s="14">
        <v>74.3</v>
      </c>
      <c r="BT570" s="14">
        <v>77.166700000000006</v>
      </c>
      <c r="BU570" s="14">
        <v>78.033299999999997</v>
      </c>
      <c r="BV570" s="14">
        <v>78.166700000000006</v>
      </c>
      <c r="BW570" s="14">
        <v>80.599999999999994</v>
      </c>
      <c r="BX570" s="14">
        <v>77.7333</v>
      </c>
      <c r="BY570" s="14">
        <v>76.3</v>
      </c>
      <c r="BZ570" s="14">
        <v>74.866699999999994</v>
      </c>
      <c r="CA570" s="14">
        <v>74.866699999999994</v>
      </c>
      <c r="CB570" s="14">
        <v>74.433300000000003</v>
      </c>
      <c r="CC570" s="14">
        <v>75.866699999999994</v>
      </c>
      <c r="CD570" s="14">
        <v>75.433300000000003</v>
      </c>
      <c r="CE570" s="14">
        <v>1360.9459999999999</v>
      </c>
      <c r="CF570" s="14">
        <v>1391.7429999999999</v>
      </c>
      <c r="CG570" s="14">
        <v>1332.181</v>
      </c>
      <c r="CH570" s="14">
        <v>1218.6489999999999</v>
      </c>
      <c r="CI570" s="14">
        <v>844.49929999999995</v>
      </c>
      <c r="CJ570" s="14">
        <v>633.2894</v>
      </c>
      <c r="CK570" s="14">
        <v>1247.7829999999999</v>
      </c>
      <c r="CL570" s="14">
        <v>381.41989999999998</v>
      </c>
      <c r="CM570" s="14">
        <v>353.54300000000001</v>
      </c>
      <c r="CN570" s="14">
        <v>610.86320000000001</v>
      </c>
      <c r="CO570" s="14">
        <v>1284.712</v>
      </c>
      <c r="CP570" s="14">
        <v>2177.038</v>
      </c>
      <c r="CQ570" s="14">
        <v>2041.8710000000001</v>
      </c>
      <c r="CR570" s="14">
        <v>1849.9680000000001</v>
      </c>
      <c r="CS570" s="14">
        <v>1526.3330000000001</v>
      </c>
      <c r="CT570" s="14">
        <v>2325.9659999999999</v>
      </c>
      <c r="CU570" s="14">
        <v>3102.241</v>
      </c>
      <c r="CV570" s="14">
        <v>2307.5590000000002</v>
      </c>
      <c r="CW570" s="14">
        <v>1771.41</v>
      </c>
      <c r="CX570" s="14">
        <v>970.67</v>
      </c>
      <c r="CY570" s="14">
        <v>2273.0920000000001</v>
      </c>
      <c r="CZ570" s="14">
        <v>3327.6080000000002</v>
      </c>
      <c r="DA570" s="14">
        <v>2564.2730000000001</v>
      </c>
      <c r="DB570" s="14">
        <v>2540.6869999999999</v>
      </c>
      <c r="DC570" s="14">
        <v>1942.048</v>
      </c>
      <c r="DD570" s="14">
        <f>SUMIFS(CountData!$H:$H, CountData!$A:$A, $B570,CountData!$B:$B, $C570, CountData!$C:$C, $D570, CountData!$D:$D, $E570, CountData!$E:$E, $F570, CountData!$F:$F, $G570, CountData!$G:$G, $H570)</f>
        <v>16</v>
      </c>
      <c r="DE570" s="14">
        <f>SUMIFS(CountData!$I:$I, CountData!$A:$A, $B570, CountData!$B:$B, $C570, CountData!$C:$C, $D570, CountData!$D:$D, $E570, CountData!$E:$E, $F570, CountData!$F:$F, $G570, CountData!$G:$G, $H570)</f>
        <v>19</v>
      </c>
      <c r="DF570" s="27">
        <f t="shared" ca="1" si="8"/>
        <v>2482.9475000000002</v>
      </c>
      <c r="DG570" s="14">
        <v>0</v>
      </c>
    </row>
    <row r="571" spans="1:111" x14ac:dyDescent="0.25">
      <c r="A571" s="14" t="s">
        <v>56</v>
      </c>
      <c r="B571" s="14" t="s">
        <v>55</v>
      </c>
      <c r="C571" s="14" t="s">
        <v>55</v>
      </c>
      <c r="D571" s="14" t="s">
        <v>55</v>
      </c>
      <c r="E571" s="14" t="s">
        <v>55</v>
      </c>
      <c r="F571" s="14" t="s">
        <v>125</v>
      </c>
      <c r="G571" s="14" t="s">
        <v>103</v>
      </c>
      <c r="H571" s="1">
        <v>42242</v>
      </c>
      <c r="I571" s="14">
        <v>13298.18</v>
      </c>
      <c r="J571" s="14">
        <v>13255.56</v>
      </c>
      <c r="K571" s="14">
        <v>13299.5</v>
      </c>
      <c r="L571" s="14">
        <v>13489.18</v>
      </c>
      <c r="M571" s="14">
        <v>13665.04</v>
      </c>
      <c r="N571" s="14">
        <v>14161.54</v>
      </c>
      <c r="O571" s="14">
        <v>15775.4</v>
      </c>
      <c r="P571" s="14">
        <v>15587.1</v>
      </c>
      <c r="Q571" s="14">
        <v>15793.38</v>
      </c>
      <c r="R571" s="14">
        <v>16318.36</v>
      </c>
      <c r="S571" s="14">
        <v>16756.18</v>
      </c>
      <c r="T571" s="14">
        <v>17122.939999999999</v>
      </c>
      <c r="U571" s="14">
        <v>17137.919999999998</v>
      </c>
      <c r="V571" s="14">
        <v>17350.04</v>
      </c>
      <c r="W571" s="14">
        <v>17061.759999999998</v>
      </c>
      <c r="X571" s="14">
        <v>14598.12</v>
      </c>
      <c r="Y571" s="14">
        <v>14596.4</v>
      </c>
      <c r="Z571" s="14">
        <v>14415.82</v>
      </c>
      <c r="AA571" s="14">
        <v>14131.02</v>
      </c>
      <c r="AB571" s="14">
        <v>16717.66</v>
      </c>
      <c r="AC571" s="14">
        <v>17074.3</v>
      </c>
      <c r="AD571" s="14">
        <v>16630.599999999999</v>
      </c>
      <c r="AE571" s="14">
        <v>14520.42</v>
      </c>
      <c r="AF571" s="14">
        <v>13900.18</v>
      </c>
      <c r="AG571" s="14">
        <v>14435.34</v>
      </c>
      <c r="AH571" s="14">
        <v>13324.78</v>
      </c>
      <c r="AI571" s="14">
        <v>13226.3</v>
      </c>
      <c r="AJ571" s="14">
        <v>13280.58</v>
      </c>
      <c r="AK571" s="14">
        <v>13483.45</v>
      </c>
      <c r="AL571" s="14">
        <v>13645.21</v>
      </c>
      <c r="AM571" s="14">
        <v>14174.69</v>
      </c>
      <c r="AN571" s="14">
        <v>15790.35</v>
      </c>
      <c r="AO571" s="14">
        <v>15552</v>
      </c>
      <c r="AP571" s="14">
        <v>15762.4</v>
      </c>
      <c r="AQ571" s="14">
        <v>16295.45</v>
      </c>
      <c r="AR571" s="14">
        <v>16698.740000000002</v>
      </c>
      <c r="AS571" s="14">
        <v>17065.509999999998</v>
      </c>
      <c r="AT571" s="14">
        <v>17076.86</v>
      </c>
      <c r="AU571" s="14">
        <v>17340.32</v>
      </c>
      <c r="AV571" s="14">
        <v>17267.099999999999</v>
      </c>
      <c r="AW571" s="14">
        <v>16830.53</v>
      </c>
      <c r="AX571" s="14">
        <v>16785.150000000001</v>
      </c>
      <c r="AY571" s="14">
        <v>16593.939999999999</v>
      </c>
      <c r="AZ571" s="14">
        <v>16198.39</v>
      </c>
      <c r="BA571" s="14">
        <v>16953.25</v>
      </c>
      <c r="BB571" s="14">
        <v>16996.490000000002</v>
      </c>
      <c r="BC571" s="14">
        <v>16588.25</v>
      </c>
      <c r="BD571" s="14">
        <v>14484.93</v>
      </c>
      <c r="BE571" s="14">
        <v>13804.56</v>
      </c>
      <c r="BF571" s="14">
        <v>16594.55</v>
      </c>
      <c r="BG571" s="14">
        <v>74.152500000000003</v>
      </c>
      <c r="BH571" s="14">
        <v>72.576300000000003</v>
      </c>
      <c r="BI571" s="14">
        <v>72.576300000000003</v>
      </c>
      <c r="BJ571" s="14">
        <v>73</v>
      </c>
      <c r="BK571" s="14">
        <v>72.847499999999997</v>
      </c>
      <c r="BL571" s="14">
        <v>72.423699999999997</v>
      </c>
      <c r="BM571" s="14">
        <v>72.847499999999997</v>
      </c>
      <c r="BN571" s="14">
        <v>73.271199999999993</v>
      </c>
      <c r="BO571" s="14">
        <v>75.118600000000001</v>
      </c>
      <c r="BP571" s="14">
        <v>77.813599999999994</v>
      </c>
      <c r="BQ571" s="14">
        <v>81.661000000000001</v>
      </c>
      <c r="BR571" s="14">
        <v>84.661000000000001</v>
      </c>
      <c r="BS571" s="14">
        <v>86.813599999999994</v>
      </c>
      <c r="BT571" s="14">
        <v>86.389799999999994</v>
      </c>
      <c r="BU571" s="14">
        <v>88.389799999999994</v>
      </c>
      <c r="BV571" s="14">
        <v>86.966099999999997</v>
      </c>
      <c r="BW571" s="14">
        <v>85.389799999999994</v>
      </c>
      <c r="BX571" s="14">
        <v>82.542400000000001</v>
      </c>
      <c r="BY571" s="14">
        <v>79.694900000000004</v>
      </c>
      <c r="BZ571" s="14">
        <v>76.271199999999993</v>
      </c>
      <c r="CA571" s="14">
        <v>75.271199999999993</v>
      </c>
      <c r="CB571" s="14">
        <v>74.423699999999997</v>
      </c>
      <c r="CC571" s="14">
        <v>75</v>
      </c>
      <c r="CD571" s="14">
        <v>74</v>
      </c>
      <c r="CE571" s="14">
        <v>1822.7529999999999</v>
      </c>
      <c r="CF571" s="14">
        <v>1760.0319999999999</v>
      </c>
      <c r="CG571" s="14">
        <v>1216.403</v>
      </c>
      <c r="CH571" s="14">
        <v>1187.4380000000001</v>
      </c>
      <c r="CI571" s="14">
        <v>827.33199999999999</v>
      </c>
      <c r="CJ571" s="14">
        <v>529.33280000000002</v>
      </c>
      <c r="CK571" s="14">
        <v>1033.6410000000001</v>
      </c>
      <c r="CL571" s="14">
        <v>447.30470000000003</v>
      </c>
      <c r="CM571" s="14">
        <v>469.15690000000001</v>
      </c>
      <c r="CN571" s="14">
        <v>592.66219999999998</v>
      </c>
      <c r="CO571" s="14">
        <v>715.81989999999996</v>
      </c>
      <c r="CP571" s="14">
        <v>935.23950000000002</v>
      </c>
      <c r="CQ571" s="14">
        <v>1000.427</v>
      </c>
      <c r="CR571" s="14">
        <v>1110.2809999999999</v>
      </c>
      <c r="CS571" s="14">
        <v>1903.509</v>
      </c>
      <c r="CT571" s="14">
        <v>2855.23</v>
      </c>
      <c r="CU571" s="14">
        <v>2556.6869999999999</v>
      </c>
      <c r="CV571" s="14">
        <v>2245.4749999999999</v>
      </c>
      <c r="CW571" s="14">
        <v>1765.239</v>
      </c>
      <c r="CX571" s="14">
        <v>1019.929</v>
      </c>
      <c r="CY571" s="14">
        <v>2026.2550000000001</v>
      </c>
      <c r="CZ571" s="14">
        <v>2851.681</v>
      </c>
      <c r="DA571" s="14">
        <v>1509.9269999999999</v>
      </c>
      <c r="DB571" s="14">
        <v>1467.239</v>
      </c>
      <c r="DC571" s="14">
        <v>2208.9810000000002</v>
      </c>
      <c r="DD571" s="14">
        <f>SUMIFS(CountData!$H:$H, CountData!$A:$A, $B571,CountData!$B:$B, $C571, CountData!$C:$C, $D571, CountData!$D:$D, $E571, CountData!$E:$E, $F571, CountData!$F:$F, $G571, CountData!$G:$G, $H571)</f>
        <v>16</v>
      </c>
      <c r="DE571" s="14">
        <f>SUMIFS(CountData!$I:$I, CountData!$A:$A, $B571, CountData!$B:$B, $C571, CountData!$C:$C, $D571, CountData!$D:$D, $E571, CountData!$E:$E, $F571, CountData!$F:$F, $G571, CountData!$G:$G, $H571)</f>
        <v>19</v>
      </c>
      <c r="DF571" s="27">
        <f t="shared" ca="1" si="8"/>
        <v>2433.84</v>
      </c>
      <c r="DG571" s="14">
        <v>0</v>
      </c>
    </row>
    <row r="572" spans="1:111" x14ac:dyDescent="0.25">
      <c r="A572" s="14" t="s">
        <v>56</v>
      </c>
      <c r="B572" s="14" t="s">
        <v>55</v>
      </c>
      <c r="C572" s="14" t="s">
        <v>55</v>
      </c>
      <c r="D572" s="14" t="s">
        <v>55</v>
      </c>
      <c r="E572" s="14" t="s">
        <v>55</v>
      </c>
      <c r="F572" s="14" t="s">
        <v>125</v>
      </c>
      <c r="G572" s="14" t="s">
        <v>103</v>
      </c>
      <c r="H572" s="1">
        <v>42243</v>
      </c>
      <c r="I572" s="14">
        <v>13347.4</v>
      </c>
      <c r="J572" s="14">
        <v>13268.02</v>
      </c>
      <c r="K572" s="14">
        <v>13181.48</v>
      </c>
      <c r="L572" s="14">
        <v>13285.4</v>
      </c>
      <c r="M572" s="14">
        <v>13435.78</v>
      </c>
      <c r="N572" s="14">
        <v>13927.3</v>
      </c>
      <c r="O572" s="14">
        <v>15378.88</v>
      </c>
      <c r="P572" s="14">
        <v>15372.64</v>
      </c>
      <c r="Q572" s="14">
        <v>15634.82</v>
      </c>
      <c r="R572" s="14">
        <v>16423.54</v>
      </c>
      <c r="S572" s="14">
        <v>16557.740000000002</v>
      </c>
      <c r="T572" s="14">
        <v>16187.02</v>
      </c>
      <c r="U572" s="14">
        <v>16241.52</v>
      </c>
      <c r="V572" s="14">
        <v>16427.86</v>
      </c>
      <c r="W572" s="14">
        <v>16202.32</v>
      </c>
      <c r="X572" s="14">
        <v>14582.74</v>
      </c>
      <c r="Y572" s="14">
        <v>14567.32</v>
      </c>
      <c r="Z572" s="14">
        <v>14408.96</v>
      </c>
      <c r="AA572" s="14">
        <v>14091.4</v>
      </c>
      <c r="AB572" s="14">
        <v>16648.72</v>
      </c>
      <c r="AC572" s="14">
        <v>17038.46</v>
      </c>
      <c r="AD572" s="14">
        <v>16698.78</v>
      </c>
      <c r="AE572" s="14">
        <v>14595.5</v>
      </c>
      <c r="AF572" s="14">
        <v>13961.86</v>
      </c>
      <c r="AG572" s="14">
        <v>14412.6</v>
      </c>
      <c r="AH572" s="14">
        <v>13340.09</v>
      </c>
      <c r="AI572" s="14">
        <v>13205.78</v>
      </c>
      <c r="AJ572" s="14">
        <v>13118.73</v>
      </c>
      <c r="AK572" s="14">
        <v>13243.19</v>
      </c>
      <c r="AL572" s="14">
        <v>13372.91</v>
      </c>
      <c r="AM572" s="14">
        <v>13925.01</v>
      </c>
      <c r="AN572" s="14">
        <v>15382.91</v>
      </c>
      <c r="AO572" s="14">
        <v>15375.89</v>
      </c>
      <c r="AP572" s="14">
        <v>15628.68</v>
      </c>
      <c r="AQ572" s="14">
        <v>16410.57</v>
      </c>
      <c r="AR572" s="14">
        <v>16565.62</v>
      </c>
      <c r="AS572" s="14">
        <v>16191.68</v>
      </c>
      <c r="AT572" s="14">
        <v>16286.8</v>
      </c>
      <c r="AU572" s="14">
        <v>16489.64</v>
      </c>
      <c r="AV572" s="14">
        <v>16444.689999999999</v>
      </c>
      <c r="AW572" s="14">
        <v>16726.990000000002</v>
      </c>
      <c r="AX572" s="14">
        <v>16648.009999999998</v>
      </c>
      <c r="AY572" s="14">
        <v>16499.650000000001</v>
      </c>
      <c r="AZ572" s="14">
        <v>16097.71</v>
      </c>
      <c r="BA572" s="14">
        <v>16842.7</v>
      </c>
      <c r="BB572" s="14">
        <v>17025.46</v>
      </c>
      <c r="BC572" s="14">
        <v>16726.54</v>
      </c>
      <c r="BD572" s="14">
        <v>14591.26</v>
      </c>
      <c r="BE572" s="14">
        <v>13887.43</v>
      </c>
      <c r="BF572" s="14">
        <v>16495.509999999998</v>
      </c>
      <c r="BG572" s="14">
        <v>73.559299999999993</v>
      </c>
      <c r="BH572" s="14">
        <v>73.559299999999993</v>
      </c>
      <c r="BI572" s="14">
        <v>73.559299999999993</v>
      </c>
      <c r="BJ572" s="14">
        <v>72.559299999999993</v>
      </c>
      <c r="BK572" s="14">
        <v>73.440700000000007</v>
      </c>
      <c r="BL572" s="14">
        <v>73</v>
      </c>
      <c r="BM572" s="14">
        <v>72.559299999999993</v>
      </c>
      <c r="BN572" s="14">
        <v>76.322000000000003</v>
      </c>
      <c r="BO572" s="14">
        <v>79.644099999999995</v>
      </c>
      <c r="BP572" s="14">
        <v>84.644099999999995</v>
      </c>
      <c r="BQ572" s="14">
        <v>86.406800000000004</v>
      </c>
      <c r="BR572" s="14">
        <v>87.406800000000004</v>
      </c>
      <c r="BS572" s="14">
        <v>88.406800000000004</v>
      </c>
      <c r="BT572" s="14">
        <v>88.406800000000004</v>
      </c>
      <c r="BU572" s="14">
        <v>91.966099999999997</v>
      </c>
      <c r="BV572" s="14">
        <v>90.406800000000004</v>
      </c>
      <c r="BW572" s="14">
        <v>89.525400000000005</v>
      </c>
      <c r="BX572" s="14">
        <v>88.084699999999998</v>
      </c>
      <c r="BY572" s="14">
        <v>82.644099999999995</v>
      </c>
      <c r="BZ572" s="14">
        <v>79.322000000000003</v>
      </c>
      <c r="CA572" s="14">
        <v>77.881399999999999</v>
      </c>
      <c r="CB572" s="14">
        <v>76.559299999999993</v>
      </c>
      <c r="CC572" s="14">
        <v>76.118600000000001</v>
      </c>
      <c r="CD572" s="14">
        <v>76</v>
      </c>
      <c r="CE572" s="14">
        <v>1549.171</v>
      </c>
      <c r="CF572" s="14">
        <v>1517.4690000000001</v>
      </c>
      <c r="CG572" s="14">
        <v>1445.376</v>
      </c>
      <c r="CH572" s="14">
        <v>1436.941</v>
      </c>
      <c r="CI572" s="14">
        <v>1041.8579999999999</v>
      </c>
      <c r="CJ572" s="14">
        <v>625.20090000000005</v>
      </c>
      <c r="CK572" s="14">
        <v>1417.5319999999999</v>
      </c>
      <c r="CL572" s="14">
        <v>418.0702</v>
      </c>
      <c r="CM572" s="14">
        <v>395.52879999999999</v>
      </c>
      <c r="CN572" s="14">
        <v>533.19060000000002</v>
      </c>
      <c r="CO572" s="14">
        <v>1042.367</v>
      </c>
      <c r="CP572" s="14">
        <v>3218.8580000000002</v>
      </c>
      <c r="CQ572" s="14">
        <v>1345.6579999999999</v>
      </c>
      <c r="CR572" s="14">
        <v>3514.741</v>
      </c>
      <c r="CS572" s="14">
        <v>6836.6090000000004</v>
      </c>
      <c r="CT572" s="14">
        <v>14582.35</v>
      </c>
      <c r="CU572" s="14">
        <v>13337.43</v>
      </c>
      <c r="CV572" s="14">
        <v>14103.74</v>
      </c>
      <c r="CW572" s="14">
        <v>7749.9979999999996</v>
      </c>
      <c r="CX572" s="14">
        <v>1849.549</v>
      </c>
      <c r="CY572" s="14">
        <v>2372.6610000000001</v>
      </c>
      <c r="CZ572" s="14">
        <v>3549.6889999999999</v>
      </c>
      <c r="DA572" s="14">
        <v>1762.8209999999999</v>
      </c>
      <c r="DB572" s="14">
        <v>1930.799</v>
      </c>
      <c r="DC572" s="14">
        <v>12533.09</v>
      </c>
      <c r="DD572" s="14">
        <f>SUMIFS(CountData!$H:$H, CountData!$A:$A, $B572,CountData!$B:$B, $C572, CountData!$C:$C, $D572, CountData!$D:$D, $E572, CountData!$E:$E, $F572, CountData!$F:$F, $G572, CountData!$G:$G, $H572)</f>
        <v>16</v>
      </c>
      <c r="DE572" s="14">
        <f>SUMIFS(CountData!$I:$I, CountData!$A:$A, $B572, CountData!$B:$B, $C572, CountData!$C:$C, $D572, CountData!$D:$D, $E572, CountData!$E:$E, $F572, CountData!$F:$F, $G572, CountData!$G:$G, $H572)</f>
        <v>19</v>
      </c>
      <c r="DF572" s="27">
        <f t="shared" ca="1" si="8"/>
        <v>2167.2299999999996</v>
      </c>
      <c r="DG572" s="14">
        <v>0</v>
      </c>
    </row>
    <row r="573" spans="1:111" x14ac:dyDescent="0.25">
      <c r="A573" s="14" t="s">
        <v>56</v>
      </c>
      <c r="B573" s="14" t="s">
        <v>55</v>
      </c>
      <c r="C573" s="14" t="s">
        <v>55</v>
      </c>
      <c r="D573" s="14" t="s">
        <v>55</v>
      </c>
      <c r="E573" s="14" t="s">
        <v>55</v>
      </c>
      <c r="F573" s="14" t="s">
        <v>125</v>
      </c>
      <c r="G573" s="14" t="s">
        <v>103</v>
      </c>
      <c r="H573" s="1">
        <v>42244</v>
      </c>
      <c r="I573" s="14">
        <v>13675.66</v>
      </c>
      <c r="J573" s="14">
        <v>13571.96</v>
      </c>
      <c r="K573" s="14">
        <v>13489.04</v>
      </c>
      <c r="L573" s="14">
        <v>13682.64</v>
      </c>
      <c r="M573" s="14">
        <v>13845.48</v>
      </c>
      <c r="N573" s="14">
        <v>14322.04</v>
      </c>
      <c r="O573" s="14">
        <v>15670.34</v>
      </c>
      <c r="P573" s="14">
        <v>15621.22</v>
      </c>
      <c r="Q573" s="14">
        <v>16020.22</v>
      </c>
      <c r="R573" s="14">
        <v>16658.02</v>
      </c>
      <c r="S573" s="14">
        <v>16874.32</v>
      </c>
      <c r="T573" s="14">
        <v>16753.900000000001</v>
      </c>
      <c r="U573" s="14">
        <v>16845.5</v>
      </c>
      <c r="V573" s="14">
        <v>17097.98</v>
      </c>
      <c r="W573" s="14">
        <v>16935.18</v>
      </c>
      <c r="X573" s="14">
        <v>15112.06</v>
      </c>
      <c r="Y573" s="14">
        <v>14985.62</v>
      </c>
      <c r="Z573" s="14">
        <v>14853.22</v>
      </c>
      <c r="AA573" s="14">
        <v>14570.88</v>
      </c>
      <c r="AB573" s="14">
        <v>17149</v>
      </c>
      <c r="AC573" s="14">
        <v>17544.64</v>
      </c>
      <c r="AD573" s="14">
        <v>17233.02</v>
      </c>
      <c r="AE573" s="14">
        <v>15164.3</v>
      </c>
      <c r="AF573" s="14">
        <v>14495.2</v>
      </c>
      <c r="AG573" s="14">
        <v>14880.45</v>
      </c>
      <c r="AH573" s="14">
        <v>13655.42</v>
      </c>
      <c r="AI573" s="14">
        <v>13493.99</v>
      </c>
      <c r="AJ573" s="14">
        <v>13403.95</v>
      </c>
      <c r="AK573" s="14">
        <v>13609.23</v>
      </c>
      <c r="AL573" s="14">
        <v>13753.88</v>
      </c>
      <c r="AM573" s="14">
        <v>14310.68</v>
      </c>
      <c r="AN573" s="14">
        <v>15666.01</v>
      </c>
      <c r="AO573" s="14">
        <v>15657.71</v>
      </c>
      <c r="AP573" s="14">
        <v>16037.06</v>
      </c>
      <c r="AQ573" s="14">
        <v>16689.38</v>
      </c>
      <c r="AR573" s="14">
        <v>16946.400000000001</v>
      </c>
      <c r="AS573" s="14">
        <v>16788.64</v>
      </c>
      <c r="AT573" s="14">
        <v>16916.11</v>
      </c>
      <c r="AU573" s="14">
        <v>17205.28</v>
      </c>
      <c r="AV573" s="14">
        <v>17205.18</v>
      </c>
      <c r="AW573" s="14">
        <v>17152.939999999999</v>
      </c>
      <c r="AX573" s="14">
        <v>17004.71</v>
      </c>
      <c r="AY573" s="14">
        <v>16890.72</v>
      </c>
      <c r="AZ573" s="14">
        <v>16551.150000000001</v>
      </c>
      <c r="BA573" s="14">
        <v>17305.47</v>
      </c>
      <c r="BB573" s="14">
        <v>17563.61</v>
      </c>
      <c r="BC573" s="14">
        <v>17283.91</v>
      </c>
      <c r="BD573" s="14">
        <v>15125.6</v>
      </c>
      <c r="BE573" s="14">
        <v>14385.23</v>
      </c>
      <c r="BF573" s="14">
        <v>16857.13</v>
      </c>
      <c r="BG573" s="14">
        <v>75.566699999999997</v>
      </c>
      <c r="BH573" s="14">
        <v>74.133300000000006</v>
      </c>
      <c r="BI573" s="14">
        <v>74.566699999999997</v>
      </c>
      <c r="BJ573" s="14">
        <v>74.133300000000006</v>
      </c>
      <c r="BK573" s="14">
        <v>73.566699999999997</v>
      </c>
      <c r="BL573" s="14">
        <v>72.7</v>
      </c>
      <c r="BM573" s="14">
        <v>74.866699999999994</v>
      </c>
      <c r="BN573" s="14">
        <v>79.166700000000006</v>
      </c>
      <c r="BO573" s="14">
        <v>82.7667</v>
      </c>
      <c r="BP573" s="14">
        <v>86.2</v>
      </c>
      <c r="BQ573" s="14">
        <v>91.7667</v>
      </c>
      <c r="BR573" s="14">
        <v>92.7667</v>
      </c>
      <c r="BS573" s="14">
        <v>91.7667</v>
      </c>
      <c r="BT573" s="14">
        <v>91.333299999999994</v>
      </c>
      <c r="BU573" s="14">
        <v>91.333299999999994</v>
      </c>
      <c r="BV573" s="14">
        <v>93.033299999999997</v>
      </c>
      <c r="BW573" s="14">
        <v>89.9</v>
      </c>
      <c r="BX573" s="14">
        <v>88.466700000000003</v>
      </c>
      <c r="BY573" s="14">
        <v>87.166700000000006</v>
      </c>
      <c r="BZ573" s="14">
        <v>81.3</v>
      </c>
      <c r="CA573" s="14">
        <v>78.866699999999994</v>
      </c>
      <c r="CB573" s="14">
        <v>76.566699999999997</v>
      </c>
      <c r="CC573" s="14">
        <v>76.133300000000006</v>
      </c>
      <c r="CD573" s="14">
        <v>75.133300000000006</v>
      </c>
      <c r="CE573" s="14">
        <v>1865.1849999999999</v>
      </c>
      <c r="CF573" s="14">
        <v>1997.366</v>
      </c>
      <c r="CG573" s="14">
        <v>1833.3910000000001</v>
      </c>
      <c r="CH573" s="14">
        <v>1624.153</v>
      </c>
      <c r="CI573" s="14">
        <v>1126.386</v>
      </c>
      <c r="CJ573" s="14">
        <v>905.43129999999996</v>
      </c>
      <c r="CK573" s="14">
        <v>2091.067</v>
      </c>
      <c r="CL573" s="14">
        <v>539.73940000000005</v>
      </c>
      <c r="CM573" s="14">
        <v>589.42420000000004</v>
      </c>
      <c r="CN573" s="14">
        <v>673.39120000000003</v>
      </c>
      <c r="CO573" s="14">
        <v>1270.48</v>
      </c>
      <c r="CP573" s="14">
        <v>3845.47</v>
      </c>
      <c r="CQ573" s="14">
        <v>2379.0639999999999</v>
      </c>
      <c r="CR573" s="14">
        <v>3189.9580000000001</v>
      </c>
      <c r="CS573" s="14">
        <v>5524.7749999999996</v>
      </c>
      <c r="CT573" s="14">
        <v>12404.35</v>
      </c>
      <c r="CU573" s="14">
        <v>11872.22</v>
      </c>
      <c r="CV573" s="14">
        <v>12319.76</v>
      </c>
      <c r="CW573" s="14">
        <v>10394.959999999999</v>
      </c>
      <c r="CX573" s="14">
        <v>3503.1550000000002</v>
      </c>
      <c r="CY573" s="14">
        <v>3219.415</v>
      </c>
      <c r="CZ573" s="14">
        <v>4965.201</v>
      </c>
      <c r="DA573" s="14">
        <v>2523.0189999999998</v>
      </c>
      <c r="DB573" s="14">
        <v>2498.0740000000001</v>
      </c>
      <c r="DC573" s="14">
        <v>11278.78</v>
      </c>
      <c r="DD573" s="14">
        <f>SUMIFS(CountData!$H:$H, CountData!$A:$A, $B573,CountData!$B:$B, $C573, CountData!$C:$C, $D573, CountData!$D:$D, $E573, CountData!$E:$E, $F573, CountData!$F:$F, $G573, CountData!$G:$G, $H573)</f>
        <v>16</v>
      </c>
      <c r="DE573" s="14">
        <f>SUMIFS(CountData!$I:$I, CountData!$A:$A, $B573, CountData!$B:$B, $C573, CountData!$C:$C, $D573, CountData!$D:$D, $E573, CountData!$E:$E, $F573, CountData!$F:$F, $G573, CountData!$G:$G, $H573)</f>
        <v>19</v>
      </c>
      <c r="DF573" s="27">
        <f t="shared" ca="1" si="8"/>
        <v>2182.9424999999974</v>
      </c>
      <c r="DG573" s="14">
        <v>0</v>
      </c>
    </row>
    <row r="574" spans="1:111" x14ac:dyDescent="0.25">
      <c r="A574" s="14" t="s">
        <v>56</v>
      </c>
      <c r="B574" s="14" t="s">
        <v>55</v>
      </c>
      <c r="C574" s="14" t="s">
        <v>55</v>
      </c>
      <c r="D574" s="14" t="s">
        <v>55</v>
      </c>
      <c r="E574" s="14" t="s">
        <v>55</v>
      </c>
      <c r="F574" s="14" t="s">
        <v>125</v>
      </c>
      <c r="G574" s="14" t="s">
        <v>103</v>
      </c>
      <c r="H574" s="1">
        <v>42255</v>
      </c>
      <c r="I574" s="14">
        <v>13409.34</v>
      </c>
      <c r="J574" s="14">
        <v>13120.6</v>
      </c>
      <c r="K574" s="14">
        <v>13139.28</v>
      </c>
      <c r="L574" s="14">
        <v>13293.78</v>
      </c>
      <c r="M574" s="14">
        <v>13534.88</v>
      </c>
      <c r="N574" s="14">
        <v>14042.8</v>
      </c>
      <c r="O574" s="14">
        <v>15610.48</v>
      </c>
      <c r="P574" s="14">
        <v>15517.1</v>
      </c>
      <c r="Q574" s="14">
        <v>15915.58</v>
      </c>
      <c r="R574" s="14">
        <v>16795.72</v>
      </c>
      <c r="S574" s="14">
        <v>17280.38</v>
      </c>
      <c r="T574" s="14">
        <v>17624.16</v>
      </c>
      <c r="U574" s="14">
        <v>17658.060000000001</v>
      </c>
      <c r="V574" s="14">
        <v>17847.099999999999</v>
      </c>
      <c r="W574" s="14">
        <v>17566.36</v>
      </c>
      <c r="X574" s="14">
        <v>15243.74</v>
      </c>
      <c r="Y574" s="14">
        <v>15143.78</v>
      </c>
      <c r="Z574" s="14">
        <v>15017.18</v>
      </c>
      <c r="AA574" s="14">
        <v>14719.4</v>
      </c>
      <c r="AB574" s="14">
        <v>17389.84</v>
      </c>
      <c r="AC574" s="14">
        <v>17482.48</v>
      </c>
      <c r="AD574" s="14">
        <v>17036.419999999998</v>
      </c>
      <c r="AE574" s="14">
        <v>14921</v>
      </c>
      <c r="AF574" s="14">
        <v>14238.48</v>
      </c>
      <c r="AG574" s="14">
        <v>15031.02</v>
      </c>
      <c r="AH574" s="14">
        <v>13370.65</v>
      </c>
      <c r="AI574" s="14">
        <v>13031.01</v>
      </c>
      <c r="AJ574" s="14">
        <v>13032.61</v>
      </c>
      <c r="AK574" s="14">
        <v>13198.06</v>
      </c>
      <c r="AL574" s="14">
        <v>13420.17</v>
      </c>
      <c r="AM574" s="14">
        <v>14011.52</v>
      </c>
      <c r="AN574" s="14">
        <v>15599.41</v>
      </c>
      <c r="AO574" s="14">
        <v>15553.37</v>
      </c>
      <c r="AP574" s="14">
        <v>15936.15</v>
      </c>
      <c r="AQ574" s="14">
        <v>16817.669999999998</v>
      </c>
      <c r="AR574" s="14">
        <v>17331.599999999999</v>
      </c>
      <c r="AS574" s="14">
        <v>17693.59</v>
      </c>
      <c r="AT574" s="14">
        <v>17804.86</v>
      </c>
      <c r="AU574" s="14">
        <v>17998.7</v>
      </c>
      <c r="AV574" s="14">
        <v>17857.14</v>
      </c>
      <c r="AW574" s="14">
        <v>17283.71</v>
      </c>
      <c r="AX574" s="14">
        <v>17141.36</v>
      </c>
      <c r="AY574" s="14">
        <v>17072.86</v>
      </c>
      <c r="AZ574" s="14">
        <v>16546.099999999999</v>
      </c>
      <c r="BA574" s="14">
        <v>17535.18</v>
      </c>
      <c r="BB574" s="14">
        <v>17558.669999999998</v>
      </c>
      <c r="BC574" s="14">
        <v>17190.79</v>
      </c>
      <c r="BD574" s="14">
        <v>15160.67</v>
      </c>
      <c r="BE574" s="14">
        <v>14235.37</v>
      </c>
      <c r="BF574" s="14">
        <v>16980.13</v>
      </c>
      <c r="BG574" s="14">
        <v>76.3</v>
      </c>
      <c r="BH574" s="14">
        <v>75.866699999999994</v>
      </c>
      <c r="BI574" s="14">
        <v>75.433300000000003</v>
      </c>
      <c r="BJ574" s="14">
        <v>75</v>
      </c>
      <c r="BK574" s="14">
        <v>74.866699999999994</v>
      </c>
      <c r="BL574" s="14">
        <v>74.433300000000003</v>
      </c>
      <c r="BM574" s="14">
        <v>75.433300000000003</v>
      </c>
      <c r="BN574" s="14">
        <v>78.7333</v>
      </c>
      <c r="BO574" s="14">
        <v>82.166700000000006</v>
      </c>
      <c r="BP574" s="14">
        <v>86.6</v>
      </c>
      <c r="BQ574" s="14">
        <v>88.033299999999997</v>
      </c>
      <c r="BR574" s="14">
        <v>88.466700000000003</v>
      </c>
      <c r="BS574" s="14">
        <v>89.033299999999997</v>
      </c>
      <c r="BT574" s="14">
        <v>91.033299999999997</v>
      </c>
      <c r="BU574" s="14">
        <v>90.466700000000003</v>
      </c>
      <c r="BV574" s="14">
        <v>90.6</v>
      </c>
      <c r="BW574" s="14">
        <v>90.6</v>
      </c>
      <c r="BX574" s="14">
        <v>87.033299999999997</v>
      </c>
      <c r="BY574" s="14">
        <v>84.3</v>
      </c>
      <c r="BZ574" s="14">
        <v>84.866699999999994</v>
      </c>
      <c r="CA574" s="14">
        <v>83.866699999999994</v>
      </c>
      <c r="CB574" s="14">
        <v>82.866699999999994</v>
      </c>
      <c r="CC574" s="14">
        <v>83</v>
      </c>
      <c r="CD574" s="14">
        <v>80.133300000000006</v>
      </c>
      <c r="CE574" s="14">
        <v>2044.617</v>
      </c>
      <c r="CF574" s="14">
        <v>2071.0210000000002</v>
      </c>
      <c r="CG574" s="14">
        <v>1896.876</v>
      </c>
      <c r="CH574" s="14">
        <v>1571.28</v>
      </c>
      <c r="CI574" s="14">
        <v>1206.0889999999999</v>
      </c>
      <c r="CJ574" s="14">
        <v>788.66849999999999</v>
      </c>
      <c r="CK574" s="14">
        <v>1580.741</v>
      </c>
      <c r="CL574" s="14">
        <v>493.12819999999999</v>
      </c>
      <c r="CM574" s="14">
        <v>462.07049999999998</v>
      </c>
      <c r="CN574" s="14">
        <v>565.90920000000006</v>
      </c>
      <c r="CO574" s="14">
        <v>839.94129999999996</v>
      </c>
      <c r="CP574" s="14">
        <v>1347.385</v>
      </c>
      <c r="CQ574" s="14">
        <v>1294.2739999999999</v>
      </c>
      <c r="CR574" s="14">
        <v>1576.569</v>
      </c>
      <c r="CS574" s="14">
        <v>1968.588</v>
      </c>
      <c r="CT574" s="14">
        <v>3596.5430000000001</v>
      </c>
      <c r="CU574" s="14">
        <v>3647.8510000000001</v>
      </c>
      <c r="CV574" s="14">
        <v>3472.038</v>
      </c>
      <c r="CW574" s="14">
        <v>2934.7669999999998</v>
      </c>
      <c r="CX574" s="14">
        <v>1757.3309999999999</v>
      </c>
      <c r="CY574" s="14">
        <v>3700.2779999999998</v>
      </c>
      <c r="CZ574" s="14">
        <v>6043.4470000000001</v>
      </c>
      <c r="DA574" s="14">
        <v>3850.0790000000002</v>
      </c>
      <c r="DB574" s="14">
        <v>4098.9930000000004</v>
      </c>
      <c r="DC574" s="14">
        <v>3149.884</v>
      </c>
      <c r="DD574" s="14">
        <f>SUMIFS(CountData!$H:$H, CountData!$A:$A, $B574,CountData!$B:$B, $C574, CountData!$C:$C, $D574, CountData!$D:$D, $E574, CountData!$E:$E, $F574, CountData!$F:$F, $G574, CountData!$G:$G, $H574)</f>
        <v>16</v>
      </c>
      <c r="DE574" s="14">
        <f>SUMIFS(CountData!$I:$I, CountData!$A:$A, $B574, CountData!$B:$B, $C574, CountData!$C:$C, $D574, CountData!$D:$D, $E574, CountData!$E:$E, $F574, CountData!$F:$F, $G574, CountData!$G:$G, $H574)</f>
        <v>19</v>
      </c>
      <c r="DF574" s="27">
        <f t="shared" ca="1" si="8"/>
        <v>2307.7425000000021</v>
      </c>
      <c r="DG574" s="14">
        <v>0</v>
      </c>
    </row>
    <row r="575" spans="1:111" x14ac:dyDescent="0.25">
      <c r="A575" s="14" t="s">
        <v>56</v>
      </c>
      <c r="B575" s="14" t="s">
        <v>55</v>
      </c>
      <c r="C575" s="14" t="s">
        <v>55</v>
      </c>
      <c r="D575" s="14" t="s">
        <v>55</v>
      </c>
      <c r="E575" s="14" t="s">
        <v>55</v>
      </c>
      <c r="F575" s="14" t="s">
        <v>125</v>
      </c>
      <c r="G575" s="14" t="s">
        <v>103</v>
      </c>
      <c r="H575" s="1">
        <v>42256</v>
      </c>
      <c r="I575" s="14">
        <v>12845.68</v>
      </c>
      <c r="J575" s="14">
        <v>12712.86</v>
      </c>
      <c r="K575" s="14">
        <v>12761.5</v>
      </c>
      <c r="L575" s="14">
        <v>12986.7</v>
      </c>
      <c r="M575" s="14">
        <v>13235.06</v>
      </c>
      <c r="N575" s="14">
        <v>13631.74</v>
      </c>
      <c r="O575" s="14">
        <v>15228.3</v>
      </c>
      <c r="P575" s="14">
        <v>15091.9</v>
      </c>
      <c r="Q575" s="14">
        <v>15395.1</v>
      </c>
      <c r="R575" s="14">
        <v>16224.52</v>
      </c>
      <c r="S575" s="14">
        <v>16712.62</v>
      </c>
      <c r="T575" s="14">
        <v>16984.3</v>
      </c>
      <c r="U575" s="14">
        <v>16904.52</v>
      </c>
      <c r="V575" s="14">
        <v>17110.34</v>
      </c>
      <c r="W575" s="14">
        <v>16951.919999999998</v>
      </c>
      <c r="X575" s="14">
        <v>15179.08</v>
      </c>
      <c r="Y575" s="14">
        <v>15020.16</v>
      </c>
      <c r="Z575" s="14">
        <v>14841.48</v>
      </c>
      <c r="AA575" s="14">
        <v>14594.24</v>
      </c>
      <c r="AB575" s="14">
        <v>16818.240000000002</v>
      </c>
      <c r="AC575" s="14">
        <v>16689.919999999998</v>
      </c>
      <c r="AD575" s="14">
        <v>16314.2</v>
      </c>
      <c r="AE575" s="14">
        <v>14244.06</v>
      </c>
      <c r="AF575" s="14">
        <v>13657.3</v>
      </c>
      <c r="AG575" s="14">
        <v>14908.74</v>
      </c>
      <c r="AH575" s="14">
        <v>12764.58</v>
      </c>
      <c r="AI575" s="14">
        <v>12575.21</v>
      </c>
      <c r="AJ575" s="14">
        <v>12575.96</v>
      </c>
      <c r="AK575" s="14">
        <v>12806.84</v>
      </c>
      <c r="AL575" s="14">
        <v>13013.54</v>
      </c>
      <c r="AM575" s="14">
        <v>13547.91</v>
      </c>
      <c r="AN575" s="14">
        <v>15185.72</v>
      </c>
      <c r="AO575" s="14">
        <v>15212.63</v>
      </c>
      <c r="AP575" s="14">
        <v>15462.12</v>
      </c>
      <c r="AQ575" s="14">
        <v>16299.28</v>
      </c>
      <c r="AR575" s="14">
        <v>16863.169999999998</v>
      </c>
      <c r="AS575" s="14">
        <v>17147.78</v>
      </c>
      <c r="AT575" s="14">
        <v>17168.439999999999</v>
      </c>
      <c r="AU575" s="14">
        <v>17394.169999999998</v>
      </c>
      <c r="AV575" s="14">
        <v>17368.54</v>
      </c>
      <c r="AW575" s="14">
        <v>17144.5</v>
      </c>
      <c r="AX575" s="14">
        <v>16967.41</v>
      </c>
      <c r="AY575" s="14">
        <v>16726.82</v>
      </c>
      <c r="AZ575" s="14">
        <v>16309.41</v>
      </c>
      <c r="BA575" s="14">
        <v>16885.23</v>
      </c>
      <c r="BB575" s="14">
        <v>16825.21</v>
      </c>
      <c r="BC575" s="14">
        <v>16481.900000000001</v>
      </c>
      <c r="BD575" s="14">
        <v>14228.27</v>
      </c>
      <c r="BE575" s="14">
        <v>13556.72</v>
      </c>
      <c r="BF575" s="14">
        <v>16740.439999999999</v>
      </c>
      <c r="BG575" s="14">
        <v>80.271199999999993</v>
      </c>
      <c r="BH575" s="14">
        <v>78.152500000000003</v>
      </c>
      <c r="BI575" s="14">
        <v>79.271199999999993</v>
      </c>
      <c r="BJ575" s="14">
        <v>77.576300000000003</v>
      </c>
      <c r="BK575" s="14">
        <v>77</v>
      </c>
      <c r="BL575" s="14">
        <v>76.728800000000007</v>
      </c>
      <c r="BM575" s="14">
        <v>79</v>
      </c>
      <c r="BN575" s="14">
        <v>85.966099999999997</v>
      </c>
      <c r="BO575" s="14">
        <v>89.966099999999997</v>
      </c>
      <c r="BP575" s="14">
        <v>93.389799999999994</v>
      </c>
      <c r="BQ575" s="14">
        <v>96.237300000000005</v>
      </c>
      <c r="BR575" s="14">
        <v>96.084699999999998</v>
      </c>
      <c r="BS575" s="14">
        <v>95.237300000000005</v>
      </c>
      <c r="BT575" s="14">
        <v>95.661000000000001</v>
      </c>
      <c r="BU575" s="14">
        <v>92.813599999999994</v>
      </c>
      <c r="BV575" s="14">
        <v>93.389799999999994</v>
      </c>
      <c r="BW575" s="14">
        <v>95.271199999999993</v>
      </c>
      <c r="BX575" s="14">
        <v>94.694900000000004</v>
      </c>
      <c r="BY575" s="14">
        <v>92.694900000000004</v>
      </c>
      <c r="BZ575" s="14">
        <v>92.423699999999997</v>
      </c>
      <c r="CA575" s="14">
        <v>87.966099999999997</v>
      </c>
      <c r="CB575" s="14">
        <v>80.271199999999993</v>
      </c>
      <c r="CC575" s="14">
        <v>79.847499999999997</v>
      </c>
      <c r="CD575" s="14">
        <v>79.271199999999993</v>
      </c>
      <c r="CE575" s="14">
        <v>4325.9049999999997</v>
      </c>
      <c r="CF575" s="14">
        <v>4492.8469999999998</v>
      </c>
      <c r="CG575" s="14">
        <v>4443.0860000000002</v>
      </c>
      <c r="CH575" s="14">
        <v>3789.9029999999998</v>
      </c>
      <c r="CI575" s="14">
        <v>2004.94</v>
      </c>
      <c r="CJ575" s="14">
        <v>1550.2629999999999</v>
      </c>
      <c r="CK575" s="14">
        <v>3200.415</v>
      </c>
      <c r="CL575" s="14">
        <v>1168.1849999999999</v>
      </c>
      <c r="CM575" s="14">
        <v>1170.8599999999999</v>
      </c>
      <c r="CN575" s="14">
        <v>1194.298</v>
      </c>
      <c r="CO575" s="14">
        <v>1514.1189999999999</v>
      </c>
      <c r="CP575" s="14">
        <v>1724.7449999999999</v>
      </c>
      <c r="CQ575" s="14">
        <v>1843.0709999999999</v>
      </c>
      <c r="CR575" s="14">
        <v>1925.154</v>
      </c>
      <c r="CS575" s="14">
        <v>2174.6729999999998</v>
      </c>
      <c r="CT575" s="14">
        <v>2341.9740000000002</v>
      </c>
      <c r="CU575" s="14">
        <v>2483.7080000000001</v>
      </c>
      <c r="CV575" s="14">
        <v>2249.5259999999998</v>
      </c>
      <c r="CW575" s="14">
        <v>2341.1790000000001</v>
      </c>
      <c r="CX575" s="14">
        <v>2659.0219999999999</v>
      </c>
      <c r="CY575" s="14">
        <v>7867.4449999999997</v>
      </c>
      <c r="CZ575" s="14">
        <v>13710.78</v>
      </c>
      <c r="DA575" s="14">
        <v>3929.1120000000001</v>
      </c>
      <c r="DB575" s="14">
        <v>4338.165</v>
      </c>
      <c r="DC575" s="14">
        <v>2061.134</v>
      </c>
      <c r="DD575" s="14">
        <f>SUMIFS(CountData!$H:$H, CountData!$A:$A, $B575,CountData!$B:$B, $C575, CountData!$C:$C, $D575, CountData!$D:$D, $E575, CountData!$E:$E, $F575, CountData!$F:$F, $G575, CountData!$G:$G, $H575)</f>
        <v>16</v>
      </c>
      <c r="DE575" s="14">
        <f>SUMIFS(CountData!$I:$I, CountData!$A:$A, $B575, CountData!$B:$B, $C575, CountData!$C:$C, $D575, CountData!$D:$D, $E575, CountData!$E:$E, $F575, CountData!$F:$F, $G575, CountData!$G:$G, $H575)</f>
        <v>19</v>
      </c>
      <c r="DF575" s="27">
        <f t="shared" ca="1" si="8"/>
        <v>2143.0774999999976</v>
      </c>
      <c r="DG575" s="14">
        <v>0</v>
      </c>
    </row>
    <row r="576" spans="1:111" x14ac:dyDescent="0.25">
      <c r="A576" s="14" t="s">
        <v>56</v>
      </c>
      <c r="B576" s="14" t="s">
        <v>55</v>
      </c>
      <c r="C576" s="14" t="s">
        <v>55</v>
      </c>
      <c r="D576" s="14" t="s">
        <v>55</v>
      </c>
      <c r="E576" s="14" t="s">
        <v>55</v>
      </c>
      <c r="F576" s="14" t="s">
        <v>125</v>
      </c>
      <c r="G576" s="14" t="s">
        <v>103</v>
      </c>
      <c r="H576" s="1">
        <v>42257</v>
      </c>
      <c r="I576" s="14">
        <v>13933.46</v>
      </c>
      <c r="J576" s="14">
        <v>13746.52</v>
      </c>
      <c r="K576" s="14">
        <v>13879.38</v>
      </c>
      <c r="L576" s="14">
        <v>14052.28</v>
      </c>
      <c r="M576" s="14">
        <v>14260.32</v>
      </c>
      <c r="N576" s="14">
        <v>14741.18</v>
      </c>
      <c r="O576" s="14">
        <v>16423.86</v>
      </c>
      <c r="P576" s="14">
        <v>16234.04</v>
      </c>
      <c r="Q576" s="14">
        <v>16470.14</v>
      </c>
      <c r="R576" s="14">
        <v>17014.48</v>
      </c>
      <c r="S576" s="14">
        <v>17233.560000000001</v>
      </c>
      <c r="T576" s="14">
        <v>17464.88</v>
      </c>
      <c r="U576" s="14">
        <v>17520.2</v>
      </c>
      <c r="V576" s="14">
        <v>17766.36</v>
      </c>
      <c r="W576" s="14">
        <v>17672.919999999998</v>
      </c>
      <c r="X576" s="14">
        <v>16088</v>
      </c>
      <c r="Y576" s="14">
        <v>15993.08</v>
      </c>
      <c r="Z576" s="14">
        <v>15889.02</v>
      </c>
      <c r="AA576" s="14">
        <v>15648.06</v>
      </c>
      <c r="AB576" s="14">
        <v>17778.98</v>
      </c>
      <c r="AC576" s="14">
        <v>17562.36</v>
      </c>
      <c r="AD576" s="14">
        <v>17151.54</v>
      </c>
      <c r="AE576" s="14">
        <v>15102.7</v>
      </c>
      <c r="AF576" s="14">
        <v>14478.12</v>
      </c>
      <c r="AG576" s="14">
        <v>15904.54</v>
      </c>
      <c r="AH576" s="14">
        <v>13862.05</v>
      </c>
      <c r="AI576" s="14">
        <v>13619.71</v>
      </c>
      <c r="AJ576" s="14">
        <v>13710.11</v>
      </c>
      <c r="AK576" s="14">
        <v>13876.74</v>
      </c>
      <c r="AL576" s="14">
        <v>14024.38</v>
      </c>
      <c r="AM576" s="14">
        <v>14654.78</v>
      </c>
      <c r="AN576" s="14">
        <v>16371.78</v>
      </c>
      <c r="AO576" s="14">
        <v>16326.17</v>
      </c>
      <c r="AP576" s="14">
        <v>16522.7</v>
      </c>
      <c r="AQ576" s="14">
        <v>17072.03</v>
      </c>
      <c r="AR576" s="14">
        <v>17344.28</v>
      </c>
      <c r="AS576" s="14">
        <v>17593.59</v>
      </c>
      <c r="AT576" s="14">
        <v>17692.88</v>
      </c>
      <c r="AU576" s="14">
        <v>18000.849999999999</v>
      </c>
      <c r="AV576" s="14">
        <v>18028.73</v>
      </c>
      <c r="AW576" s="14">
        <v>18046.830000000002</v>
      </c>
      <c r="AX576" s="14">
        <v>17912.21</v>
      </c>
      <c r="AY576" s="14">
        <v>17892.04</v>
      </c>
      <c r="AZ576" s="14">
        <v>17396.400000000001</v>
      </c>
      <c r="BA576" s="14">
        <v>17884.32</v>
      </c>
      <c r="BB576" s="14">
        <v>17654.79</v>
      </c>
      <c r="BC576" s="14">
        <v>17351.89</v>
      </c>
      <c r="BD576" s="14">
        <v>15258.39</v>
      </c>
      <c r="BE576" s="14">
        <v>14430.6</v>
      </c>
      <c r="BF576" s="14">
        <v>17752.259999999998</v>
      </c>
      <c r="BG576" s="14">
        <v>78.322000000000003</v>
      </c>
      <c r="BH576" s="14">
        <v>77.881399999999999</v>
      </c>
      <c r="BI576" s="14">
        <v>78.440700000000007</v>
      </c>
      <c r="BJ576" s="14">
        <v>78.881399999999999</v>
      </c>
      <c r="BK576" s="14">
        <v>79.881399999999999</v>
      </c>
      <c r="BL576" s="14">
        <v>79</v>
      </c>
      <c r="BM576" s="14">
        <v>80.559299999999993</v>
      </c>
      <c r="BN576" s="14">
        <v>83.762699999999995</v>
      </c>
      <c r="BO576" s="14">
        <v>84.644099999999995</v>
      </c>
      <c r="BP576" s="14">
        <v>88.762699999999995</v>
      </c>
      <c r="BQ576" s="14">
        <v>90.644099999999995</v>
      </c>
      <c r="BR576" s="14">
        <v>93.322000000000003</v>
      </c>
      <c r="BS576" s="14">
        <v>94.322000000000003</v>
      </c>
      <c r="BT576" s="14">
        <v>95.762699999999995</v>
      </c>
      <c r="BU576" s="14">
        <v>92.762699999999995</v>
      </c>
      <c r="BV576" s="14">
        <v>91.762699999999995</v>
      </c>
      <c r="BW576" s="14">
        <v>91.762699999999995</v>
      </c>
      <c r="BX576" s="14">
        <v>87.644099999999995</v>
      </c>
      <c r="BY576" s="14">
        <v>87.322000000000003</v>
      </c>
      <c r="BZ576" s="14">
        <v>85.881399999999999</v>
      </c>
      <c r="CA576" s="14">
        <v>83.881399999999999</v>
      </c>
      <c r="CB576" s="14">
        <v>83.440700000000007</v>
      </c>
      <c r="CC576" s="14">
        <v>82.559299999999993</v>
      </c>
      <c r="CD576" s="14">
        <v>81</v>
      </c>
      <c r="CE576" s="14">
        <v>2838.8029999999999</v>
      </c>
      <c r="CF576" s="14">
        <v>3106.241</v>
      </c>
      <c r="CG576" s="14">
        <v>3405.6120000000001</v>
      </c>
      <c r="CH576" s="14">
        <v>3309.364</v>
      </c>
      <c r="CI576" s="14">
        <v>2785.7220000000002</v>
      </c>
      <c r="CJ576" s="14">
        <v>1760.942</v>
      </c>
      <c r="CK576" s="14">
        <v>3952.3029999999999</v>
      </c>
      <c r="CL576" s="14">
        <v>1101.7360000000001</v>
      </c>
      <c r="CM576" s="14">
        <v>850.8818</v>
      </c>
      <c r="CN576" s="14">
        <v>828.40530000000001</v>
      </c>
      <c r="CO576" s="14">
        <v>1183.4090000000001</v>
      </c>
      <c r="CP576" s="14">
        <v>2016.347</v>
      </c>
      <c r="CQ576" s="14">
        <v>1925.569</v>
      </c>
      <c r="CR576" s="14">
        <v>2363.4949999999999</v>
      </c>
      <c r="CS576" s="14">
        <v>3055.92</v>
      </c>
      <c r="CT576" s="14">
        <v>5588.9769999999999</v>
      </c>
      <c r="CU576" s="14">
        <v>5392.7240000000002</v>
      </c>
      <c r="CV576" s="14">
        <v>5141.2569999999996</v>
      </c>
      <c r="CW576" s="14">
        <v>4510.5159999999996</v>
      </c>
      <c r="CX576" s="14">
        <v>2185.4670000000001</v>
      </c>
      <c r="CY576" s="14">
        <v>4147.3540000000003</v>
      </c>
      <c r="CZ576" s="14">
        <v>6982.7309999999998</v>
      </c>
      <c r="DA576" s="14">
        <v>3348.5610000000001</v>
      </c>
      <c r="DB576" s="14">
        <v>3576.8679999999999</v>
      </c>
      <c r="DC576" s="14">
        <v>4780.2070000000003</v>
      </c>
      <c r="DD576" s="14">
        <f>SUMIFS(CountData!$H:$H, CountData!$A:$A, $B576,CountData!$B:$B, $C576, CountData!$C:$C, $D576, CountData!$D:$D, $E576, CountData!$E:$E, $F576, CountData!$F:$F, $G576, CountData!$G:$G, $H576)</f>
        <v>16</v>
      </c>
      <c r="DE576" s="14">
        <f>SUMIFS(CountData!$I:$I, CountData!$A:$A, $B576, CountData!$B:$B, $C576, CountData!$C:$C, $D576, CountData!$D:$D, $E576, CountData!$E:$E, $F576, CountData!$F:$F, $G576, CountData!$G:$G, $H576)</f>
        <v>19</v>
      </c>
      <c r="DF576" s="27">
        <f t="shared" ca="1" si="8"/>
        <v>2065.4124999999985</v>
      </c>
      <c r="DG576" s="14">
        <v>0</v>
      </c>
    </row>
    <row r="577" spans="1:111" x14ac:dyDescent="0.25">
      <c r="A577" s="14" t="s">
        <v>56</v>
      </c>
      <c r="B577" s="14" t="s">
        <v>55</v>
      </c>
      <c r="C577" s="14" t="s">
        <v>55</v>
      </c>
      <c r="D577" s="14" t="s">
        <v>55</v>
      </c>
      <c r="E577" s="14" t="s">
        <v>55</v>
      </c>
      <c r="F577" s="14" t="s">
        <v>125</v>
      </c>
      <c r="G577" s="14" t="s">
        <v>103</v>
      </c>
      <c r="H577" s="1">
        <v>42258</v>
      </c>
      <c r="I577" s="14">
        <v>13828.82</v>
      </c>
      <c r="J577" s="14">
        <v>13685.04</v>
      </c>
      <c r="K577" s="14">
        <v>13823.46</v>
      </c>
      <c r="L577" s="14">
        <v>13922</v>
      </c>
      <c r="M577" s="14">
        <v>14113.24</v>
      </c>
      <c r="N577" s="14">
        <v>14560.2</v>
      </c>
      <c r="O577" s="14">
        <v>16111.4</v>
      </c>
      <c r="P577" s="14">
        <v>15937.62</v>
      </c>
      <c r="Q577" s="14">
        <v>16118.88</v>
      </c>
      <c r="R577" s="14">
        <v>16831</v>
      </c>
      <c r="S577" s="14">
        <v>17184.28</v>
      </c>
      <c r="T577" s="14">
        <v>17336.72</v>
      </c>
      <c r="U577" s="14">
        <v>17257.7</v>
      </c>
      <c r="V577" s="14">
        <v>17458.3</v>
      </c>
      <c r="W577" s="14">
        <v>17359.88</v>
      </c>
      <c r="X577" s="14">
        <v>15643.92</v>
      </c>
      <c r="Y577" s="14">
        <v>15481.18</v>
      </c>
      <c r="Z577" s="14">
        <v>15290.72</v>
      </c>
      <c r="AA577" s="14">
        <v>15092.96</v>
      </c>
      <c r="AB577" s="14">
        <v>17296.04</v>
      </c>
      <c r="AC577" s="14">
        <v>17076.240000000002</v>
      </c>
      <c r="AD577" s="14">
        <v>16679.22</v>
      </c>
      <c r="AE577" s="14">
        <v>14685.44</v>
      </c>
      <c r="AF577" s="14">
        <v>14031.02</v>
      </c>
      <c r="AG577" s="14">
        <v>15377.2</v>
      </c>
      <c r="AH577" s="14">
        <v>13802.1</v>
      </c>
      <c r="AI577" s="14">
        <v>13594.3</v>
      </c>
      <c r="AJ577" s="14">
        <v>13710.24</v>
      </c>
      <c r="AK577" s="14">
        <v>13808.17</v>
      </c>
      <c r="AL577" s="14">
        <v>13945.25</v>
      </c>
      <c r="AM577" s="14">
        <v>14499.66</v>
      </c>
      <c r="AN577" s="14">
        <v>16082.06</v>
      </c>
      <c r="AO577" s="14">
        <v>15989.43</v>
      </c>
      <c r="AP577" s="14">
        <v>16136.58</v>
      </c>
      <c r="AQ577" s="14">
        <v>16864.22</v>
      </c>
      <c r="AR577" s="14">
        <v>17230.75</v>
      </c>
      <c r="AS577" s="14">
        <v>17405.38</v>
      </c>
      <c r="AT577" s="14">
        <v>17374.96</v>
      </c>
      <c r="AU577" s="14">
        <v>17638.490000000002</v>
      </c>
      <c r="AV577" s="14">
        <v>17654.75</v>
      </c>
      <c r="AW577" s="14">
        <v>17691.240000000002</v>
      </c>
      <c r="AX577" s="14">
        <v>17521.18</v>
      </c>
      <c r="AY577" s="14">
        <v>17328.189999999999</v>
      </c>
      <c r="AZ577" s="14">
        <v>16867.75</v>
      </c>
      <c r="BA577" s="14">
        <v>17447.599999999999</v>
      </c>
      <c r="BB577" s="14">
        <v>17143.18</v>
      </c>
      <c r="BC577" s="14">
        <v>16830.919999999998</v>
      </c>
      <c r="BD577" s="14">
        <v>14883.57</v>
      </c>
      <c r="BE577" s="14">
        <v>14045.28</v>
      </c>
      <c r="BF577" s="14">
        <v>17311.78</v>
      </c>
      <c r="BG577" s="14">
        <v>80</v>
      </c>
      <c r="BH577" s="14">
        <v>79</v>
      </c>
      <c r="BI577" s="14">
        <v>77.569000000000003</v>
      </c>
      <c r="BJ577" s="14">
        <v>77.569000000000003</v>
      </c>
      <c r="BK577" s="14">
        <v>77.569000000000003</v>
      </c>
      <c r="BL577" s="14">
        <v>77.569000000000003</v>
      </c>
      <c r="BM577" s="14">
        <v>78</v>
      </c>
      <c r="BN577" s="14">
        <v>80.293099999999995</v>
      </c>
      <c r="BO577" s="14">
        <v>81.586200000000005</v>
      </c>
      <c r="BP577" s="14">
        <v>83.879300000000001</v>
      </c>
      <c r="BQ577" s="14">
        <v>86.741399999999999</v>
      </c>
      <c r="BR577" s="14">
        <v>88.310299999999998</v>
      </c>
      <c r="BS577" s="14">
        <v>90.448300000000003</v>
      </c>
      <c r="BT577" s="14">
        <v>88.017200000000003</v>
      </c>
      <c r="BU577" s="14">
        <v>88.017200000000003</v>
      </c>
      <c r="BV577" s="14">
        <v>87.448300000000003</v>
      </c>
      <c r="BW577" s="14">
        <v>85.017200000000003</v>
      </c>
      <c r="BX577" s="14">
        <v>83.155199999999994</v>
      </c>
      <c r="BY577" s="14">
        <v>82.155199999999994</v>
      </c>
      <c r="BZ577" s="14">
        <v>83.430999999999997</v>
      </c>
      <c r="CA577" s="14">
        <v>82.430999999999997</v>
      </c>
      <c r="CB577" s="14">
        <v>82.862099999999998</v>
      </c>
      <c r="CC577" s="14">
        <v>82.430999999999997</v>
      </c>
      <c r="CD577" s="14">
        <v>81.862099999999998</v>
      </c>
      <c r="CE577" s="14">
        <v>3111.1280000000002</v>
      </c>
      <c r="CF577" s="14">
        <v>3163.1880000000001</v>
      </c>
      <c r="CG577" s="14">
        <v>2820.0239999999999</v>
      </c>
      <c r="CH577" s="14">
        <v>2290.8220000000001</v>
      </c>
      <c r="CI577" s="14">
        <v>1716.35</v>
      </c>
      <c r="CJ577" s="14">
        <v>1255.5039999999999</v>
      </c>
      <c r="CK577" s="14">
        <v>2337.636</v>
      </c>
      <c r="CL577" s="14">
        <v>665.53359999999998</v>
      </c>
      <c r="CM577" s="14">
        <v>570.69489999999996</v>
      </c>
      <c r="CN577" s="14">
        <v>646.26149999999996</v>
      </c>
      <c r="CO577" s="14">
        <v>916.41010000000006</v>
      </c>
      <c r="CP577" s="14">
        <v>1384.8420000000001</v>
      </c>
      <c r="CQ577" s="14">
        <v>1301.8389999999999</v>
      </c>
      <c r="CR577" s="14">
        <v>1911.3030000000001</v>
      </c>
      <c r="CS577" s="14">
        <v>2243.7020000000002</v>
      </c>
      <c r="CT577" s="14">
        <v>3994.5450000000001</v>
      </c>
      <c r="CU577" s="14">
        <v>5008.0709999999999</v>
      </c>
      <c r="CV577" s="14">
        <v>4162.95</v>
      </c>
      <c r="CW577" s="14">
        <v>3396.6590000000001</v>
      </c>
      <c r="CX577" s="14">
        <v>1889.1320000000001</v>
      </c>
      <c r="CY577" s="14">
        <v>3220.9360000000001</v>
      </c>
      <c r="CZ577" s="14">
        <v>6569.6189999999997</v>
      </c>
      <c r="DA577" s="14">
        <v>3296.67</v>
      </c>
      <c r="DB577" s="14">
        <v>4232.5119999999997</v>
      </c>
      <c r="DC577" s="14">
        <v>3936.74</v>
      </c>
      <c r="DD577" s="14">
        <f>SUMIFS(CountData!$H:$H, CountData!$A:$A, $B577,CountData!$B:$B, $C577, CountData!$C:$C, $D577, CountData!$D:$D, $E577, CountData!$E:$E, $F577, CountData!$F:$F, $G577, CountData!$G:$G, $H577)</f>
        <v>16</v>
      </c>
      <c r="DE577" s="14">
        <f>SUMIFS(CountData!$I:$I, CountData!$A:$A, $B577, CountData!$B:$B, $C577, CountData!$C:$C, $D577, CountData!$D:$D, $E577, CountData!$E:$E, $F577, CountData!$F:$F, $G577, CountData!$G:$G, $H577)</f>
        <v>19</v>
      </c>
      <c r="DF577" s="27">
        <f t="shared" ca="1" si="8"/>
        <v>2171.6450000000004</v>
      </c>
      <c r="DG577" s="14">
        <v>0</v>
      </c>
    </row>
    <row r="578" spans="1:111" x14ac:dyDescent="0.25">
      <c r="A578" s="14" t="s">
        <v>56</v>
      </c>
      <c r="B578" s="14" t="s">
        <v>55</v>
      </c>
      <c r="C578" s="14" t="s">
        <v>55</v>
      </c>
      <c r="D578" s="14" t="s">
        <v>55</v>
      </c>
      <c r="E578" s="14" t="s">
        <v>55</v>
      </c>
      <c r="F578" s="14" t="s">
        <v>125</v>
      </c>
      <c r="G578" s="14" t="s">
        <v>103</v>
      </c>
      <c r="H578" s="1">
        <v>42268</v>
      </c>
      <c r="I578" s="14">
        <v>12727.62</v>
      </c>
      <c r="J578" s="14">
        <v>12546.08</v>
      </c>
      <c r="K578" s="14">
        <v>12651.2</v>
      </c>
      <c r="L578" s="14">
        <v>13161.84</v>
      </c>
      <c r="M578" s="14">
        <v>13860.7</v>
      </c>
      <c r="N578" s="14">
        <v>14207.3</v>
      </c>
      <c r="O578" s="14">
        <v>15897.98</v>
      </c>
      <c r="P578" s="14">
        <v>15739.72</v>
      </c>
      <c r="Q578" s="14">
        <v>16139.16</v>
      </c>
      <c r="R578" s="14">
        <v>16964.939999999999</v>
      </c>
      <c r="S578" s="14">
        <v>17147.8</v>
      </c>
      <c r="T578" s="14">
        <v>17199.84</v>
      </c>
      <c r="U578" s="14">
        <v>16907.7</v>
      </c>
      <c r="V578" s="14">
        <v>17046.48</v>
      </c>
      <c r="W578" s="14">
        <v>16859.34</v>
      </c>
      <c r="X578" s="14">
        <v>15022.04</v>
      </c>
      <c r="Y578" s="14">
        <v>14854.36</v>
      </c>
      <c r="Z578" s="14">
        <v>14908.72</v>
      </c>
      <c r="AA578" s="14">
        <v>15048.02</v>
      </c>
      <c r="AB578" s="14">
        <v>16720.54</v>
      </c>
      <c r="AC578" s="14">
        <v>16473.48</v>
      </c>
      <c r="AD578" s="14">
        <v>16091.42</v>
      </c>
      <c r="AE578" s="14">
        <v>13920.6</v>
      </c>
      <c r="AF578" s="14">
        <v>13359.16</v>
      </c>
      <c r="AG578" s="14">
        <v>14958.28</v>
      </c>
      <c r="AH578" s="14">
        <v>12756.35</v>
      </c>
      <c r="AI578" s="14">
        <v>12528.48</v>
      </c>
      <c r="AJ578" s="14">
        <v>12638.88</v>
      </c>
      <c r="AK578" s="14">
        <v>13155.81</v>
      </c>
      <c r="AL578" s="14">
        <v>13811.51</v>
      </c>
      <c r="AM578" s="14">
        <v>14213.46</v>
      </c>
      <c r="AN578" s="14">
        <v>15902.06</v>
      </c>
      <c r="AO578" s="14">
        <v>15736.79</v>
      </c>
      <c r="AP578" s="14">
        <v>16093.4</v>
      </c>
      <c r="AQ578" s="14">
        <v>16910.63</v>
      </c>
      <c r="AR578" s="14">
        <v>17037.34</v>
      </c>
      <c r="AS578" s="14">
        <v>17128.21</v>
      </c>
      <c r="AT578" s="14">
        <v>16986.89</v>
      </c>
      <c r="AU578" s="14">
        <v>17067.43</v>
      </c>
      <c r="AV578" s="14">
        <v>17088.060000000001</v>
      </c>
      <c r="AW578" s="14">
        <v>17472.13</v>
      </c>
      <c r="AX578" s="14">
        <v>17287.2</v>
      </c>
      <c r="AY578" s="14">
        <v>17265.580000000002</v>
      </c>
      <c r="AZ578" s="14">
        <v>17302.82</v>
      </c>
      <c r="BA578" s="14">
        <v>16989.46</v>
      </c>
      <c r="BB578" s="14">
        <v>16430.759999999998</v>
      </c>
      <c r="BC578" s="14">
        <v>16102.37</v>
      </c>
      <c r="BD578" s="14">
        <v>14025.14</v>
      </c>
      <c r="BE578" s="14">
        <v>13310.2</v>
      </c>
      <c r="BF578" s="14">
        <v>17287.73</v>
      </c>
      <c r="BG578" s="14">
        <v>75.566699999999997</v>
      </c>
      <c r="BH578" s="14">
        <v>74.7</v>
      </c>
      <c r="BI578" s="14">
        <v>74.7</v>
      </c>
      <c r="BJ578" s="14">
        <v>74.7</v>
      </c>
      <c r="BK578" s="14">
        <v>74.2667</v>
      </c>
      <c r="BL578" s="14">
        <v>73.7</v>
      </c>
      <c r="BM578" s="14">
        <v>74.566699999999997</v>
      </c>
      <c r="BN578" s="14">
        <v>76.3</v>
      </c>
      <c r="BO578" s="14">
        <v>78.166700000000006</v>
      </c>
      <c r="BP578" s="14">
        <v>77.866699999999994</v>
      </c>
      <c r="BQ578" s="14">
        <v>78.7333</v>
      </c>
      <c r="BR578" s="14">
        <v>77.7333</v>
      </c>
      <c r="BS578" s="14">
        <v>77.7333</v>
      </c>
      <c r="BT578" s="14">
        <v>79.166700000000006</v>
      </c>
      <c r="BU578" s="14">
        <v>78.166700000000006</v>
      </c>
      <c r="BV578" s="14">
        <v>77.7333</v>
      </c>
      <c r="BW578" s="14">
        <v>77.866699999999994</v>
      </c>
      <c r="BX578" s="14">
        <v>76.133300000000006</v>
      </c>
      <c r="BY578" s="14">
        <v>78.433300000000003</v>
      </c>
      <c r="BZ578" s="14">
        <v>80</v>
      </c>
      <c r="CA578" s="14">
        <v>80</v>
      </c>
      <c r="CB578" s="14">
        <v>79.133300000000006</v>
      </c>
      <c r="CC578" s="14">
        <v>78.133300000000006</v>
      </c>
      <c r="CD578" s="14">
        <v>76.566699999999997</v>
      </c>
      <c r="CE578" s="14">
        <v>2143.058</v>
      </c>
      <c r="CF578" s="14">
        <v>1857.8030000000001</v>
      </c>
      <c r="CG578" s="14">
        <v>1760.499</v>
      </c>
      <c r="CH578" s="14">
        <v>1575.8720000000001</v>
      </c>
      <c r="CI578" s="14">
        <v>1206.261</v>
      </c>
      <c r="CJ578" s="14">
        <v>758.32619999999997</v>
      </c>
      <c r="CK578" s="14">
        <v>1395.221</v>
      </c>
      <c r="CL578" s="14">
        <v>447.00889999999998</v>
      </c>
      <c r="CM578" s="14">
        <v>390.76400000000001</v>
      </c>
      <c r="CN578" s="14">
        <v>540.88850000000002</v>
      </c>
      <c r="CO578" s="14">
        <v>801.125</v>
      </c>
      <c r="CP578" s="14">
        <v>1748.681</v>
      </c>
      <c r="CQ578" s="14">
        <v>1970.4179999999999</v>
      </c>
      <c r="CR578" s="14">
        <v>2046.104</v>
      </c>
      <c r="CS578" s="14">
        <v>2368.6439999999998</v>
      </c>
      <c r="CT578" s="14">
        <v>4107.5640000000003</v>
      </c>
      <c r="CU578" s="14">
        <v>3774.7289999999998</v>
      </c>
      <c r="CV578" s="14">
        <v>3979.4470000000001</v>
      </c>
      <c r="CW578" s="14">
        <v>3188.7739999999999</v>
      </c>
      <c r="CX578" s="14">
        <v>1590.289</v>
      </c>
      <c r="CY578" s="14">
        <v>3834.3870000000002</v>
      </c>
      <c r="CZ578" s="14">
        <v>5908.134</v>
      </c>
      <c r="DA578" s="14">
        <v>2420.0129999999999</v>
      </c>
      <c r="DB578" s="14">
        <v>2330.0010000000002</v>
      </c>
      <c r="DC578" s="14">
        <v>3527.8139999999999</v>
      </c>
      <c r="DD578" s="14">
        <f>SUMIFS(CountData!$H:$H, CountData!$A:$A, $B578,CountData!$B:$B, $C578, CountData!$C:$C, $D578, CountData!$D:$D, $E578, CountData!$E:$E, $F578, CountData!$F:$F, $G578, CountData!$G:$G, $H578)</f>
        <v>16</v>
      </c>
      <c r="DE578" s="14">
        <f>SUMIFS(CountData!$I:$I, CountData!$A:$A, $B578, CountData!$B:$B, $C578, CountData!$C:$C, $D578, CountData!$D:$D, $E578, CountData!$E:$E, $F578, CountData!$F:$F, $G578, CountData!$G:$G, $H578)</f>
        <v>19</v>
      </c>
      <c r="DF578" s="27">
        <f t="shared" ca="1" si="8"/>
        <v>2319.9575000000004</v>
      </c>
      <c r="DG578" s="14">
        <v>0</v>
      </c>
    </row>
    <row r="579" spans="1:111" x14ac:dyDescent="0.25">
      <c r="A579" s="14" t="s">
        <v>56</v>
      </c>
      <c r="B579" s="14" t="s">
        <v>55</v>
      </c>
      <c r="C579" s="14" t="s">
        <v>55</v>
      </c>
      <c r="D579" s="14" t="s">
        <v>55</v>
      </c>
      <c r="E579" s="14" t="s">
        <v>55</v>
      </c>
      <c r="F579" s="14" t="s">
        <v>125</v>
      </c>
      <c r="G579" s="14" t="s">
        <v>103</v>
      </c>
      <c r="H579" s="1">
        <v>42286</v>
      </c>
      <c r="I579" s="14">
        <v>13075.96</v>
      </c>
      <c r="J579" s="14">
        <v>12780.46</v>
      </c>
      <c r="K579" s="14">
        <v>12759.82</v>
      </c>
      <c r="L579" s="14">
        <v>12860.76</v>
      </c>
      <c r="M579" s="14">
        <v>13029.6</v>
      </c>
      <c r="N579" s="14">
        <v>13412.08</v>
      </c>
      <c r="O579" s="14">
        <v>14962.66</v>
      </c>
      <c r="P579" s="14">
        <v>14638.44</v>
      </c>
      <c r="Q579" s="14">
        <v>14901.26</v>
      </c>
      <c r="R579" s="14">
        <v>15747.08</v>
      </c>
      <c r="S579" s="14">
        <v>16362.54</v>
      </c>
      <c r="T579" s="14">
        <v>16893.72</v>
      </c>
      <c r="U579" s="14">
        <v>17014.16</v>
      </c>
      <c r="V579" s="14">
        <v>17345.599999999999</v>
      </c>
      <c r="W579" s="14">
        <v>17352.72</v>
      </c>
      <c r="X579" s="14">
        <v>16518.82</v>
      </c>
      <c r="Y579" s="14">
        <v>16464.78</v>
      </c>
      <c r="Z579" s="14">
        <v>16264.5</v>
      </c>
      <c r="AA579" s="14">
        <v>16306.14</v>
      </c>
      <c r="AB579" s="14">
        <v>17464.78</v>
      </c>
      <c r="AC579" s="14">
        <v>17049.599999999999</v>
      </c>
      <c r="AD579" s="14">
        <v>16577.080000000002</v>
      </c>
      <c r="AE579" s="14">
        <v>14508.52</v>
      </c>
      <c r="AF579" s="14">
        <v>13878.92</v>
      </c>
      <c r="AG579" s="14">
        <v>16388.560000000001</v>
      </c>
      <c r="AH579" s="14">
        <v>13035.93</v>
      </c>
      <c r="AI579" s="14">
        <v>12688.96</v>
      </c>
      <c r="AJ579" s="14">
        <v>12671.53</v>
      </c>
      <c r="AK579" s="14">
        <v>12796.56</v>
      </c>
      <c r="AL579" s="14">
        <v>12996.59</v>
      </c>
      <c r="AM579" s="14">
        <v>13428.7</v>
      </c>
      <c r="AN579" s="14">
        <v>14982.21</v>
      </c>
      <c r="AO579" s="14">
        <v>14632.22</v>
      </c>
      <c r="AP579" s="14">
        <v>14938.36</v>
      </c>
      <c r="AQ579" s="14">
        <v>15798.46</v>
      </c>
      <c r="AR579" s="14">
        <v>16423.57</v>
      </c>
      <c r="AS579" s="14">
        <v>16953.93</v>
      </c>
      <c r="AT579" s="14">
        <v>17114.18</v>
      </c>
      <c r="AU579" s="14">
        <v>17454.21</v>
      </c>
      <c r="AV579" s="14">
        <v>17652.07</v>
      </c>
      <c r="AW579" s="14">
        <v>18586.009999999998</v>
      </c>
      <c r="AX579" s="14">
        <v>18459.68</v>
      </c>
      <c r="AY579" s="14">
        <v>18226.71</v>
      </c>
      <c r="AZ579" s="14">
        <v>18348.419999999998</v>
      </c>
      <c r="BA579" s="14">
        <v>17596.13</v>
      </c>
      <c r="BB579" s="14">
        <v>17163.54</v>
      </c>
      <c r="BC579" s="14">
        <v>16754.580000000002</v>
      </c>
      <c r="BD579" s="14">
        <v>14735.9</v>
      </c>
      <c r="BE579" s="14">
        <v>13865.13</v>
      </c>
      <c r="BF579" s="14">
        <v>18376.14</v>
      </c>
      <c r="BG579" s="14">
        <v>69.833299999999994</v>
      </c>
      <c r="BH579" s="14">
        <v>70.7</v>
      </c>
      <c r="BI579" s="14">
        <v>70.133300000000006</v>
      </c>
      <c r="BJ579" s="14">
        <v>69.133300000000006</v>
      </c>
      <c r="BK579" s="14">
        <v>69.133300000000006</v>
      </c>
      <c r="BL579" s="14">
        <v>68.7</v>
      </c>
      <c r="BM579" s="14">
        <v>69.566699999999997</v>
      </c>
      <c r="BN579" s="14">
        <v>74.7333</v>
      </c>
      <c r="BO579" s="14">
        <v>80.900000000000006</v>
      </c>
      <c r="BP579" s="14">
        <v>82.466700000000003</v>
      </c>
      <c r="BQ579" s="14">
        <v>88.466700000000003</v>
      </c>
      <c r="BR579" s="14">
        <v>93.333299999999994</v>
      </c>
      <c r="BS579" s="14">
        <v>93.333299999999994</v>
      </c>
      <c r="BT579" s="14">
        <v>94.333299999999994</v>
      </c>
      <c r="BU579" s="14">
        <v>97.466700000000003</v>
      </c>
      <c r="BV579" s="14">
        <v>98.033299999999997</v>
      </c>
      <c r="BW579" s="14">
        <v>95.9</v>
      </c>
      <c r="BX579" s="14">
        <v>94.3</v>
      </c>
      <c r="BY579" s="14">
        <v>92.7</v>
      </c>
      <c r="BZ579" s="14">
        <v>90.866699999999994</v>
      </c>
      <c r="CA579" s="14">
        <v>86</v>
      </c>
      <c r="CB579" s="14">
        <v>83.7</v>
      </c>
      <c r="CC579" s="14">
        <v>82.2667</v>
      </c>
      <c r="CD579" s="14">
        <v>80.566699999999997</v>
      </c>
      <c r="CE579" s="14">
        <v>3458.636</v>
      </c>
      <c r="CF579" s="14">
        <v>3487.7</v>
      </c>
      <c r="CG579" s="14">
        <v>3685.2460000000001</v>
      </c>
      <c r="CH579" s="14">
        <v>3527.828</v>
      </c>
      <c r="CI579" s="14">
        <v>2324.6149999999998</v>
      </c>
      <c r="CJ579" s="14">
        <v>1569.1079999999999</v>
      </c>
      <c r="CK579" s="14">
        <v>3210.596</v>
      </c>
      <c r="CL579" s="14">
        <v>1064.2660000000001</v>
      </c>
      <c r="CM579" s="14">
        <v>798.40060000000005</v>
      </c>
      <c r="CN579" s="14">
        <v>992.73689999999999</v>
      </c>
      <c r="CO579" s="14">
        <v>1130.818</v>
      </c>
      <c r="CP579" s="14">
        <v>1820.472</v>
      </c>
      <c r="CQ579" s="14">
        <v>1580.96</v>
      </c>
      <c r="CR579" s="14">
        <v>2223.0459999999998</v>
      </c>
      <c r="CS579" s="14">
        <v>4019.5120000000002</v>
      </c>
      <c r="CT579" s="14">
        <v>8062.7939999999999</v>
      </c>
      <c r="CU579" s="14">
        <v>7196.8549999999996</v>
      </c>
      <c r="CV579" s="14">
        <v>6297.1170000000002</v>
      </c>
      <c r="CW579" s="14">
        <v>6246.2430000000004</v>
      </c>
      <c r="CX579" s="14">
        <v>4459.7719999999999</v>
      </c>
      <c r="CY579" s="14">
        <v>6875.7070000000003</v>
      </c>
      <c r="CZ579" s="14">
        <v>8775.5779999999995</v>
      </c>
      <c r="DA579" s="14">
        <v>3870.1489999999999</v>
      </c>
      <c r="DB579" s="14">
        <v>4023.556</v>
      </c>
      <c r="DC579" s="14">
        <v>7186.3860000000004</v>
      </c>
      <c r="DD579" s="14">
        <f>SUMIFS(CountData!$H:$H, CountData!$A:$A, $B579,CountData!$B:$B, $C579, CountData!$C:$C, $D579, CountData!$D:$D, $E579, CountData!$E:$E, $F579, CountData!$F:$F, $G579, CountData!$G:$G, $H579)</f>
        <v>16</v>
      </c>
      <c r="DE579" s="14">
        <f>SUMIFS(CountData!$I:$I, CountData!$A:$A, $B579, CountData!$B:$B, $C579, CountData!$C:$C, $D579, CountData!$D:$D, $E579, CountData!$E:$E, $F579, CountData!$F:$F, $G579, CountData!$G:$G, $H579)</f>
        <v>19</v>
      </c>
      <c r="DF579" s="27">
        <f t="shared" ref="DF579:DF642" ca="1" si="9">(SUM(OFFSET($AG579, 0, $DD579-1, 1, $DE579-$DD579+1))-SUM(OFFSET($I579, 0, $DD579-1, 1, $DE579-$DD579+1)))/($DE579-$DD579+1)</f>
        <v>1842.5575000000026</v>
      </c>
      <c r="DG579" s="14">
        <v>0</v>
      </c>
    </row>
    <row r="580" spans="1:111" x14ac:dyDescent="0.25">
      <c r="A580" s="14" t="s">
        <v>56</v>
      </c>
      <c r="B580" s="14" t="s">
        <v>55</v>
      </c>
      <c r="C580" s="14" t="s">
        <v>55</v>
      </c>
      <c r="D580" s="14" t="s">
        <v>55</v>
      </c>
      <c r="E580" s="14" t="s">
        <v>55</v>
      </c>
      <c r="F580" s="14" t="s">
        <v>125</v>
      </c>
      <c r="G580" s="14" t="s">
        <v>103</v>
      </c>
      <c r="H580" s="1">
        <v>42289</v>
      </c>
      <c r="I580" s="14">
        <v>12517.28</v>
      </c>
      <c r="J580" s="14">
        <v>12314.32</v>
      </c>
      <c r="K580" s="14">
        <v>12451.66</v>
      </c>
      <c r="L580" s="14">
        <v>12828.52</v>
      </c>
      <c r="M580" s="14">
        <v>13535.58</v>
      </c>
      <c r="N580" s="14">
        <v>13905.66</v>
      </c>
      <c r="O580" s="14">
        <v>15561.02</v>
      </c>
      <c r="P580" s="14">
        <v>15195.9</v>
      </c>
      <c r="Q580" s="14">
        <v>15303.42</v>
      </c>
      <c r="R580" s="14">
        <v>15955.02</v>
      </c>
      <c r="S580" s="14">
        <v>16254.62</v>
      </c>
      <c r="T580" s="14">
        <v>16520.3</v>
      </c>
      <c r="U580" s="14">
        <v>16530.400000000001</v>
      </c>
      <c r="V580" s="14">
        <v>16848.400000000001</v>
      </c>
      <c r="W580" s="14">
        <v>16915.88</v>
      </c>
      <c r="X580" s="14">
        <v>16007.52</v>
      </c>
      <c r="Y580" s="14">
        <v>16131.3</v>
      </c>
      <c r="Z580" s="14">
        <v>16004.96</v>
      </c>
      <c r="AA580" s="14">
        <v>16150.38</v>
      </c>
      <c r="AB580" s="14">
        <v>17283.2</v>
      </c>
      <c r="AC580" s="14">
        <v>16980.32</v>
      </c>
      <c r="AD580" s="14">
        <v>16606.240000000002</v>
      </c>
      <c r="AE580" s="14">
        <v>14521.56</v>
      </c>
      <c r="AF580" s="14">
        <v>14003.8</v>
      </c>
      <c r="AG580" s="14">
        <v>16073.54</v>
      </c>
      <c r="AH580" s="14">
        <v>12497.38</v>
      </c>
      <c r="AI580" s="14">
        <v>12237.28</v>
      </c>
      <c r="AJ580" s="14">
        <v>12360.76</v>
      </c>
      <c r="AK580" s="14">
        <v>12732.46</v>
      </c>
      <c r="AL580" s="14">
        <v>13418.88</v>
      </c>
      <c r="AM580" s="14">
        <v>13865.63</v>
      </c>
      <c r="AN580" s="14">
        <v>15540.79</v>
      </c>
      <c r="AO580" s="14">
        <v>15221.14</v>
      </c>
      <c r="AP580" s="14">
        <v>15319.38</v>
      </c>
      <c r="AQ580" s="14">
        <v>15984.49</v>
      </c>
      <c r="AR580" s="14">
        <v>16274.38</v>
      </c>
      <c r="AS580" s="14">
        <v>16564.8</v>
      </c>
      <c r="AT580" s="14">
        <v>16655.62</v>
      </c>
      <c r="AU580" s="14">
        <v>16960.66</v>
      </c>
      <c r="AV580" s="14">
        <v>17218.18</v>
      </c>
      <c r="AW580" s="14">
        <v>18166.23</v>
      </c>
      <c r="AX580" s="14">
        <v>18242.55</v>
      </c>
      <c r="AY580" s="14">
        <v>18210.64</v>
      </c>
      <c r="AZ580" s="14">
        <v>18043.62</v>
      </c>
      <c r="BA580" s="14">
        <v>17477.73</v>
      </c>
      <c r="BB580" s="14">
        <v>17011.47</v>
      </c>
      <c r="BC580" s="14">
        <v>16691.03</v>
      </c>
      <c r="BD580" s="14">
        <v>14591.17</v>
      </c>
      <c r="BE580" s="14">
        <v>13931.53</v>
      </c>
      <c r="BF580" s="14">
        <v>18170.95</v>
      </c>
      <c r="BG580" s="14">
        <v>77.133300000000006</v>
      </c>
      <c r="BH580" s="14">
        <v>76.7</v>
      </c>
      <c r="BI580" s="14">
        <v>76.133300000000006</v>
      </c>
      <c r="BJ580" s="14">
        <v>76</v>
      </c>
      <c r="BK580" s="14">
        <v>74.7</v>
      </c>
      <c r="BL580" s="14">
        <v>75.566699999999997</v>
      </c>
      <c r="BM580" s="14">
        <v>75.2667</v>
      </c>
      <c r="BN580" s="14">
        <v>77</v>
      </c>
      <c r="BO580" s="14">
        <v>79.866699999999994</v>
      </c>
      <c r="BP580" s="14">
        <v>82.6</v>
      </c>
      <c r="BQ580" s="14">
        <v>85.6</v>
      </c>
      <c r="BR580" s="14">
        <v>86.7333</v>
      </c>
      <c r="BS580" s="14">
        <v>88.6</v>
      </c>
      <c r="BT580" s="14">
        <v>91.166700000000006</v>
      </c>
      <c r="BU580" s="14">
        <v>94.866699999999994</v>
      </c>
      <c r="BV580" s="14">
        <v>94.3</v>
      </c>
      <c r="BW580" s="14">
        <v>91.166700000000006</v>
      </c>
      <c r="BX580" s="14">
        <v>85.6</v>
      </c>
      <c r="BY580" s="14">
        <v>80.866699999999994</v>
      </c>
      <c r="BZ580" s="14">
        <v>81.133300000000006</v>
      </c>
      <c r="CA580" s="14">
        <v>81</v>
      </c>
      <c r="CB580" s="14">
        <v>79.433300000000003</v>
      </c>
      <c r="CC580" s="14">
        <v>79.566699999999997</v>
      </c>
      <c r="CD580" s="14">
        <v>78.433300000000003</v>
      </c>
      <c r="CE580" s="14">
        <v>2273.48</v>
      </c>
      <c r="CF580" s="14">
        <v>2491.8530000000001</v>
      </c>
      <c r="CG580" s="14">
        <v>2260.8339999999998</v>
      </c>
      <c r="CH580" s="14">
        <v>2226.893</v>
      </c>
      <c r="CI580" s="14">
        <v>1792.3420000000001</v>
      </c>
      <c r="CJ580" s="14">
        <v>1148.971</v>
      </c>
      <c r="CK580" s="14">
        <v>2132.5880000000002</v>
      </c>
      <c r="CL580" s="14">
        <v>643.98490000000004</v>
      </c>
      <c r="CM580" s="14">
        <v>563.04679999999996</v>
      </c>
      <c r="CN580" s="14">
        <v>759.73270000000002</v>
      </c>
      <c r="CO580" s="14">
        <v>966.09910000000002</v>
      </c>
      <c r="CP580" s="14">
        <v>1498.875</v>
      </c>
      <c r="CQ580" s="14">
        <v>1428.0650000000001</v>
      </c>
      <c r="CR580" s="14">
        <v>1726.877</v>
      </c>
      <c r="CS580" s="14">
        <v>3058.9740000000002</v>
      </c>
      <c r="CT580" s="14">
        <v>4941.0010000000002</v>
      </c>
      <c r="CU580" s="14">
        <v>4010.364</v>
      </c>
      <c r="CV580" s="14">
        <v>3514.0419999999999</v>
      </c>
      <c r="CW580" s="14">
        <v>3411.6930000000002</v>
      </c>
      <c r="CX580" s="14">
        <v>1746.383</v>
      </c>
      <c r="CY580" s="14">
        <v>3286.0650000000001</v>
      </c>
      <c r="CZ580" s="14">
        <v>4767.8890000000001</v>
      </c>
      <c r="DA580" s="14">
        <v>2606.8739999999998</v>
      </c>
      <c r="DB580" s="14">
        <v>2712.8980000000001</v>
      </c>
      <c r="DC580" s="14">
        <v>3399.8159999999998</v>
      </c>
      <c r="DD580" s="14">
        <f>SUMIFS(CountData!$H:$H, CountData!$A:$A, $B580,CountData!$B:$B, $C580, CountData!$C:$C, $D580, CountData!$D:$D, $E580, CountData!$E:$E, $F580, CountData!$F:$F, $G580, CountData!$G:$G, $H580)</f>
        <v>16</v>
      </c>
      <c r="DE580" s="14">
        <f>SUMIFS(CountData!$I:$I, CountData!$A:$A, $B580, CountData!$B:$B, $C580, CountData!$C:$C, $D580, CountData!$D:$D, $E580, CountData!$E:$E, $F580, CountData!$F:$F, $G580, CountData!$G:$G, $H580)</f>
        <v>19</v>
      </c>
      <c r="DF580" s="27">
        <f t="shared" ca="1" si="9"/>
        <v>1885.8600000000024</v>
      </c>
      <c r="DG580" s="14">
        <v>0</v>
      </c>
    </row>
    <row r="581" spans="1:111" x14ac:dyDescent="0.25">
      <c r="A581" s="14" t="s">
        <v>56</v>
      </c>
      <c r="B581" s="14" t="s">
        <v>55</v>
      </c>
      <c r="C581" s="14" t="s">
        <v>55</v>
      </c>
      <c r="D581" s="14" t="s">
        <v>55</v>
      </c>
      <c r="E581" s="14" t="s">
        <v>55</v>
      </c>
      <c r="F581" s="14" t="s">
        <v>125</v>
      </c>
      <c r="G581" s="14" t="s">
        <v>103</v>
      </c>
      <c r="H581" s="1">
        <v>42290</v>
      </c>
      <c r="I581" s="14">
        <v>13482.56</v>
      </c>
      <c r="J581" s="14">
        <v>13248.92</v>
      </c>
      <c r="K581" s="14">
        <v>13279.68</v>
      </c>
      <c r="L581" s="14">
        <v>13451.06</v>
      </c>
      <c r="M581" s="14">
        <v>13734.36</v>
      </c>
      <c r="N581" s="14">
        <v>14198.48</v>
      </c>
      <c r="O581" s="14">
        <v>15824.44</v>
      </c>
      <c r="P581" s="14">
        <v>15501.8</v>
      </c>
      <c r="Q581" s="14">
        <v>15677.72</v>
      </c>
      <c r="R581" s="14">
        <v>16553.16</v>
      </c>
      <c r="S581" s="14">
        <v>17045.580000000002</v>
      </c>
      <c r="T581" s="14">
        <v>17372.599999999999</v>
      </c>
      <c r="U581" s="14">
        <v>17385.939999999999</v>
      </c>
      <c r="V581" s="14">
        <v>17735.259999999998</v>
      </c>
      <c r="W581" s="14">
        <v>17743.7</v>
      </c>
      <c r="X581" s="14">
        <v>16743.580000000002</v>
      </c>
      <c r="Y581" s="14">
        <v>16577.419999999998</v>
      </c>
      <c r="Z581" s="14">
        <v>16342.22</v>
      </c>
      <c r="AA581" s="14">
        <v>16556.12</v>
      </c>
      <c r="AB581" s="14">
        <v>17670.8</v>
      </c>
      <c r="AC581" s="14">
        <v>17337.900000000001</v>
      </c>
      <c r="AD581" s="14">
        <v>16983.32</v>
      </c>
      <c r="AE581" s="14">
        <v>14947.64</v>
      </c>
      <c r="AF581" s="14">
        <v>14344.04</v>
      </c>
      <c r="AG581" s="14">
        <v>16554.830000000002</v>
      </c>
      <c r="AH581" s="14">
        <v>13473.13</v>
      </c>
      <c r="AI581" s="14">
        <v>13189.17</v>
      </c>
      <c r="AJ581" s="14">
        <v>13211.64</v>
      </c>
      <c r="AK581" s="14">
        <v>13382.41</v>
      </c>
      <c r="AL581" s="14">
        <v>13604.25</v>
      </c>
      <c r="AM581" s="14">
        <v>14159.42</v>
      </c>
      <c r="AN581" s="14">
        <v>15807.67</v>
      </c>
      <c r="AO581" s="14">
        <v>15555.53</v>
      </c>
      <c r="AP581" s="14">
        <v>15666.6</v>
      </c>
      <c r="AQ581" s="14">
        <v>16549.05</v>
      </c>
      <c r="AR581" s="14">
        <v>17038.23</v>
      </c>
      <c r="AS581" s="14">
        <v>17373.09</v>
      </c>
      <c r="AT581" s="14">
        <v>17428.13</v>
      </c>
      <c r="AU581" s="14">
        <v>17826.259999999998</v>
      </c>
      <c r="AV581" s="14">
        <v>18020.8</v>
      </c>
      <c r="AW581" s="14">
        <v>18976.72</v>
      </c>
      <c r="AX581" s="14">
        <v>18801.57</v>
      </c>
      <c r="AY581" s="14">
        <v>18559.38</v>
      </c>
      <c r="AZ581" s="14">
        <v>18525.05</v>
      </c>
      <c r="BA581" s="14">
        <v>17878.849999999999</v>
      </c>
      <c r="BB581" s="14">
        <v>17315.29</v>
      </c>
      <c r="BC581" s="14">
        <v>17014.71</v>
      </c>
      <c r="BD581" s="14">
        <v>14968.77</v>
      </c>
      <c r="BE581" s="14">
        <v>14290.45</v>
      </c>
      <c r="BF581" s="14">
        <v>18690.5</v>
      </c>
      <c r="BG581" s="14">
        <v>77.433300000000003</v>
      </c>
      <c r="BH581" s="14">
        <v>76.566699999999997</v>
      </c>
      <c r="BI581" s="14">
        <v>76.133300000000006</v>
      </c>
      <c r="BJ581" s="14">
        <v>76.133300000000006</v>
      </c>
      <c r="BK581" s="14">
        <v>76.2667</v>
      </c>
      <c r="BL581" s="14">
        <v>76.133300000000006</v>
      </c>
      <c r="BM581" s="14">
        <v>76.133300000000006</v>
      </c>
      <c r="BN581" s="14">
        <v>80</v>
      </c>
      <c r="BO581" s="14">
        <v>82.7333</v>
      </c>
      <c r="BP581" s="14">
        <v>84.6</v>
      </c>
      <c r="BQ581" s="14">
        <v>85.033299999999997</v>
      </c>
      <c r="BR581" s="14">
        <v>86.166700000000006</v>
      </c>
      <c r="BS581" s="14">
        <v>87.7333</v>
      </c>
      <c r="BT581" s="14">
        <v>86.6</v>
      </c>
      <c r="BU581" s="14">
        <v>84.7333</v>
      </c>
      <c r="BV581" s="14">
        <v>84.3</v>
      </c>
      <c r="BW581" s="14">
        <v>83.7333</v>
      </c>
      <c r="BX581" s="14">
        <v>82.3</v>
      </c>
      <c r="BY581" s="14">
        <v>79.3</v>
      </c>
      <c r="BZ581" s="14">
        <v>78.433300000000003</v>
      </c>
      <c r="CA581" s="14">
        <v>78.433300000000003</v>
      </c>
      <c r="CB581" s="14">
        <v>77.433300000000003</v>
      </c>
      <c r="CC581" s="14">
        <v>78</v>
      </c>
      <c r="CD581" s="14">
        <v>78</v>
      </c>
      <c r="CE581" s="14">
        <v>2151.991</v>
      </c>
      <c r="CF581" s="14">
        <v>2362.4279999999999</v>
      </c>
      <c r="CG581" s="14">
        <v>2198.2930000000001</v>
      </c>
      <c r="CH581" s="14">
        <v>1928.9739999999999</v>
      </c>
      <c r="CI581" s="14">
        <v>1896.41</v>
      </c>
      <c r="CJ581" s="14">
        <v>1197.741</v>
      </c>
      <c r="CK581" s="14">
        <v>1815.3820000000001</v>
      </c>
      <c r="CL581" s="14">
        <v>731.49400000000003</v>
      </c>
      <c r="CM581" s="14">
        <v>645.74879999999996</v>
      </c>
      <c r="CN581" s="14">
        <v>600.83619999999996</v>
      </c>
      <c r="CO581" s="14">
        <v>837.28719999999998</v>
      </c>
      <c r="CP581" s="14">
        <v>1137.472</v>
      </c>
      <c r="CQ581" s="14">
        <v>1117.8399999999999</v>
      </c>
      <c r="CR581" s="14">
        <v>1382.989</v>
      </c>
      <c r="CS581" s="14">
        <v>2066.6869999999999</v>
      </c>
      <c r="CT581" s="14">
        <v>3844.1219999999998</v>
      </c>
      <c r="CU581" s="14">
        <v>3637.2510000000002</v>
      </c>
      <c r="CV581" s="14">
        <v>2954.8339999999998</v>
      </c>
      <c r="CW581" s="14">
        <v>2654.2550000000001</v>
      </c>
      <c r="CX581" s="14">
        <v>1397.4770000000001</v>
      </c>
      <c r="CY581" s="14">
        <v>2771.875</v>
      </c>
      <c r="CZ581" s="14">
        <v>3877.2350000000001</v>
      </c>
      <c r="DA581" s="14">
        <v>2219.114</v>
      </c>
      <c r="DB581" s="14">
        <v>2480.9810000000002</v>
      </c>
      <c r="DC581" s="14">
        <v>3194.2310000000002</v>
      </c>
      <c r="DD581" s="14">
        <f>SUMIFS(CountData!$H:$H, CountData!$A:$A, $B581,CountData!$B:$B, $C581, CountData!$C:$C, $D581, CountData!$D:$D, $E581, CountData!$E:$E, $F581, CountData!$F:$F, $G581, CountData!$G:$G, $H581)</f>
        <v>16</v>
      </c>
      <c r="DE581" s="14">
        <f>SUMIFS(CountData!$I:$I, CountData!$A:$A, $B581, CountData!$B:$B, $C581, CountData!$C:$C, $D581, CountData!$D:$D, $E581, CountData!$E:$E, $F581, CountData!$F:$F, $G581, CountData!$G:$G, $H581)</f>
        <v>19</v>
      </c>
      <c r="DF581" s="27">
        <f t="shared" ca="1" si="9"/>
        <v>2034.7825000000012</v>
      </c>
      <c r="DG581" s="14">
        <v>0</v>
      </c>
    </row>
    <row r="582" spans="1:111" x14ac:dyDescent="0.25">
      <c r="A582" s="14" t="s">
        <v>56</v>
      </c>
      <c r="B582" s="14" t="s">
        <v>55</v>
      </c>
      <c r="C582" s="14" t="s">
        <v>55</v>
      </c>
      <c r="D582" s="14" t="s">
        <v>55</v>
      </c>
      <c r="E582" s="14" t="s">
        <v>55</v>
      </c>
      <c r="F582" s="14" t="s">
        <v>125</v>
      </c>
      <c r="G582" s="14" t="s">
        <v>103</v>
      </c>
      <c r="H582" s="1">
        <v>42291</v>
      </c>
      <c r="I582" s="14">
        <v>13891.7</v>
      </c>
      <c r="J582" s="14">
        <v>13631.6</v>
      </c>
      <c r="K582" s="14">
        <v>13718.44</v>
      </c>
      <c r="L582" s="14">
        <v>13989.12</v>
      </c>
      <c r="M582" s="14">
        <v>14270.5</v>
      </c>
      <c r="N582" s="14">
        <v>14756.2</v>
      </c>
      <c r="O582" s="14">
        <v>16522.88</v>
      </c>
      <c r="P582" s="14">
        <v>16078.2</v>
      </c>
      <c r="Q582" s="14">
        <v>16158.48</v>
      </c>
      <c r="R582" s="14">
        <v>16727.46</v>
      </c>
      <c r="S582" s="14">
        <v>17054.86</v>
      </c>
      <c r="T582" s="14">
        <v>17229.7</v>
      </c>
      <c r="U582" s="14">
        <v>17235.12</v>
      </c>
      <c r="V582" s="14">
        <v>17564.8</v>
      </c>
      <c r="W582" s="14">
        <v>17464.580000000002</v>
      </c>
      <c r="X582" s="14">
        <v>16471.72</v>
      </c>
      <c r="Y582" s="14">
        <v>16379.1</v>
      </c>
      <c r="Z582" s="14">
        <v>16205.2</v>
      </c>
      <c r="AA582" s="14">
        <v>16424.599999999999</v>
      </c>
      <c r="AB582" s="14">
        <v>17402.78</v>
      </c>
      <c r="AC582" s="14">
        <v>17057.86</v>
      </c>
      <c r="AD582" s="14">
        <v>16680.18</v>
      </c>
      <c r="AE582" s="14">
        <v>14764.04</v>
      </c>
      <c r="AF582" s="14">
        <v>14171.5</v>
      </c>
      <c r="AG582" s="14">
        <v>16370.16</v>
      </c>
      <c r="AH582" s="14">
        <v>13907.77</v>
      </c>
      <c r="AI582" s="14">
        <v>13598.43</v>
      </c>
      <c r="AJ582" s="14">
        <v>13679.9</v>
      </c>
      <c r="AK582" s="14">
        <v>13961.65</v>
      </c>
      <c r="AL582" s="14">
        <v>14198.88</v>
      </c>
      <c r="AM582" s="14">
        <v>14737.34</v>
      </c>
      <c r="AN582" s="14">
        <v>16524.349999999999</v>
      </c>
      <c r="AO582" s="14">
        <v>16072.74</v>
      </c>
      <c r="AP582" s="14">
        <v>16112.78</v>
      </c>
      <c r="AQ582" s="14">
        <v>16681.64</v>
      </c>
      <c r="AR582" s="14">
        <v>16995.21</v>
      </c>
      <c r="AS582" s="14">
        <v>17168.37</v>
      </c>
      <c r="AT582" s="14">
        <v>17258.05</v>
      </c>
      <c r="AU582" s="14">
        <v>17583.09</v>
      </c>
      <c r="AV582" s="14">
        <v>17681.830000000002</v>
      </c>
      <c r="AW582" s="14">
        <v>18686.47</v>
      </c>
      <c r="AX582" s="14">
        <v>18555.29</v>
      </c>
      <c r="AY582" s="14">
        <v>18366.75</v>
      </c>
      <c r="AZ582" s="14">
        <v>18327.7</v>
      </c>
      <c r="BA582" s="14">
        <v>17618.2</v>
      </c>
      <c r="BB582" s="14">
        <v>16954.060000000001</v>
      </c>
      <c r="BC582" s="14">
        <v>16617.09</v>
      </c>
      <c r="BD582" s="14">
        <v>14647.06</v>
      </c>
      <c r="BE582" s="14">
        <v>14058.25</v>
      </c>
      <c r="BF582" s="14">
        <v>18473.48</v>
      </c>
      <c r="BG582" s="14">
        <v>77.423699999999997</v>
      </c>
      <c r="BH582" s="14">
        <v>76</v>
      </c>
      <c r="BI582" s="14">
        <v>75</v>
      </c>
      <c r="BJ582" s="14">
        <v>74.423699999999997</v>
      </c>
      <c r="BK582" s="14">
        <v>75.423699999999997</v>
      </c>
      <c r="BL582" s="14">
        <v>75.423699999999997</v>
      </c>
      <c r="BM582" s="14">
        <v>75</v>
      </c>
      <c r="BN582" s="14">
        <v>75</v>
      </c>
      <c r="BO582" s="14">
        <v>80.847499999999997</v>
      </c>
      <c r="BP582" s="14">
        <v>83.542400000000001</v>
      </c>
      <c r="BQ582" s="14">
        <v>83.389799999999994</v>
      </c>
      <c r="BR582" s="14">
        <v>82.542400000000001</v>
      </c>
      <c r="BS582" s="14">
        <v>82.966099999999997</v>
      </c>
      <c r="BT582" s="14">
        <v>83.542400000000001</v>
      </c>
      <c r="BU582" s="14">
        <v>82.694900000000004</v>
      </c>
      <c r="BV582" s="14">
        <v>82.694900000000004</v>
      </c>
      <c r="BW582" s="14">
        <v>82.271199999999993</v>
      </c>
      <c r="BX582" s="14">
        <v>78.847499999999997</v>
      </c>
      <c r="BY582" s="14">
        <v>76.423699999999997</v>
      </c>
      <c r="BZ582" s="14">
        <v>75.423699999999997</v>
      </c>
      <c r="CA582" s="14">
        <v>74.847499999999997</v>
      </c>
      <c r="CB582" s="14">
        <v>74</v>
      </c>
      <c r="CC582" s="14">
        <v>73.576300000000003</v>
      </c>
      <c r="CD582" s="14">
        <v>74</v>
      </c>
      <c r="CE582" s="14">
        <v>2373.0940000000001</v>
      </c>
      <c r="CF582" s="14">
        <v>2309.6350000000002</v>
      </c>
      <c r="CG582" s="14">
        <v>1887.2139999999999</v>
      </c>
      <c r="CH582" s="14">
        <v>1565.75</v>
      </c>
      <c r="CI582" s="14">
        <v>1358.4369999999999</v>
      </c>
      <c r="CJ582" s="14">
        <v>869.01279999999997</v>
      </c>
      <c r="CK582" s="14">
        <v>1501.145</v>
      </c>
      <c r="CL582" s="14">
        <v>468.11099999999999</v>
      </c>
      <c r="CM582" s="14">
        <v>674.38639999999998</v>
      </c>
      <c r="CN582" s="14">
        <v>664.49519999999995</v>
      </c>
      <c r="CO582" s="14">
        <v>813.51390000000004</v>
      </c>
      <c r="CP582" s="14">
        <v>1184.682</v>
      </c>
      <c r="CQ582" s="14">
        <v>1161.155</v>
      </c>
      <c r="CR582" s="14">
        <v>1289.7439999999999</v>
      </c>
      <c r="CS582" s="14">
        <v>1648.5809999999999</v>
      </c>
      <c r="CT582" s="14">
        <v>2763.5329999999999</v>
      </c>
      <c r="CU582" s="14">
        <v>2640.4690000000001</v>
      </c>
      <c r="CV582" s="14">
        <v>2859.0529999999999</v>
      </c>
      <c r="CW582" s="14">
        <v>2931.721</v>
      </c>
      <c r="CX582" s="14">
        <v>1235.037</v>
      </c>
      <c r="CY582" s="14">
        <v>2410.75</v>
      </c>
      <c r="CZ582" s="14">
        <v>3401.3470000000002</v>
      </c>
      <c r="DA582" s="14">
        <v>1603.143</v>
      </c>
      <c r="DB582" s="14">
        <v>1738.365</v>
      </c>
      <c r="DC582" s="14">
        <v>2719.2240000000002</v>
      </c>
      <c r="DD582" s="14">
        <f>SUMIFS(CountData!$H:$H, CountData!$A:$A, $B582,CountData!$B:$B, $C582, CountData!$C:$C, $D582, CountData!$D:$D, $E582, CountData!$E:$E, $F582, CountData!$F:$F, $G582, CountData!$G:$G, $H582)</f>
        <v>16</v>
      </c>
      <c r="DE582" s="14">
        <f>SUMIFS(CountData!$I:$I, CountData!$A:$A, $B582, CountData!$B:$B, $C582, CountData!$C:$C, $D582, CountData!$D:$D, $E582, CountData!$E:$E, $F582, CountData!$F:$F, $G582, CountData!$G:$G, $H582)</f>
        <v>19</v>
      </c>
      <c r="DF582" s="27">
        <f t="shared" ca="1" si="9"/>
        <v>1952.4299999999985</v>
      </c>
      <c r="DG582" s="14">
        <v>0</v>
      </c>
    </row>
    <row r="583" spans="1:111" x14ac:dyDescent="0.25">
      <c r="A583" s="14" t="s">
        <v>56</v>
      </c>
      <c r="B583" s="14" t="s">
        <v>55</v>
      </c>
      <c r="C583" s="14" t="s">
        <v>55</v>
      </c>
      <c r="D583" s="14" t="s">
        <v>55</v>
      </c>
      <c r="E583" s="14" t="s">
        <v>55</v>
      </c>
      <c r="F583" s="14" t="s">
        <v>55</v>
      </c>
      <c r="G583" s="14" t="s">
        <v>102</v>
      </c>
      <c r="H583" s="1">
        <v>42125</v>
      </c>
      <c r="I583" s="14">
        <v>8700.0499999999993</v>
      </c>
      <c r="J583" s="14">
        <v>8364.4150000000009</v>
      </c>
      <c r="K583" s="14">
        <v>8155.1049999999996</v>
      </c>
      <c r="L583" s="14">
        <v>8421.3050000000003</v>
      </c>
      <c r="M583" s="14">
        <v>9085.35</v>
      </c>
      <c r="N583" s="14">
        <v>9781.4449999999997</v>
      </c>
      <c r="O583" s="14">
        <v>11134.33</v>
      </c>
      <c r="P583" s="14">
        <v>12347.17</v>
      </c>
      <c r="Q583" s="14">
        <v>14281.78</v>
      </c>
      <c r="R583" s="14">
        <v>16264.1</v>
      </c>
      <c r="S583" s="14">
        <v>17805.849999999999</v>
      </c>
      <c r="T583" s="14">
        <v>18720.68</v>
      </c>
      <c r="U583" s="14">
        <v>19078.73</v>
      </c>
      <c r="V583" s="14">
        <v>19348.560000000001</v>
      </c>
      <c r="W583" s="14">
        <v>19625.82</v>
      </c>
      <c r="X583" s="14">
        <v>17275.04</v>
      </c>
      <c r="Y583" s="14">
        <v>17297.04</v>
      </c>
      <c r="Z583" s="14">
        <v>17193.990000000002</v>
      </c>
      <c r="AA583" s="14">
        <v>16965.14</v>
      </c>
      <c r="AB583" s="14">
        <v>19207.77</v>
      </c>
      <c r="AC583" s="14">
        <v>18179.62</v>
      </c>
      <c r="AD583" s="14">
        <v>15004</v>
      </c>
      <c r="AE583" s="14">
        <v>12169.68</v>
      </c>
      <c r="AF583" s="14">
        <v>9261.9699999999993</v>
      </c>
      <c r="AG583" s="14">
        <v>17182.8</v>
      </c>
      <c r="AH583" s="14">
        <v>8806.3359999999993</v>
      </c>
      <c r="AI583" s="14">
        <v>8595.8539999999994</v>
      </c>
      <c r="AJ583" s="14">
        <v>8372.634</v>
      </c>
      <c r="AK583" s="14">
        <v>8683.9850000000006</v>
      </c>
      <c r="AL583" s="14">
        <v>9311.2970000000005</v>
      </c>
      <c r="AM583" s="14">
        <v>9978.3979999999992</v>
      </c>
      <c r="AN583" s="14">
        <v>11259.04</v>
      </c>
      <c r="AO583" s="14">
        <v>12420.48</v>
      </c>
      <c r="AP583" s="14">
        <v>14042.14</v>
      </c>
      <c r="AQ583" s="14">
        <v>15869.16</v>
      </c>
      <c r="AR583" s="14">
        <v>17311.71</v>
      </c>
      <c r="AS583" s="14">
        <v>18183.830000000002</v>
      </c>
      <c r="AT583" s="14">
        <v>18491.64</v>
      </c>
      <c r="AU583" s="14">
        <v>18769.669999999998</v>
      </c>
      <c r="AV583" s="14">
        <v>19203.39</v>
      </c>
      <c r="AW583" s="14">
        <v>19207.23</v>
      </c>
      <c r="AX583" s="14">
        <v>19237</v>
      </c>
      <c r="AY583" s="14">
        <v>19175.75</v>
      </c>
      <c r="AZ583" s="14">
        <v>18916.75</v>
      </c>
      <c r="BA583" s="14">
        <v>19135.05</v>
      </c>
      <c r="BB583" s="14">
        <v>18048.990000000002</v>
      </c>
      <c r="BC583" s="14">
        <v>15007.1</v>
      </c>
      <c r="BD583" s="14">
        <v>12040.29</v>
      </c>
      <c r="BE583" s="14">
        <v>9118.3369999999995</v>
      </c>
      <c r="BF583" s="14">
        <v>19098.150000000001</v>
      </c>
      <c r="BG583" s="14">
        <v>65.572500000000005</v>
      </c>
      <c r="BH583" s="14">
        <v>65.144999999999996</v>
      </c>
      <c r="BI583" s="14">
        <v>64.144999999999996</v>
      </c>
      <c r="BJ583" s="14">
        <v>63.572499999999998</v>
      </c>
      <c r="BK583" s="14">
        <v>62.572499999999998</v>
      </c>
      <c r="BL583" s="14">
        <v>60.8626</v>
      </c>
      <c r="BM583" s="14">
        <v>63.572499999999998</v>
      </c>
      <c r="BN583" s="14">
        <v>67.855000000000004</v>
      </c>
      <c r="BO583" s="14">
        <v>70.419799999999995</v>
      </c>
      <c r="BP583" s="14">
        <v>73.129800000000003</v>
      </c>
      <c r="BQ583" s="14">
        <v>77.557299999999998</v>
      </c>
      <c r="BR583" s="14">
        <v>78.984700000000004</v>
      </c>
      <c r="BS583" s="14">
        <v>81.129800000000003</v>
      </c>
      <c r="BT583" s="14">
        <v>81.274799999999999</v>
      </c>
      <c r="BU583" s="14">
        <v>81.564899999999994</v>
      </c>
      <c r="BV583" s="14">
        <v>79.992400000000004</v>
      </c>
      <c r="BW583" s="14">
        <v>76.992400000000004</v>
      </c>
      <c r="BX583" s="14">
        <v>74.282399999999996</v>
      </c>
      <c r="BY583" s="14">
        <v>73</v>
      </c>
      <c r="BZ583" s="14">
        <v>70</v>
      </c>
      <c r="CA583" s="14">
        <v>68.572500000000005</v>
      </c>
      <c r="CB583" s="14">
        <v>68.144999999999996</v>
      </c>
      <c r="CC583" s="14">
        <v>66.144999999999996</v>
      </c>
      <c r="CD583" s="14">
        <v>65.144999999999996</v>
      </c>
      <c r="CE583" s="14">
        <v>9229.2330000000002</v>
      </c>
      <c r="CF583" s="14">
        <v>7959.3919999999998</v>
      </c>
      <c r="CG583" s="14">
        <v>7444.8440000000001</v>
      </c>
      <c r="CH583" s="14">
        <v>6939.1440000000002</v>
      </c>
      <c r="CI583" s="14">
        <v>5426.7730000000001</v>
      </c>
      <c r="CJ583" s="14">
        <v>5594.33</v>
      </c>
      <c r="CK583" s="14">
        <v>6667.393</v>
      </c>
      <c r="CL583" s="14">
        <v>6916.5680000000002</v>
      </c>
      <c r="CM583" s="14">
        <v>6577.366</v>
      </c>
      <c r="CN583" s="14">
        <v>9398.9369999999999</v>
      </c>
      <c r="CO583" s="14">
        <v>11818.05</v>
      </c>
      <c r="CP583" s="14">
        <v>9547.8649999999998</v>
      </c>
      <c r="CQ583" s="14">
        <v>11730.78</v>
      </c>
      <c r="CR583" s="14">
        <v>13249.26</v>
      </c>
      <c r="CS583" s="14">
        <v>13033.78</v>
      </c>
      <c r="CT583" s="14">
        <v>12242.7</v>
      </c>
      <c r="CU583" s="14">
        <v>11914.68</v>
      </c>
      <c r="CV583" s="14">
        <v>10978.54</v>
      </c>
      <c r="CW583" s="14">
        <v>10145.52</v>
      </c>
      <c r="CX583" s="14">
        <v>15396.1</v>
      </c>
      <c r="CY583" s="14">
        <v>20029.46</v>
      </c>
      <c r="CZ583" s="14">
        <v>16643.900000000001</v>
      </c>
      <c r="DA583" s="14">
        <v>13179.95</v>
      </c>
      <c r="DB583" s="14">
        <v>13023.92</v>
      </c>
      <c r="DC583" s="14">
        <v>9434.4380000000001</v>
      </c>
      <c r="DD583" s="14">
        <f>SUMIFS(CountData!$H:$H, CountData!$A:$A, $B583,CountData!$B:$B, $C583, CountData!$C:$C, $D583, CountData!$D:$D, $E583, CountData!$E:$E, $F583, CountData!$F:$F, $G583, CountData!$G:$G, $H583)</f>
        <v>16</v>
      </c>
      <c r="DE583" s="14">
        <f>SUMIFS(CountData!$I:$I, CountData!$A:$A, $B583, CountData!$B:$B, $C583, CountData!$C:$C, $D583, CountData!$D:$D, $E583, CountData!$E:$E, $F583, CountData!$F:$F, $G583, CountData!$G:$G, $H583)</f>
        <v>19</v>
      </c>
      <c r="DF583" s="27">
        <f t="shared" ca="1" si="9"/>
        <v>2023.0399999999972</v>
      </c>
      <c r="DG583" s="14">
        <v>0</v>
      </c>
    </row>
    <row r="584" spans="1:111" x14ac:dyDescent="0.25">
      <c r="A584" s="14" t="s">
        <v>56</v>
      </c>
      <c r="B584" s="14" t="s">
        <v>55</v>
      </c>
      <c r="C584" s="14" t="s">
        <v>55</v>
      </c>
      <c r="D584" s="14" t="s">
        <v>55</v>
      </c>
      <c r="E584" s="14" t="s">
        <v>55</v>
      </c>
      <c r="F584" s="14" t="s">
        <v>55</v>
      </c>
      <c r="G584" s="14" t="s">
        <v>102</v>
      </c>
      <c r="H584" s="1">
        <v>42164</v>
      </c>
      <c r="I584" s="14">
        <v>12496.33</v>
      </c>
      <c r="J584" s="14">
        <v>12079.03</v>
      </c>
      <c r="K584" s="14">
        <v>11889.97</v>
      </c>
      <c r="L584" s="14">
        <v>12535.14</v>
      </c>
      <c r="M584" s="14">
        <v>13728.3</v>
      </c>
      <c r="N584" s="14">
        <v>14972.61</v>
      </c>
      <c r="O584" s="14">
        <v>18093.48</v>
      </c>
      <c r="P584" s="14">
        <v>20543.2</v>
      </c>
      <c r="Q584" s="14">
        <v>22952.58</v>
      </c>
      <c r="R584" s="14">
        <v>24523.21</v>
      </c>
      <c r="S584" s="14">
        <v>27262.79</v>
      </c>
      <c r="T584" s="14">
        <v>28557.15</v>
      </c>
      <c r="U584" s="14">
        <v>28798.52</v>
      </c>
      <c r="V584" s="14">
        <v>28747.93</v>
      </c>
      <c r="W584" s="14">
        <v>28406.01</v>
      </c>
      <c r="X584" s="14">
        <v>25454.11</v>
      </c>
      <c r="Y584" s="14">
        <v>24580.720000000001</v>
      </c>
      <c r="Z584" s="14">
        <v>24739.63</v>
      </c>
      <c r="AA584" s="14">
        <v>24636.54</v>
      </c>
      <c r="AB584" s="14">
        <v>26741.83</v>
      </c>
      <c r="AC584" s="14">
        <v>25905.39</v>
      </c>
      <c r="AD584" s="14">
        <v>21125.919999999998</v>
      </c>
      <c r="AE584" s="14">
        <v>16410.27</v>
      </c>
      <c r="AF584" s="14">
        <v>13284.91</v>
      </c>
      <c r="AG584" s="14">
        <v>24852.75</v>
      </c>
      <c r="AH584" s="14">
        <v>12653.59</v>
      </c>
      <c r="AI584" s="14">
        <v>12407.66</v>
      </c>
      <c r="AJ584" s="14">
        <v>12223.16</v>
      </c>
      <c r="AK584" s="14">
        <v>12897.1</v>
      </c>
      <c r="AL584" s="14">
        <v>14032.49</v>
      </c>
      <c r="AM584" s="14">
        <v>15256.54</v>
      </c>
      <c r="AN584" s="14">
        <v>18277.8</v>
      </c>
      <c r="AO584" s="14">
        <v>20600.060000000001</v>
      </c>
      <c r="AP584" s="14">
        <v>22515.94</v>
      </c>
      <c r="AQ584" s="14">
        <v>23870.68</v>
      </c>
      <c r="AR584" s="14">
        <v>26496.94</v>
      </c>
      <c r="AS584" s="14">
        <v>27860.54</v>
      </c>
      <c r="AT584" s="14">
        <v>28179.13</v>
      </c>
      <c r="AU584" s="14">
        <v>27868.53</v>
      </c>
      <c r="AV584" s="14">
        <v>27431.39</v>
      </c>
      <c r="AW584" s="14">
        <v>27980.19</v>
      </c>
      <c r="AX584" s="14">
        <v>27708.16</v>
      </c>
      <c r="AY584" s="14">
        <v>28202.76</v>
      </c>
      <c r="AZ584" s="14">
        <v>27874.76</v>
      </c>
      <c r="BA584" s="14">
        <v>26456.04</v>
      </c>
      <c r="BB584" s="14">
        <v>25657.9</v>
      </c>
      <c r="BC584" s="14">
        <v>21153.54</v>
      </c>
      <c r="BD584" s="14">
        <v>16321.86</v>
      </c>
      <c r="BE584" s="14">
        <v>13224.78</v>
      </c>
      <c r="BF584" s="14">
        <v>28004.82</v>
      </c>
      <c r="BG584" s="14">
        <v>70.232399999999998</v>
      </c>
      <c r="BH584" s="14">
        <v>70.232399999999998</v>
      </c>
      <c r="BI584" s="14">
        <v>69.643199999999993</v>
      </c>
      <c r="BJ584" s="14">
        <v>70.821600000000004</v>
      </c>
      <c r="BK584" s="14">
        <v>70.410799999999995</v>
      </c>
      <c r="BL584" s="14">
        <v>69.821600000000004</v>
      </c>
      <c r="BM584" s="14">
        <v>68.821600000000004</v>
      </c>
      <c r="BN584" s="14">
        <v>68.821600000000004</v>
      </c>
      <c r="BO584" s="14">
        <v>69.821600000000004</v>
      </c>
      <c r="BP584" s="14">
        <v>75.821600000000004</v>
      </c>
      <c r="BQ584" s="14">
        <v>81.875699999999995</v>
      </c>
      <c r="BR584" s="14">
        <v>80.518900000000002</v>
      </c>
      <c r="BS584" s="14">
        <v>77.232399999999998</v>
      </c>
      <c r="BT584" s="14">
        <v>78.4649</v>
      </c>
      <c r="BU584" s="14">
        <v>75.108099999999993</v>
      </c>
      <c r="BV584" s="14">
        <v>73.108099999999993</v>
      </c>
      <c r="BW584" s="14">
        <v>70.4649</v>
      </c>
      <c r="BX584" s="14">
        <v>69.643199999999993</v>
      </c>
      <c r="BY584" s="14">
        <v>68.643199999999993</v>
      </c>
      <c r="BZ584" s="14">
        <v>68.232399999999998</v>
      </c>
      <c r="CA584" s="14">
        <v>67.821600000000004</v>
      </c>
      <c r="CB584" s="14">
        <v>67.821600000000004</v>
      </c>
      <c r="CC584" s="14">
        <v>66.821600000000004</v>
      </c>
      <c r="CD584" s="14">
        <v>66.821600000000004</v>
      </c>
      <c r="CE584" s="14">
        <v>14763.62</v>
      </c>
      <c r="CF584" s="14">
        <v>11713.01</v>
      </c>
      <c r="CG584" s="14">
        <v>10964.93</v>
      </c>
      <c r="CH584" s="14">
        <v>9507.259</v>
      </c>
      <c r="CI584" s="14">
        <v>7795.0680000000002</v>
      </c>
      <c r="CJ584" s="14">
        <v>6808.4989999999998</v>
      </c>
      <c r="CK584" s="14">
        <v>8460.1180000000004</v>
      </c>
      <c r="CL584" s="14">
        <v>9344.7459999999992</v>
      </c>
      <c r="CM584" s="14">
        <v>10573.68</v>
      </c>
      <c r="CN584" s="14">
        <v>16496.310000000001</v>
      </c>
      <c r="CO584" s="14">
        <v>28435.78</v>
      </c>
      <c r="CP584" s="14">
        <v>24458.86</v>
      </c>
      <c r="CQ584" s="14">
        <v>23048.18</v>
      </c>
      <c r="CR584" s="14">
        <v>23378.87</v>
      </c>
      <c r="CS584" s="14">
        <v>23703.46</v>
      </c>
      <c r="CT584" s="14">
        <v>22279.96</v>
      </c>
      <c r="CU584" s="14">
        <v>27397.84</v>
      </c>
      <c r="CV584" s="14">
        <v>25454.86</v>
      </c>
      <c r="CW584" s="14">
        <v>24462.93</v>
      </c>
      <c r="CX584" s="14">
        <v>33726.160000000003</v>
      </c>
      <c r="CY584" s="14">
        <v>36559.64</v>
      </c>
      <c r="CZ584" s="14">
        <v>27490.34</v>
      </c>
      <c r="DA584" s="14">
        <v>21968.48</v>
      </c>
      <c r="DB584" s="14">
        <v>20463.080000000002</v>
      </c>
      <c r="DC584" s="14">
        <v>20078.669999999998</v>
      </c>
      <c r="DD584" s="14">
        <f>SUMIFS(CountData!$H:$H, CountData!$A:$A, $B584,CountData!$B:$B, $C584, CountData!$C:$C, $D584, CountData!$D:$D, $E584, CountData!$E:$E, $F584, CountData!$F:$F, $G584, CountData!$G:$G, $H584)</f>
        <v>16</v>
      </c>
      <c r="DE584" s="14">
        <f>SUMIFS(CountData!$I:$I, CountData!$A:$A, $B584, CountData!$B:$B, $C584, CountData!$C:$C, $D584, CountData!$D:$D, $E584, CountData!$E:$E, $F584, CountData!$F:$F, $G584, CountData!$G:$G, $H584)</f>
        <v>19</v>
      </c>
      <c r="DF584" s="27">
        <f t="shared" ca="1" si="9"/>
        <v>2977.875</v>
      </c>
      <c r="DG584" s="14">
        <v>0</v>
      </c>
    </row>
    <row r="585" spans="1:111" x14ac:dyDescent="0.25">
      <c r="A585" s="14" t="s">
        <v>56</v>
      </c>
      <c r="B585" s="14" t="s">
        <v>55</v>
      </c>
      <c r="C585" s="14" t="s">
        <v>55</v>
      </c>
      <c r="D585" s="14" t="s">
        <v>55</v>
      </c>
      <c r="E585" s="14" t="s">
        <v>55</v>
      </c>
      <c r="F585" s="14" t="s">
        <v>55</v>
      </c>
      <c r="G585" s="14" t="s">
        <v>102</v>
      </c>
      <c r="H585" s="1">
        <v>42179</v>
      </c>
      <c r="I585" s="14">
        <v>12120.29</v>
      </c>
      <c r="J585" s="14">
        <v>11528.42</v>
      </c>
      <c r="K585" s="14">
        <v>11164.55</v>
      </c>
      <c r="L585" s="14">
        <v>11758.85</v>
      </c>
      <c r="M585" s="14">
        <v>13136.51</v>
      </c>
      <c r="N585" s="14">
        <v>14184.43</v>
      </c>
      <c r="O585" s="14">
        <v>16533.07</v>
      </c>
      <c r="P585" s="14">
        <v>18829.48</v>
      </c>
      <c r="Q585" s="14">
        <v>21993.43</v>
      </c>
      <c r="R585" s="14">
        <v>24211.72</v>
      </c>
      <c r="S585" s="14">
        <v>26856.13</v>
      </c>
      <c r="T585" s="14">
        <v>27514.14</v>
      </c>
      <c r="U585" s="14">
        <v>27999.09</v>
      </c>
      <c r="V585" s="14">
        <v>28901.24</v>
      </c>
      <c r="W585" s="14">
        <v>29113.25</v>
      </c>
      <c r="X585" s="14">
        <v>26500</v>
      </c>
      <c r="Y585" s="14">
        <v>26429.8</v>
      </c>
      <c r="Z585" s="14">
        <v>26424.17</v>
      </c>
      <c r="AA585" s="14">
        <v>26436.23</v>
      </c>
      <c r="AB585" s="14">
        <v>29168.16</v>
      </c>
      <c r="AC585" s="14">
        <v>28161.15</v>
      </c>
      <c r="AD585" s="14">
        <v>22258.95</v>
      </c>
      <c r="AE585" s="14">
        <v>16850.62</v>
      </c>
      <c r="AF585" s="14">
        <v>13433.92</v>
      </c>
      <c r="AG585" s="14">
        <v>26447.55</v>
      </c>
      <c r="AH585" s="14">
        <v>12347.4</v>
      </c>
      <c r="AI585" s="14">
        <v>11902.79</v>
      </c>
      <c r="AJ585" s="14">
        <v>11517.52</v>
      </c>
      <c r="AK585" s="14">
        <v>12143.59</v>
      </c>
      <c r="AL585" s="14">
        <v>13466.25</v>
      </c>
      <c r="AM585" s="14">
        <v>14507.11</v>
      </c>
      <c r="AN585" s="14">
        <v>16741.72</v>
      </c>
      <c r="AO585" s="14">
        <v>18872.97</v>
      </c>
      <c r="AP585" s="14">
        <v>21525.919999999998</v>
      </c>
      <c r="AQ585" s="14">
        <v>23711.42</v>
      </c>
      <c r="AR585" s="14">
        <v>26375.49</v>
      </c>
      <c r="AS585" s="14">
        <v>26877.67</v>
      </c>
      <c r="AT585" s="14">
        <v>27336.2</v>
      </c>
      <c r="AU585" s="14">
        <v>27833.72</v>
      </c>
      <c r="AV585" s="14">
        <v>28084.33</v>
      </c>
      <c r="AW585" s="14">
        <v>28869.96</v>
      </c>
      <c r="AX585" s="14">
        <v>29295.43</v>
      </c>
      <c r="AY585" s="14">
        <v>29638</v>
      </c>
      <c r="AZ585" s="14">
        <v>29216.639999999999</v>
      </c>
      <c r="BA585" s="14">
        <v>28775.55</v>
      </c>
      <c r="BB585" s="14">
        <v>27921.13</v>
      </c>
      <c r="BC585" s="14">
        <v>22275.72</v>
      </c>
      <c r="BD585" s="14">
        <v>16771.439999999999</v>
      </c>
      <c r="BE585" s="14">
        <v>13371.49</v>
      </c>
      <c r="BF585" s="14">
        <v>29205.66</v>
      </c>
      <c r="BG585" s="14">
        <v>67.306899999999999</v>
      </c>
      <c r="BH585" s="14">
        <v>67.153400000000005</v>
      </c>
      <c r="BI585" s="14">
        <v>65.460300000000004</v>
      </c>
      <c r="BJ585" s="14">
        <v>65.037000000000006</v>
      </c>
      <c r="BK585" s="14">
        <v>64.037000000000006</v>
      </c>
      <c r="BL585" s="14">
        <v>66.730199999999996</v>
      </c>
      <c r="BM585" s="14">
        <v>68.153400000000005</v>
      </c>
      <c r="BN585" s="14">
        <v>68.693100000000001</v>
      </c>
      <c r="BO585" s="14">
        <v>70.539699999999996</v>
      </c>
      <c r="BP585" s="14">
        <v>73.386200000000002</v>
      </c>
      <c r="BQ585" s="14">
        <v>75.232799999999997</v>
      </c>
      <c r="BR585" s="14">
        <v>77.8095</v>
      </c>
      <c r="BS585" s="14">
        <v>76.232799999999997</v>
      </c>
      <c r="BT585" s="14">
        <v>76.656099999999995</v>
      </c>
      <c r="BU585" s="14">
        <v>76.232799999999997</v>
      </c>
      <c r="BV585" s="14">
        <v>77.232799999999997</v>
      </c>
      <c r="BW585" s="14">
        <v>75.8095</v>
      </c>
      <c r="BX585" s="14">
        <v>74.8095</v>
      </c>
      <c r="BY585" s="14">
        <v>74.693100000000001</v>
      </c>
      <c r="BZ585" s="14">
        <v>71</v>
      </c>
      <c r="CA585" s="14">
        <v>69.576700000000002</v>
      </c>
      <c r="CB585" s="14">
        <v>68.576700000000002</v>
      </c>
      <c r="CC585" s="14">
        <v>67.730199999999996</v>
      </c>
      <c r="CD585" s="14">
        <v>67.730199999999996</v>
      </c>
      <c r="CE585" s="14">
        <v>12709.48</v>
      </c>
      <c r="CF585" s="14">
        <v>11452.57</v>
      </c>
      <c r="CG585" s="14">
        <v>10609.26</v>
      </c>
      <c r="CH585" s="14">
        <v>9275.1990000000005</v>
      </c>
      <c r="CI585" s="14">
        <v>7454.0479999999998</v>
      </c>
      <c r="CJ585" s="14">
        <v>7068.42</v>
      </c>
      <c r="CK585" s="14">
        <v>8494.5339999999997</v>
      </c>
      <c r="CL585" s="14">
        <v>9159.0360000000001</v>
      </c>
      <c r="CM585" s="14">
        <v>9108.4009999999998</v>
      </c>
      <c r="CN585" s="14">
        <v>12903.7</v>
      </c>
      <c r="CO585" s="14">
        <v>17500.29</v>
      </c>
      <c r="CP585" s="14">
        <v>18008.52</v>
      </c>
      <c r="CQ585" s="14">
        <v>19739.88</v>
      </c>
      <c r="CR585" s="14">
        <v>19450.650000000001</v>
      </c>
      <c r="CS585" s="14">
        <v>19021.52</v>
      </c>
      <c r="CT585" s="14">
        <v>21416.43</v>
      </c>
      <c r="CU585" s="14">
        <v>22318.13</v>
      </c>
      <c r="CV585" s="14">
        <v>22452.240000000002</v>
      </c>
      <c r="CW585" s="14">
        <v>28737.32</v>
      </c>
      <c r="CX585" s="14">
        <v>37665.440000000002</v>
      </c>
      <c r="CY585" s="14">
        <v>38418.449999999997</v>
      </c>
      <c r="CZ585" s="14">
        <v>28091.3</v>
      </c>
      <c r="DA585" s="14">
        <v>22114.23</v>
      </c>
      <c r="DB585" s="14">
        <v>20445.560000000001</v>
      </c>
      <c r="DC585" s="14">
        <v>18565.96</v>
      </c>
      <c r="DD585" s="14">
        <f>SUMIFS(CountData!$H:$H, CountData!$A:$A, $B585,CountData!$B:$B, $C585, CountData!$C:$C, $D585, CountData!$D:$D, $E585, CountData!$E:$E, $F585, CountData!$F:$F, $G585, CountData!$G:$G, $H585)</f>
        <v>16</v>
      </c>
      <c r="DE585" s="14">
        <f>SUMIFS(CountData!$I:$I, CountData!$A:$A, $B585, CountData!$B:$B, $C585, CountData!$C:$C, $D585, CountData!$D:$D, $E585, CountData!$E:$E, $F585, CountData!$F:$F, $G585, CountData!$G:$G, $H585)</f>
        <v>19</v>
      </c>
      <c r="DF585" s="27">
        <f t="shared" ca="1" si="9"/>
        <v>2524.380000000001</v>
      </c>
      <c r="DG585" s="14">
        <v>0</v>
      </c>
    </row>
    <row r="586" spans="1:111" x14ac:dyDescent="0.25">
      <c r="A586" s="14" t="s">
        <v>56</v>
      </c>
      <c r="B586" s="14" t="s">
        <v>55</v>
      </c>
      <c r="C586" s="14" t="s">
        <v>55</v>
      </c>
      <c r="D586" s="14" t="s">
        <v>55</v>
      </c>
      <c r="E586" s="14" t="s">
        <v>55</v>
      </c>
      <c r="F586" s="14" t="s">
        <v>55</v>
      </c>
      <c r="G586" s="14" t="s">
        <v>102</v>
      </c>
      <c r="H586" s="1">
        <v>42180</v>
      </c>
      <c r="I586" s="14">
        <v>12044.01</v>
      </c>
      <c r="J586" s="14">
        <v>11542.03</v>
      </c>
      <c r="K586" s="14">
        <v>11453.28</v>
      </c>
      <c r="L586" s="14">
        <v>11760.28</v>
      </c>
      <c r="M586" s="14">
        <v>12894.09</v>
      </c>
      <c r="N586" s="14">
        <v>13974.29</v>
      </c>
      <c r="O586" s="14">
        <v>16370.53</v>
      </c>
      <c r="P586" s="14">
        <v>18586.919999999998</v>
      </c>
      <c r="Q586" s="14">
        <v>21176.99</v>
      </c>
      <c r="R586" s="14">
        <v>23178.19</v>
      </c>
      <c r="S586" s="14">
        <v>25379.72</v>
      </c>
      <c r="T586" s="14">
        <v>26203.33</v>
      </c>
      <c r="U586" s="14">
        <v>26630.33</v>
      </c>
      <c r="V586" s="14">
        <v>27388.65</v>
      </c>
      <c r="W586" s="14">
        <v>27794.71</v>
      </c>
      <c r="X586" s="14">
        <v>25245.32</v>
      </c>
      <c r="Y586" s="14">
        <v>25298.83</v>
      </c>
      <c r="Z586" s="14">
        <v>25473.119999999999</v>
      </c>
      <c r="AA586" s="14">
        <v>25924.58</v>
      </c>
      <c r="AB586" s="14">
        <v>28604.97</v>
      </c>
      <c r="AC586" s="14">
        <v>27319.7</v>
      </c>
      <c r="AD586" s="14">
        <v>21846.53</v>
      </c>
      <c r="AE586" s="14">
        <v>16663.34</v>
      </c>
      <c r="AF586" s="14">
        <v>13094.4</v>
      </c>
      <c r="AG586" s="14">
        <v>25485.46</v>
      </c>
      <c r="AH586" s="14">
        <v>12255.7</v>
      </c>
      <c r="AI586" s="14">
        <v>11881.07</v>
      </c>
      <c r="AJ586" s="14">
        <v>11766.85</v>
      </c>
      <c r="AK586" s="14">
        <v>12124.79</v>
      </c>
      <c r="AL586" s="14">
        <v>13215.69</v>
      </c>
      <c r="AM586" s="14">
        <v>14281.24</v>
      </c>
      <c r="AN586" s="14">
        <v>16536.419999999998</v>
      </c>
      <c r="AO586" s="14">
        <v>18570.84</v>
      </c>
      <c r="AP586" s="14">
        <v>20784.12</v>
      </c>
      <c r="AQ586" s="14">
        <v>22584.11</v>
      </c>
      <c r="AR586" s="14">
        <v>24878.06</v>
      </c>
      <c r="AS586" s="14">
        <v>25575.34</v>
      </c>
      <c r="AT586" s="14">
        <v>26030.14</v>
      </c>
      <c r="AU586" s="14">
        <v>26424.639999999999</v>
      </c>
      <c r="AV586" s="14">
        <v>26834.26</v>
      </c>
      <c r="AW586" s="14">
        <v>27762.47</v>
      </c>
      <c r="AX586" s="14">
        <v>28217.94</v>
      </c>
      <c r="AY586" s="14">
        <v>28686.52</v>
      </c>
      <c r="AZ586" s="14">
        <v>28954.959999999999</v>
      </c>
      <c r="BA586" s="14">
        <v>28120.01</v>
      </c>
      <c r="BB586" s="14">
        <v>26965.55</v>
      </c>
      <c r="BC586" s="14">
        <v>21745.75</v>
      </c>
      <c r="BD586" s="14">
        <v>16520.990000000002</v>
      </c>
      <c r="BE586" s="14">
        <v>13038.37</v>
      </c>
      <c r="BF586" s="14">
        <v>28393.19</v>
      </c>
      <c r="BG586" s="14">
        <v>67.741900000000001</v>
      </c>
      <c r="BH586" s="14">
        <v>67.741900000000001</v>
      </c>
      <c r="BI586" s="14">
        <v>68.580600000000004</v>
      </c>
      <c r="BJ586" s="14">
        <v>67.580600000000004</v>
      </c>
      <c r="BK586" s="14">
        <v>68</v>
      </c>
      <c r="BL586" s="14">
        <v>67.580600000000004</v>
      </c>
      <c r="BM586" s="14">
        <v>68</v>
      </c>
      <c r="BN586" s="14">
        <v>69</v>
      </c>
      <c r="BO586" s="14">
        <v>71.838700000000003</v>
      </c>
      <c r="BP586" s="14">
        <v>75.258099999999999</v>
      </c>
      <c r="BQ586" s="14">
        <v>76.516099999999994</v>
      </c>
      <c r="BR586" s="14">
        <v>76.516099999999994</v>
      </c>
      <c r="BS586" s="14">
        <v>75.096800000000002</v>
      </c>
      <c r="BT586" s="14">
        <v>77.516099999999994</v>
      </c>
      <c r="BU586" s="14">
        <v>76.935500000000005</v>
      </c>
      <c r="BV586" s="14">
        <v>75.516099999999994</v>
      </c>
      <c r="BW586" s="14">
        <v>75.096800000000002</v>
      </c>
      <c r="BX586" s="14">
        <v>73.677400000000006</v>
      </c>
      <c r="BY586" s="14">
        <v>71.838700000000003</v>
      </c>
      <c r="BZ586" s="14">
        <v>69</v>
      </c>
      <c r="CA586" s="14">
        <v>67.580600000000004</v>
      </c>
      <c r="CB586" s="14">
        <v>66.741900000000001</v>
      </c>
      <c r="CC586" s="14">
        <v>66.161299999999997</v>
      </c>
      <c r="CD586" s="14">
        <v>67.161299999999997</v>
      </c>
      <c r="CE586" s="14">
        <v>12620.75</v>
      </c>
      <c r="CF586" s="14">
        <v>11320.68</v>
      </c>
      <c r="CG586" s="14">
        <v>10556.41</v>
      </c>
      <c r="CH586" s="14">
        <v>9127.3379999999997</v>
      </c>
      <c r="CI586" s="14">
        <v>7353.5370000000003</v>
      </c>
      <c r="CJ586" s="14">
        <v>7012.1360000000004</v>
      </c>
      <c r="CK586" s="14">
        <v>7959.1570000000002</v>
      </c>
      <c r="CL586" s="14">
        <v>8208.634</v>
      </c>
      <c r="CM586" s="14">
        <v>8327.0879999999997</v>
      </c>
      <c r="CN586" s="14">
        <v>11592.89</v>
      </c>
      <c r="CO586" s="14">
        <v>13790.59</v>
      </c>
      <c r="CP586" s="14">
        <v>14259.59</v>
      </c>
      <c r="CQ586" s="14">
        <v>16217.7</v>
      </c>
      <c r="CR586" s="14">
        <v>17747.45</v>
      </c>
      <c r="CS586" s="14">
        <v>17067.3</v>
      </c>
      <c r="CT586" s="14">
        <v>17954.2</v>
      </c>
      <c r="CU586" s="14">
        <v>19543.080000000002</v>
      </c>
      <c r="CV586" s="14">
        <v>19628.78</v>
      </c>
      <c r="CW586" s="14">
        <v>20112.55</v>
      </c>
      <c r="CX586" s="14">
        <v>28351.599999999999</v>
      </c>
      <c r="CY586" s="14">
        <v>32621.29</v>
      </c>
      <c r="CZ586" s="14">
        <v>26158.46</v>
      </c>
      <c r="DA586" s="14">
        <v>21350.27</v>
      </c>
      <c r="DB586" s="14">
        <v>20073</v>
      </c>
      <c r="DC586" s="14">
        <v>15800.33</v>
      </c>
      <c r="DD586" s="14">
        <f>SUMIFS(CountData!$H:$H, CountData!$A:$A, $B586,CountData!$B:$B, $C586, CountData!$C:$C, $D586, CountData!$D:$D, $E586, CountData!$E:$E, $F586, CountData!$F:$F, $G586, CountData!$G:$G, $H586)</f>
        <v>16</v>
      </c>
      <c r="DE586" s="14">
        <f>SUMIFS(CountData!$I:$I, CountData!$A:$A, $B586, CountData!$B:$B, $C586, CountData!$C:$C, $D586, CountData!$D:$D, $E586, CountData!$E:$E, $F586, CountData!$F:$F, $G586, CountData!$G:$G, $H586)</f>
        <v>19</v>
      </c>
      <c r="DF586" s="27">
        <f t="shared" ca="1" si="9"/>
        <v>2389.8349999999991</v>
      </c>
      <c r="DG586" s="14">
        <v>0</v>
      </c>
    </row>
    <row r="587" spans="1:111" x14ac:dyDescent="0.25">
      <c r="A587" s="14" t="s">
        <v>56</v>
      </c>
      <c r="B587" s="14" t="s">
        <v>55</v>
      </c>
      <c r="C587" s="14" t="s">
        <v>55</v>
      </c>
      <c r="D587" s="14" t="s">
        <v>55</v>
      </c>
      <c r="E587" s="14" t="s">
        <v>55</v>
      </c>
      <c r="F587" s="14" t="s">
        <v>55</v>
      </c>
      <c r="G587" s="14" t="s">
        <v>102</v>
      </c>
      <c r="H587" s="1">
        <v>42181</v>
      </c>
      <c r="I587" s="14">
        <v>11960.77</v>
      </c>
      <c r="J587" s="14">
        <v>11622.17</v>
      </c>
      <c r="K587" s="14">
        <v>11348.03</v>
      </c>
      <c r="L587" s="14">
        <v>11677.3</v>
      </c>
      <c r="M587" s="14">
        <v>12817.68</v>
      </c>
      <c r="N587" s="14">
        <v>14113.2</v>
      </c>
      <c r="O587" s="14">
        <v>16449.18</v>
      </c>
      <c r="P587" s="14">
        <v>18662.39</v>
      </c>
      <c r="Q587" s="14">
        <v>21717</v>
      </c>
      <c r="R587" s="14">
        <v>24115.759999999998</v>
      </c>
      <c r="S587" s="14">
        <v>26787.95</v>
      </c>
      <c r="T587" s="14">
        <v>27556.43</v>
      </c>
      <c r="U587" s="14">
        <v>28152.85</v>
      </c>
      <c r="V587" s="14">
        <v>29091.61</v>
      </c>
      <c r="W587" s="14">
        <v>29055.69</v>
      </c>
      <c r="X587" s="14">
        <v>24952.77</v>
      </c>
      <c r="Y587" s="14">
        <v>24911.09</v>
      </c>
      <c r="Z587" s="14">
        <v>24752.93</v>
      </c>
      <c r="AA587" s="14">
        <v>25040.880000000001</v>
      </c>
      <c r="AB587" s="14">
        <v>29235.33</v>
      </c>
      <c r="AC587" s="14">
        <v>28360.02</v>
      </c>
      <c r="AD587" s="14">
        <v>22746.78</v>
      </c>
      <c r="AE587" s="14">
        <v>17744.259999999998</v>
      </c>
      <c r="AF587" s="14">
        <v>13152.19</v>
      </c>
      <c r="AG587" s="14">
        <v>24914.42</v>
      </c>
      <c r="AH587" s="14">
        <v>12180.27</v>
      </c>
      <c r="AI587" s="14">
        <v>11965.42</v>
      </c>
      <c r="AJ587" s="14">
        <v>11657.57</v>
      </c>
      <c r="AK587" s="14">
        <v>12043.28</v>
      </c>
      <c r="AL587" s="14">
        <v>13153.61</v>
      </c>
      <c r="AM587" s="14">
        <v>14435.82</v>
      </c>
      <c r="AN587" s="14">
        <v>16615.79</v>
      </c>
      <c r="AO587" s="14">
        <v>18645.29</v>
      </c>
      <c r="AP587" s="14">
        <v>21321.08</v>
      </c>
      <c r="AQ587" s="14">
        <v>23597.68</v>
      </c>
      <c r="AR587" s="14">
        <v>26256.880000000001</v>
      </c>
      <c r="AS587" s="14">
        <v>26900.45</v>
      </c>
      <c r="AT587" s="14">
        <v>27454.42</v>
      </c>
      <c r="AU587" s="14">
        <v>28092.93</v>
      </c>
      <c r="AV587" s="14">
        <v>28087.32</v>
      </c>
      <c r="AW587" s="14">
        <v>27475.91</v>
      </c>
      <c r="AX587" s="14">
        <v>27971.09</v>
      </c>
      <c r="AY587" s="14">
        <v>28059.37</v>
      </c>
      <c r="AZ587" s="14">
        <v>28044.31</v>
      </c>
      <c r="BA587" s="14">
        <v>28716.48</v>
      </c>
      <c r="BB587" s="14">
        <v>27975.14</v>
      </c>
      <c r="BC587" s="14">
        <v>22641.77</v>
      </c>
      <c r="BD587" s="14">
        <v>17585.990000000002</v>
      </c>
      <c r="BE587" s="14">
        <v>13094.4</v>
      </c>
      <c r="BF587" s="14">
        <v>27884.22</v>
      </c>
      <c r="BG587" s="14">
        <v>65.730199999999996</v>
      </c>
      <c r="BH587" s="14">
        <v>66.153400000000005</v>
      </c>
      <c r="BI587" s="14">
        <v>66.153400000000005</v>
      </c>
      <c r="BJ587" s="14">
        <v>66.576700000000002</v>
      </c>
      <c r="BK587" s="14">
        <v>66.576700000000002</v>
      </c>
      <c r="BL587" s="14">
        <v>66.153400000000005</v>
      </c>
      <c r="BM587" s="14">
        <v>67.153400000000005</v>
      </c>
      <c r="BN587" s="14">
        <v>69</v>
      </c>
      <c r="BO587" s="14">
        <v>71.423299999999998</v>
      </c>
      <c r="BP587" s="14">
        <v>73.693100000000001</v>
      </c>
      <c r="BQ587" s="14">
        <v>76.269800000000004</v>
      </c>
      <c r="BR587" s="14">
        <v>76.962999999999994</v>
      </c>
      <c r="BS587" s="14">
        <v>77.962999999999994</v>
      </c>
      <c r="BT587" s="14">
        <v>77.962999999999994</v>
      </c>
      <c r="BU587" s="14">
        <v>77.539699999999996</v>
      </c>
      <c r="BV587" s="14">
        <v>76.116399999999999</v>
      </c>
      <c r="BW587" s="14">
        <v>72.846599999999995</v>
      </c>
      <c r="BX587" s="14">
        <v>73.269800000000004</v>
      </c>
      <c r="BY587" s="14">
        <v>72.423299999999998</v>
      </c>
      <c r="BZ587" s="14">
        <v>70</v>
      </c>
      <c r="CA587" s="14">
        <v>69.576700000000002</v>
      </c>
      <c r="CB587" s="14">
        <v>69.153400000000005</v>
      </c>
      <c r="CC587" s="14">
        <v>69.153400000000005</v>
      </c>
      <c r="CD587" s="14">
        <v>69.153400000000005</v>
      </c>
      <c r="CE587" s="14">
        <v>12631.21</v>
      </c>
      <c r="CF587" s="14">
        <v>11378</v>
      </c>
      <c r="CG587" s="14">
        <v>10571.12</v>
      </c>
      <c r="CH587" s="14">
        <v>9139.4249999999993</v>
      </c>
      <c r="CI587" s="14">
        <v>7396.83</v>
      </c>
      <c r="CJ587" s="14">
        <v>7113.0709999999999</v>
      </c>
      <c r="CK587" s="14">
        <v>7991.6890000000003</v>
      </c>
      <c r="CL587" s="14">
        <v>8258.9709999999995</v>
      </c>
      <c r="CM587" s="14">
        <v>8384.0750000000007</v>
      </c>
      <c r="CN587" s="14">
        <v>11021.72</v>
      </c>
      <c r="CO587" s="14">
        <v>14817.06</v>
      </c>
      <c r="CP587" s="14">
        <v>14694.94</v>
      </c>
      <c r="CQ587" s="14">
        <v>15157.52</v>
      </c>
      <c r="CR587" s="14">
        <v>16743.11</v>
      </c>
      <c r="CS587" s="14">
        <v>17651.25</v>
      </c>
      <c r="CT587" s="14">
        <v>18231.330000000002</v>
      </c>
      <c r="CU587" s="14">
        <v>22096.25</v>
      </c>
      <c r="CV587" s="14">
        <v>20476.57</v>
      </c>
      <c r="CW587" s="14">
        <v>20212.12</v>
      </c>
      <c r="CX587" s="14">
        <v>29051.35</v>
      </c>
      <c r="CY587" s="14">
        <v>33937.5</v>
      </c>
      <c r="CZ587" s="14">
        <v>26648.84</v>
      </c>
      <c r="DA587" s="14">
        <v>21439.29</v>
      </c>
      <c r="DB587" s="14">
        <v>20207.02</v>
      </c>
      <c r="DC587" s="14">
        <v>15829.21</v>
      </c>
      <c r="DD587" s="14">
        <f>SUMIFS(CountData!$H:$H, CountData!$A:$A, $B587,CountData!$B:$B, $C587, CountData!$C:$C, $D587, CountData!$D:$D, $E587, CountData!$E:$E, $F587, CountData!$F:$F, $G587, CountData!$G:$G, $H587)</f>
        <v>16</v>
      </c>
      <c r="DE587" s="14">
        <f>SUMIFS(CountData!$I:$I, CountData!$A:$A, $B587, CountData!$B:$B, $C587, CountData!$C:$C, $D587, CountData!$D:$D, $E587, CountData!$E:$E, $F587, CountData!$F:$F, $G587, CountData!$G:$G, $H587)</f>
        <v>19</v>
      </c>
      <c r="DF587" s="27">
        <f t="shared" ca="1" si="9"/>
        <v>2984.0049999999937</v>
      </c>
      <c r="DG587" s="14">
        <v>0</v>
      </c>
    </row>
    <row r="588" spans="1:111" x14ac:dyDescent="0.25">
      <c r="A588" s="14" t="s">
        <v>56</v>
      </c>
      <c r="B588" s="14" t="s">
        <v>55</v>
      </c>
      <c r="C588" s="14" t="s">
        <v>55</v>
      </c>
      <c r="D588" s="14" t="s">
        <v>55</v>
      </c>
      <c r="E588" s="14" t="s">
        <v>55</v>
      </c>
      <c r="F588" s="14" t="s">
        <v>55</v>
      </c>
      <c r="G588" s="14" t="s">
        <v>102</v>
      </c>
      <c r="H588" s="1">
        <v>42184</v>
      </c>
      <c r="I588" s="14">
        <v>12370.74</v>
      </c>
      <c r="J588" s="14">
        <v>12000.21</v>
      </c>
      <c r="K588" s="14">
        <v>11840.86</v>
      </c>
      <c r="L588" s="14">
        <v>12268.21</v>
      </c>
      <c r="M588" s="14">
        <v>13370.35</v>
      </c>
      <c r="N588" s="14">
        <v>14869.09</v>
      </c>
      <c r="O588" s="14">
        <v>17639.7</v>
      </c>
      <c r="P588" s="14">
        <v>20168.45</v>
      </c>
      <c r="Q588" s="14">
        <v>23456.57</v>
      </c>
      <c r="R588" s="14">
        <v>26198.48</v>
      </c>
      <c r="S588" s="14">
        <v>27848.25</v>
      </c>
      <c r="T588" s="14">
        <v>28957.66</v>
      </c>
      <c r="U588" s="14">
        <v>30141.39</v>
      </c>
      <c r="V588" s="14">
        <v>30399.67</v>
      </c>
      <c r="W588" s="14">
        <v>29938.05</v>
      </c>
      <c r="X588" s="14">
        <v>26964.44</v>
      </c>
      <c r="Y588" s="14">
        <v>26572.959999999999</v>
      </c>
      <c r="Z588" s="14">
        <v>26409.02</v>
      </c>
      <c r="AA588" s="14">
        <v>26519.54</v>
      </c>
      <c r="AB588" s="14">
        <v>29631.48</v>
      </c>
      <c r="AC588" s="14">
        <v>28370.84</v>
      </c>
      <c r="AD588" s="14">
        <v>22222.080000000002</v>
      </c>
      <c r="AE588" s="14">
        <v>16909.68</v>
      </c>
      <c r="AF588" s="14">
        <v>13805.14</v>
      </c>
      <c r="AG588" s="14">
        <v>26616.49</v>
      </c>
      <c r="AH588" s="14">
        <v>12598.37</v>
      </c>
      <c r="AI588" s="14">
        <v>12328.12</v>
      </c>
      <c r="AJ588" s="14">
        <v>12131.66</v>
      </c>
      <c r="AK588" s="14">
        <v>12557.38</v>
      </c>
      <c r="AL588" s="14">
        <v>13634</v>
      </c>
      <c r="AM588" s="14">
        <v>15119.54</v>
      </c>
      <c r="AN588" s="14">
        <v>17804.32</v>
      </c>
      <c r="AO588" s="14">
        <v>20245.98</v>
      </c>
      <c r="AP588" s="14">
        <v>23056.17</v>
      </c>
      <c r="AQ588" s="14">
        <v>25683.13</v>
      </c>
      <c r="AR588" s="14">
        <v>27348.04</v>
      </c>
      <c r="AS588" s="14">
        <v>28349.88</v>
      </c>
      <c r="AT588" s="14">
        <v>29530.26</v>
      </c>
      <c r="AU588" s="14">
        <v>29482.52</v>
      </c>
      <c r="AV588" s="14">
        <v>29019.01</v>
      </c>
      <c r="AW588" s="14">
        <v>29602.67</v>
      </c>
      <c r="AX588" s="14">
        <v>29753.63</v>
      </c>
      <c r="AY588" s="14">
        <v>29884.15</v>
      </c>
      <c r="AZ588" s="14">
        <v>29635.52</v>
      </c>
      <c r="BA588" s="14">
        <v>29241.9</v>
      </c>
      <c r="BB588" s="14">
        <v>28042.22</v>
      </c>
      <c r="BC588" s="14">
        <v>22193.32</v>
      </c>
      <c r="BD588" s="14">
        <v>16767.21</v>
      </c>
      <c r="BE588" s="14">
        <v>13831.21</v>
      </c>
      <c r="BF588" s="14">
        <v>29768.44</v>
      </c>
      <c r="BG588" s="14">
        <v>68.581999999999994</v>
      </c>
      <c r="BH588" s="14">
        <v>68.581999999999994</v>
      </c>
      <c r="BI588" s="14">
        <v>69.164000000000001</v>
      </c>
      <c r="BJ588" s="14">
        <v>68.581999999999994</v>
      </c>
      <c r="BK588" s="14">
        <v>68.581999999999994</v>
      </c>
      <c r="BL588" s="14">
        <v>68.581999999999994</v>
      </c>
      <c r="BM588" s="14">
        <v>70</v>
      </c>
      <c r="BN588" s="14">
        <v>70.418000000000006</v>
      </c>
      <c r="BO588" s="14">
        <v>72.254000000000005</v>
      </c>
      <c r="BP588" s="14">
        <v>74.835999999999999</v>
      </c>
      <c r="BQ588" s="14">
        <v>78.09</v>
      </c>
      <c r="BR588" s="14">
        <v>80.179900000000004</v>
      </c>
      <c r="BS588" s="14">
        <v>79.09</v>
      </c>
      <c r="BT588" s="14">
        <v>79.179900000000004</v>
      </c>
      <c r="BU588" s="14">
        <v>76.09</v>
      </c>
      <c r="BV588" s="14">
        <v>74.671999999999997</v>
      </c>
      <c r="BW588" s="14">
        <v>73.671999999999997</v>
      </c>
      <c r="BX588" s="14">
        <v>73.671999999999997</v>
      </c>
      <c r="BY588" s="14">
        <v>72.835999999999999</v>
      </c>
      <c r="BZ588" s="14">
        <v>70.418000000000006</v>
      </c>
      <c r="CA588" s="14">
        <v>70</v>
      </c>
      <c r="CB588" s="14">
        <v>69.418000000000006</v>
      </c>
      <c r="CC588" s="14">
        <v>69</v>
      </c>
      <c r="CD588" s="14">
        <v>68.164000000000001</v>
      </c>
      <c r="CE588" s="14">
        <v>12080.19</v>
      </c>
      <c r="CF588" s="14">
        <v>10836.96</v>
      </c>
      <c r="CG588" s="14">
        <v>9991.4480000000003</v>
      </c>
      <c r="CH588" s="14">
        <v>8649.7630000000008</v>
      </c>
      <c r="CI588" s="14">
        <v>7001.1589999999997</v>
      </c>
      <c r="CJ588" s="14">
        <v>6718.07</v>
      </c>
      <c r="CK588" s="14">
        <v>8001.6</v>
      </c>
      <c r="CL588" s="14">
        <v>8583.598</v>
      </c>
      <c r="CM588" s="14">
        <v>8625.0349999999999</v>
      </c>
      <c r="CN588" s="14">
        <v>11725.65</v>
      </c>
      <c r="CO588" s="14">
        <v>15459.05</v>
      </c>
      <c r="CP588" s="14">
        <v>16925.810000000001</v>
      </c>
      <c r="CQ588" s="14">
        <v>18308.91</v>
      </c>
      <c r="CR588" s="14">
        <v>19417.96</v>
      </c>
      <c r="CS588" s="14">
        <v>19289.13</v>
      </c>
      <c r="CT588" s="14">
        <v>20587.560000000001</v>
      </c>
      <c r="CU588" s="14">
        <v>23715.52</v>
      </c>
      <c r="CV588" s="14">
        <v>22274.54</v>
      </c>
      <c r="CW588" s="14">
        <v>21224.49</v>
      </c>
      <c r="CX588" s="14">
        <v>32286.03</v>
      </c>
      <c r="CY588" s="14">
        <v>37377.360000000001</v>
      </c>
      <c r="CZ588" s="14">
        <v>27995.21</v>
      </c>
      <c r="DA588" s="14">
        <v>21779.88</v>
      </c>
      <c r="DB588" s="14">
        <v>21454.14</v>
      </c>
      <c r="DC588" s="14">
        <v>16893.63</v>
      </c>
      <c r="DD588" s="14">
        <f>SUMIFS(CountData!$H:$H, CountData!$A:$A, $B588,CountData!$B:$B, $C588, CountData!$C:$C, $D588, CountData!$D:$D, $E588, CountData!$E:$E, $F588, CountData!$F:$F, $G588, CountData!$G:$G, $H588)</f>
        <v>16</v>
      </c>
      <c r="DE588" s="14">
        <f>SUMIFS(CountData!$I:$I, CountData!$A:$A, $B588, CountData!$B:$B, $C588, CountData!$C:$C, $D588, CountData!$D:$D, $E588, CountData!$E:$E, $F588, CountData!$F:$F, $G588, CountData!$G:$G, $H588)</f>
        <v>19</v>
      </c>
      <c r="DF588" s="27">
        <f t="shared" ca="1" si="9"/>
        <v>2948.375</v>
      </c>
      <c r="DG588" s="14">
        <v>0</v>
      </c>
    </row>
    <row r="589" spans="1:111" x14ac:dyDescent="0.25">
      <c r="A589" s="14" t="s">
        <v>56</v>
      </c>
      <c r="B589" s="14" t="s">
        <v>55</v>
      </c>
      <c r="C589" s="14" t="s">
        <v>55</v>
      </c>
      <c r="D589" s="14" t="s">
        <v>55</v>
      </c>
      <c r="E589" s="14" t="s">
        <v>55</v>
      </c>
      <c r="F589" s="14" t="s">
        <v>55</v>
      </c>
      <c r="G589" s="14" t="s">
        <v>102</v>
      </c>
      <c r="H589" s="1">
        <v>42185</v>
      </c>
      <c r="I589" s="14">
        <v>12220.21</v>
      </c>
      <c r="J589" s="14">
        <v>11625.82</v>
      </c>
      <c r="K589" s="14">
        <v>11337.92</v>
      </c>
      <c r="L589" s="14">
        <v>11803.39</v>
      </c>
      <c r="M589" s="14">
        <v>12819.77</v>
      </c>
      <c r="N589" s="14">
        <v>14067.4</v>
      </c>
      <c r="O589" s="14">
        <v>16622.3</v>
      </c>
      <c r="P589" s="14">
        <v>18992.98</v>
      </c>
      <c r="Q589" s="14">
        <v>22397.919999999998</v>
      </c>
      <c r="R589" s="14">
        <v>24968.98</v>
      </c>
      <c r="S589" s="14">
        <v>26994.400000000001</v>
      </c>
      <c r="T589" s="14">
        <v>27628.720000000001</v>
      </c>
      <c r="U589" s="14">
        <v>28675.71</v>
      </c>
      <c r="V589" s="14">
        <v>29841.919999999998</v>
      </c>
      <c r="W589" s="14">
        <v>30124.51</v>
      </c>
      <c r="X589" s="14">
        <v>27517.31</v>
      </c>
      <c r="Y589" s="14">
        <v>27146.7</v>
      </c>
      <c r="Z589" s="14">
        <v>27546.92</v>
      </c>
      <c r="AA589" s="14">
        <v>28461.13</v>
      </c>
      <c r="AB589" s="14">
        <v>30476.82</v>
      </c>
      <c r="AC589" s="14">
        <v>28526.3</v>
      </c>
      <c r="AD589" s="14">
        <v>22216.04</v>
      </c>
      <c r="AE589" s="14">
        <v>17147.5</v>
      </c>
      <c r="AF589" s="14">
        <v>14259.81</v>
      </c>
      <c r="AG589" s="14">
        <v>27668.01</v>
      </c>
      <c r="AH589" s="14">
        <v>12392.61</v>
      </c>
      <c r="AI589" s="14">
        <v>11824.11</v>
      </c>
      <c r="AJ589" s="14">
        <v>11520.15</v>
      </c>
      <c r="AK589" s="14">
        <v>12008.08</v>
      </c>
      <c r="AL589" s="14">
        <v>13007.12</v>
      </c>
      <c r="AM589" s="14">
        <v>14208.49</v>
      </c>
      <c r="AN589" s="14">
        <v>16714.830000000002</v>
      </c>
      <c r="AO589" s="14">
        <v>19109.59</v>
      </c>
      <c r="AP589" s="14">
        <v>22010.97</v>
      </c>
      <c r="AQ589" s="14">
        <v>24514.22</v>
      </c>
      <c r="AR589" s="14">
        <v>26585.759999999998</v>
      </c>
      <c r="AS589" s="14">
        <v>27165.87</v>
      </c>
      <c r="AT589" s="14">
        <v>28199.94</v>
      </c>
      <c r="AU589" s="14">
        <v>29089.26</v>
      </c>
      <c r="AV589" s="14">
        <v>29461.82</v>
      </c>
      <c r="AW589" s="14">
        <v>30471.63</v>
      </c>
      <c r="AX589" s="14">
        <v>30179.79</v>
      </c>
      <c r="AY589" s="14">
        <v>30778.15</v>
      </c>
      <c r="AZ589" s="14">
        <v>31457.18</v>
      </c>
      <c r="BA589" s="14">
        <v>30207.46</v>
      </c>
      <c r="BB589" s="14">
        <v>28488.080000000002</v>
      </c>
      <c r="BC589" s="14">
        <v>22294.55</v>
      </c>
      <c r="BD589" s="14">
        <v>17054.29</v>
      </c>
      <c r="BE589" s="14">
        <v>14160.72</v>
      </c>
      <c r="BF589" s="14">
        <v>30611.48</v>
      </c>
      <c r="BG589" s="14">
        <v>68.580100000000002</v>
      </c>
      <c r="BH589" s="14">
        <v>67.740300000000005</v>
      </c>
      <c r="BI589" s="14">
        <v>68</v>
      </c>
      <c r="BJ589" s="14">
        <v>67.160200000000003</v>
      </c>
      <c r="BK589" s="14">
        <v>66.160200000000003</v>
      </c>
      <c r="BL589" s="14">
        <v>67.419899999999998</v>
      </c>
      <c r="BM589" s="14">
        <v>68.419899999999998</v>
      </c>
      <c r="BN589" s="14">
        <v>70.419899999999998</v>
      </c>
      <c r="BO589" s="14">
        <v>75.099400000000003</v>
      </c>
      <c r="BP589" s="14">
        <v>78.359099999999998</v>
      </c>
      <c r="BQ589" s="14">
        <v>79.9392</v>
      </c>
      <c r="BR589" s="14">
        <v>80.778999999999996</v>
      </c>
      <c r="BS589" s="14">
        <v>80.198899999999995</v>
      </c>
      <c r="BT589" s="14">
        <v>74.778999999999996</v>
      </c>
      <c r="BU589" s="14">
        <v>74.519300000000001</v>
      </c>
      <c r="BV589" s="14">
        <v>79.839799999999997</v>
      </c>
      <c r="BW589" s="14">
        <v>82.778999999999996</v>
      </c>
      <c r="BX589" s="14">
        <v>83.458600000000004</v>
      </c>
      <c r="BY589" s="14">
        <v>77.778999999999996</v>
      </c>
      <c r="BZ589" s="14">
        <v>74.679599999999994</v>
      </c>
      <c r="CA589" s="14">
        <v>73</v>
      </c>
      <c r="CB589" s="14">
        <v>71.580100000000002</v>
      </c>
      <c r="CC589" s="14">
        <v>71</v>
      </c>
      <c r="CD589" s="14">
        <v>71.580100000000002</v>
      </c>
      <c r="CE589" s="14">
        <v>12460.93</v>
      </c>
      <c r="CF589" s="14">
        <v>11014.54</v>
      </c>
      <c r="CG589" s="14">
        <v>10115</v>
      </c>
      <c r="CH589" s="14">
        <v>8869.3790000000008</v>
      </c>
      <c r="CI589" s="14">
        <v>7099.2259999999997</v>
      </c>
      <c r="CJ589" s="14">
        <v>6724.4660000000003</v>
      </c>
      <c r="CK589" s="14">
        <v>8211.0210000000006</v>
      </c>
      <c r="CL589" s="14">
        <v>9098.69</v>
      </c>
      <c r="CM589" s="14">
        <v>9220.2780000000002</v>
      </c>
      <c r="CN589" s="14">
        <v>10839.89</v>
      </c>
      <c r="CO589" s="14">
        <v>13637.08</v>
      </c>
      <c r="CP589" s="14">
        <v>14028.44</v>
      </c>
      <c r="CQ589" s="14">
        <v>15014.36</v>
      </c>
      <c r="CR589" s="14">
        <v>38807.870000000003</v>
      </c>
      <c r="CS589" s="14">
        <v>26647.119999999999</v>
      </c>
      <c r="CT589" s="14">
        <v>37127</v>
      </c>
      <c r="CU589" s="14">
        <v>37253.54</v>
      </c>
      <c r="CV589" s="14">
        <v>35691.360000000001</v>
      </c>
      <c r="CW589" s="14">
        <v>28282.48</v>
      </c>
      <c r="CX589" s="14">
        <v>28988.86</v>
      </c>
      <c r="CY589" s="14">
        <v>34554.25</v>
      </c>
      <c r="CZ589" s="14">
        <v>25171.7</v>
      </c>
      <c r="DA589" s="14">
        <v>20643.759999999998</v>
      </c>
      <c r="DB589" s="14">
        <v>20711.54</v>
      </c>
      <c r="DC589" s="14">
        <v>24770.9</v>
      </c>
      <c r="DD589" s="14">
        <f>SUMIFS(CountData!$H:$H, CountData!$A:$A, $B589,CountData!$B:$B, $C589, CountData!$C:$C, $D589, CountData!$D:$D, $E589, CountData!$E:$E, $F589, CountData!$F:$F, $G589, CountData!$G:$G, $H589)</f>
        <v>16</v>
      </c>
      <c r="DE589" s="14">
        <f>SUMIFS(CountData!$I:$I, CountData!$A:$A, $B589, CountData!$B:$B, $C589, CountData!$C:$C, $D589, CountData!$D:$D, $E589, CountData!$E:$E, $F589, CountData!$F:$F, $G589, CountData!$G:$G, $H589)</f>
        <v>19</v>
      </c>
      <c r="DF589" s="27">
        <f t="shared" ca="1" si="9"/>
        <v>2554.8324999999968</v>
      </c>
      <c r="DG589" s="14">
        <v>0</v>
      </c>
    </row>
    <row r="590" spans="1:111" x14ac:dyDescent="0.25">
      <c r="A590" s="14" t="s">
        <v>56</v>
      </c>
      <c r="B590" s="14" t="s">
        <v>55</v>
      </c>
      <c r="C590" s="14" t="s">
        <v>55</v>
      </c>
      <c r="D590" s="14" t="s">
        <v>55</v>
      </c>
      <c r="E590" s="14" t="s">
        <v>55</v>
      </c>
      <c r="F590" s="14" t="s">
        <v>55</v>
      </c>
      <c r="G590" s="14" t="s">
        <v>102</v>
      </c>
      <c r="H590" s="1">
        <v>42186</v>
      </c>
      <c r="I590" s="14">
        <v>11620.78</v>
      </c>
      <c r="J590" s="14">
        <v>10864.46</v>
      </c>
      <c r="K590" s="14">
        <v>10678.83</v>
      </c>
      <c r="L590" s="14">
        <v>11074.61</v>
      </c>
      <c r="M590" s="14">
        <v>12211.51</v>
      </c>
      <c r="N590" s="14">
        <v>13343.62</v>
      </c>
      <c r="O590" s="14">
        <v>15705.39</v>
      </c>
      <c r="P590" s="14">
        <v>18153.939999999999</v>
      </c>
      <c r="Q590" s="14">
        <v>21732.77</v>
      </c>
      <c r="R590" s="14">
        <v>23950.83</v>
      </c>
      <c r="S590" s="14">
        <v>25962.639999999999</v>
      </c>
      <c r="T590" s="14">
        <v>26222.87</v>
      </c>
      <c r="U590" s="14">
        <v>26977.08</v>
      </c>
      <c r="V590" s="14">
        <v>27861.17</v>
      </c>
      <c r="W590" s="14">
        <v>27409.23</v>
      </c>
      <c r="X590" s="14">
        <v>25467.27</v>
      </c>
      <c r="Y590" s="14">
        <v>25270.61</v>
      </c>
      <c r="Z590" s="14">
        <v>25158.85</v>
      </c>
      <c r="AA590" s="14">
        <v>24580.79</v>
      </c>
      <c r="AB590" s="14">
        <v>26689.17</v>
      </c>
      <c r="AC590" s="14">
        <v>25358.880000000001</v>
      </c>
      <c r="AD590" s="14">
        <v>19866.16</v>
      </c>
      <c r="AE590" s="14">
        <v>15432.18</v>
      </c>
      <c r="AF590" s="14">
        <v>12644.75</v>
      </c>
      <c r="AG590" s="14">
        <v>25119.38</v>
      </c>
      <c r="AH590" s="14">
        <v>11719.19</v>
      </c>
      <c r="AI590" s="14">
        <v>11034.65</v>
      </c>
      <c r="AJ590" s="14">
        <v>10835.99</v>
      </c>
      <c r="AK590" s="14">
        <v>11291.29</v>
      </c>
      <c r="AL590" s="14">
        <v>12430.93</v>
      </c>
      <c r="AM590" s="14">
        <v>13513.46</v>
      </c>
      <c r="AN590" s="14">
        <v>15779.68</v>
      </c>
      <c r="AO590" s="14">
        <v>18226.61</v>
      </c>
      <c r="AP590" s="14">
        <v>21528.67</v>
      </c>
      <c r="AQ590" s="14">
        <v>23555.93</v>
      </c>
      <c r="AR590" s="14">
        <v>25716.33</v>
      </c>
      <c r="AS590" s="14">
        <v>25753.34</v>
      </c>
      <c r="AT590" s="14">
        <v>26424.11</v>
      </c>
      <c r="AU590" s="14">
        <v>27064.49</v>
      </c>
      <c r="AV590" s="14">
        <v>26608.11</v>
      </c>
      <c r="AW590" s="14">
        <v>28151.56</v>
      </c>
      <c r="AX590" s="14">
        <v>28346.880000000001</v>
      </c>
      <c r="AY590" s="14">
        <v>28666.79</v>
      </c>
      <c r="AZ590" s="14">
        <v>27610.22</v>
      </c>
      <c r="BA590" s="14">
        <v>26289.23</v>
      </c>
      <c r="BB590" s="14">
        <v>25258.62</v>
      </c>
      <c r="BC590" s="14">
        <v>20015.78</v>
      </c>
      <c r="BD590" s="14">
        <v>15415.11</v>
      </c>
      <c r="BE590" s="14">
        <v>12566.32</v>
      </c>
      <c r="BF590" s="14">
        <v>28209.97</v>
      </c>
      <c r="BG590" s="14">
        <v>70.432100000000005</v>
      </c>
      <c r="BH590" s="14">
        <v>69.864199999999997</v>
      </c>
      <c r="BI590" s="14">
        <v>70.432100000000005</v>
      </c>
      <c r="BJ590" s="14">
        <v>70.432100000000005</v>
      </c>
      <c r="BK590" s="14">
        <v>71.296300000000002</v>
      </c>
      <c r="BL590" s="14">
        <v>71</v>
      </c>
      <c r="BM590" s="14">
        <v>71.296300000000002</v>
      </c>
      <c r="BN590" s="14">
        <v>72.592600000000004</v>
      </c>
      <c r="BO590" s="14">
        <v>73.592600000000004</v>
      </c>
      <c r="BP590" s="14">
        <v>75.728399999999993</v>
      </c>
      <c r="BQ590" s="14">
        <v>76.592600000000004</v>
      </c>
      <c r="BR590" s="14">
        <v>81.456800000000001</v>
      </c>
      <c r="BS590" s="14">
        <v>83.160499999999999</v>
      </c>
      <c r="BT590" s="14">
        <v>80.160499999999999</v>
      </c>
      <c r="BU590" s="14">
        <v>78.160499999999999</v>
      </c>
      <c r="BV590" s="14">
        <v>78.592600000000004</v>
      </c>
      <c r="BW590" s="14">
        <v>76.728399999999993</v>
      </c>
      <c r="BX590" s="14">
        <v>73.864199999999997</v>
      </c>
      <c r="BY590" s="14">
        <v>73.432100000000005</v>
      </c>
      <c r="BZ590" s="14">
        <v>72.432100000000005</v>
      </c>
      <c r="CA590" s="14">
        <v>72.567899999999995</v>
      </c>
      <c r="CB590" s="14">
        <v>72.135800000000003</v>
      </c>
      <c r="CC590" s="14">
        <v>72.135800000000003</v>
      </c>
      <c r="CD590" s="14">
        <v>72.567899999999995</v>
      </c>
      <c r="CE590" s="14">
        <v>10524.13</v>
      </c>
      <c r="CF590" s="14">
        <v>7637.0469999999996</v>
      </c>
      <c r="CG590" s="14">
        <v>6814.6440000000002</v>
      </c>
      <c r="CH590" s="14">
        <v>5365.84</v>
      </c>
      <c r="CI590" s="14">
        <v>5975.0749999999998</v>
      </c>
      <c r="CJ590" s="14">
        <v>6922.6540000000005</v>
      </c>
      <c r="CK590" s="14">
        <v>6592.7730000000001</v>
      </c>
      <c r="CL590" s="14">
        <v>7971.4679999999998</v>
      </c>
      <c r="CM590" s="14">
        <v>7292.1189999999997</v>
      </c>
      <c r="CN590" s="14">
        <v>9202.5920000000006</v>
      </c>
      <c r="CO590" s="14">
        <v>13045.67</v>
      </c>
      <c r="CP590" s="14">
        <v>14579.93</v>
      </c>
      <c r="CQ590" s="14">
        <v>19428.59</v>
      </c>
      <c r="CR590" s="14">
        <v>15719.07</v>
      </c>
      <c r="CS590" s="14">
        <v>14203.35</v>
      </c>
      <c r="CT590" s="14">
        <v>13825</v>
      </c>
      <c r="CU590" s="14">
        <v>15956.07</v>
      </c>
      <c r="CV590" s="14">
        <v>18372.62</v>
      </c>
      <c r="CW590" s="14">
        <v>16660.900000000001</v>
      </c>
      <c r="CX590" s="14">
        <v>22974.89</v>
      </c>
      <c r="CY590" s="14">
        <v>28475.02</v>
      </c>
      <c r="CZ590" s="14">
        <v>18337.23</v>
      </c>
      <c r="DA590" s="14">
        <v>15021.15</v>
      </c>
      <c r="DB590" s="14">
        <v>14697.14</v>
      </c>
      <c r="DC590" s="14">
        <v>12487</v>
      </c>
      <c r="DD590" s="14">
        <f>SUMIFS(CountData!$H:$H, CountData!$A:$A, $B590,CountData!$B:$B, $C590, CountData!$C:$C, $D590, CountData!$D:$D, $E590, CountData!$E:$E, $F590, CountData!$F:$F, $G590, CountData!$G:$G, $H590)</f>
        <v>16</v>
      </c>
      <c r="DE590" s="14">
        <f>SUMIFS(CountData!$I:$I, CountData!$A:$A, $B590, CountData!$B:$B, $C590, CountData!$C:$C, $D590, CountData!$D:$D, $E590, CountData!$E:$E, $F590, CountData!$F:$F, $G590, CountData!$G:$G, $H590)</f>
        <v>19</v>
      </c>
      <c r="DF590" s="27">
        <f t="shared" ca="1" si="9"/>
        <v>2823.9549999999945</v>
      </c>
      <c r="DG590" s="14">
        <v>0</v>
      </c>
    </row>
    <row r="591" spans="1:111" x14ac:dyDescent="0.25">
      <c r="A591" s="14" t="s">
        <v>56</v>
      </c>
      <c r="B591" s="14" t="s">
        <v>55</v>
      </c>
      <c r="C591" s="14" t="s">
        <v>55</v>
      </c>
      <c r="D591" s="14" t="s">
        <v>55</v>
      </c>
      <c r="E591" s="14" t="s">
        <v>55</v>
      </c>
      <c r="F591" s="14" t="s">
        <v>55</v>
      </c>
      <c r="G591" s="14" t="s">
        <v>102</v>
      </c>
      <c r="H591" s="1">
        <v>42214</v>
      </c>
      <c r="I591" s="14">
        <v>11167.52</v>
      </c>
      <c r="J591" s="14">
        <v>10678.33</v>
      </c>
      <c r="K591" s="14">
        <v>10705.04</v>
      </c>
      <c r="L591" s="14">
        <v>11400.87</v>
      </c>
      <c r="M591" s="14">
        <v>12356.83</v>
      </c>
      <c r="N591" s="14">
        <v>13678.82</v>
      </c>
      <c r="O591" s="14">
        <v>16040.41</v>
      </c>
      <c r="P591" s="14">
        <v>17945.82</v>
      </c>
      <c r="Q591" s="14">
        <v>20770</v>
      </c>
      <c r="R591" s="14">
        <v>22762.61</v>
      </c>
      <c r="S591" s="14">
        <v>24693.34</v>
      </c>
      <c r="T591" s="14">
        <v>25484.32</v>
      </c>
      <c r="U591" s="14">
        <v>26243.78</v>
      </c>
      <c r="V591" s="14">
        <v>26754.39</v>
      </c>
      <c r="W591" s="14">
        <v>26897.67</v>
      </c>
      <c r="X591" s="14">
        <v>23732.79</v>
      </c>
      <c r="Y591" s="14">
        <v>23675.82</v>
      </c>
      <c r="Z591" s="14">
        <v>23641.85</v>
      </c>
      <c r="AA591" s="14">
        <v>23492.560000000001</v>
      </c>
      <c r="AB591" s="14">
        <v>26637</v>
      </c>
      <c r="AC591" s="14">
        <v>25467.49</v>
      </c>
      <c r="AD591" s="14">
        <v>19984.3</v>
      </c>
      <c r="AE591" s="14">
        <v>15543.85</v>
      </c>
      <c r="AF591" s="14">
        <v>12773.51</v>
      </c>
      <c r="AG591" s="14">
        <v>23635.759999999998</v>
      </c>
      <c r="AH591" s="14">
        <v>11279.47</v>
      </c>
      <c r="AI591" s="14">
        <v>10890.88</v>
      </c>
      <c r="AJ591" s="14">
        <v>10886.69</v>
      </c>
      <c r="AK591" s="14">
        <v>11640.91</v>
      </c>
      <c r="AL591" s="14">
        <v>12578.32</v>
      </c>
      <c r="AM591" s="14">
        <v>13887.27</v>
      </c>
      <c r="AN591" s="14">
        <v>16209.43</v>
      </c>
      <c r="AO591" s="14">
        <v>18049.240000000002</v>
      </c>
      <c r="AP591" s="14">
        <v>20457.98</v>
      </c>
      <c r="AQ591" s="14">
        <v>22321.69</v>
      </c>
      <c r="AR591" s="14">
        <v>24339.57</v>
      </c>
      <c r="AS591" s="14">
        <v>25067.75</v>
      </c>
      <c r="AT591" s="14">
        <v>25713.56</v>
      </c>
      <c r="AU591" s="14">
        <v>25947.73</v>
      </c>
      <c r="AV591" s="14">
        <v>26042.400000000001</v>
      </c>
      <c r="AW591" s="14">
        <v>26267.07</v>
      </c>
      <c r="AX591" s="14">
        <v>26577.68</v>
      </c>
      <c r="AY591" s="14">
        <v>26960.14</v>
      </c>
      <c r="AZ591" s="14">
        <v>26442.400000000001</v>
      </c>
      <c r="BA591" s="14">
        <v>26302.66</v>
      </c>
      <c r="BB591" s="14">
        <v>25301.16</v>
      </c>
      <c r="BC591" s="14">
        <v>19967.46</v>
      </c>
      <c r="BD591" s="14">
        <v>15389.58</v>
      </c>
      <c r="BE591" s="14">
        <v>12586.96</v>
      </c>
      <c r="BF591" s="14">
        <v>26576.73</v>
      </c>
      <c r="BG591" s="14">
        <v>69</v>
      </c>
      <c r="BH591" s="14">
        <v>69.436700000000002</v>
      </c>
      <c r="BI591" s="14">
        <v>70</v>
      </c>
      <c r="BJ591" s="14">
        <v>70</v>
      </c>
      <c r="BK591" s="14">
        <v>70</v>
      </c>
      <c r="BL591" s="14">
        <v>70</v>
      </c>
      <c r="BM591" s="14">
        <v>70</v>
      </c>
      <c r="BN591" s="14">
        <v>70.873400000000004</v>
      </c>
      <c r="BO591" s="14">
        <v>72.310100000000006</v>
      </c>
      <c r="BP591" s="14">
        <v>74.746799999999993</v>
      </c>
      <c r="BQ591" s="14">
        <v>77.057000000000002</v>
      </c>
      <c r="BR591" s="14">
        <v>77.6203</v>
      </c>
      <c r="BS591" s="14">
        <v>78.183499999999995</v>
      </c>
      <c r="BT591" s="14">
        <v>78.310100000000006</v>
      </c>
      <c r="BU591" s="14">
        <v>78.746799999999993</v>
      </c>
      <c r="BV591" s="14">
        <v>77.183499999999995</v>
      </c>
      <c r="BW591" s="14">
        <v>76.873400000000004</v>
      </c>
      <c r="BX591" s="14">
        <v>75.310100000000006</v>
      </c>
      <c r="BY591" s="14">
        <v>73.873400000000004</v>
      </c>
      <c r="BZ591" s="14">
        <v>72.436700000000002</v>
      </c>
      <c r="CA591" s="14">
        <v>72</v>
      </c>
      <c r="CB591" s="14">
        <v>71.436700000000002</v>
      </c>
      <c r="CC591" s="14">
        <v>71.436700000000002</v>
      </c>
      <c r="CD591" s="14">
        <v>71.436700000000002</v>
      </c>
      <c r="CE591" s="14">
        <v>9893.6550000000007</v>
      </c>
      <c r="CF591" s="14">
        <v>8705.5040000000008</v>
      </c>
      <c r="CG591" s="14">
        <v>7936.924</v>
      </c>
      <c r="CH591" s="14">
        <v>6687.1819999999998</v>
      </c>
      <c r="CI591" s="14">
        <v>5412.3869999999997</v>
      </c>
      <c r="CJ591" s="14">
        <v>5157.3220000000001</v>
      </c>
      <c r="CK591" s="14">
        <v>6023.6319999999996</v>
      </c>
      <c r="CL591" s="14">
        <v>7121.4139999999998</v>
      </c>
      <c r="CM591" s="14">
        <v>7073.982</v>
      </c>
      <c r="CN591" s="14">
        <v>9220.4809999999998</v>
      </c>
      <c r="CO591" s="14">
        <v>12514.61</v>
      </c>
      <c r="CP591" s="14">
        <v>13431.37</v>
      </c>
      <c r="CQ591" s="14">
        <v>13362.73</v>
      </c>
      <c r="CR591" s="14">
        <v>14910.27</v>
      </c>
      <c r="CS591" s="14">
        <v>14599.77</v>
      </c>
      <c r="CT591" s="14">
        <v>15712.05</v>
      </c>
      <c r="CU591" s="14">
        <v>17431.32</v>
      </c>
      <c r="CV591" s="14">
        <v>16483.68</v>
      </c>
      <c r="CW591" s="14">
        <v>16015.58</v>
      </c>
      <c r="CX591" s="14">
        <v>23977.32</v>
      </c>
      <c r="CY591" s="14">
        <v>27281.119999999999</v>
      </c>
      <c r="CZ591" s="14">
        <v>20973.97</v>
      </c>
      <c r="DA591" s="14">
        <v>15812.43</v>
      </c>
      <c r="DB591" s="14">
        <v>15040.3</v>
      </c>
      <c r="DC591" s="14">
        <v>12405.8</v>
      </c>
      <c r="DD591" s="14">
        <f>SUMIFS(CountData!$H:$H, CountData!$A:$A, $B591,CountData!$B:$B, $C591, CountData!$C:$C, $D591, CountData!$D:$D, $E591, CountData!$E:$E, $F591, CountData!$F:$F, $G591, CountData!$G:$G, $H591)</f>
        <v>16</v>
      </c>
      <c r="DE591" s="14">
        <f>SUMIFS(CountData!$I:$I, CountData!$A:$A, $B591, CountData!$B:$B, $C591, CountData!$C:$C, $D591, CountData!$D:$D, $E591, CountData!$E:$E, $F591, CountData!$F:$F, $G591, CountData!$G:$G, $H591)</f>
        <v>19</v>
      </c>
      <c r="DF591" s="27">
        <f t="shared" ca="1" si="9"/>
        <v>2826.067500000001</v>
      </c>
      <c r="DG591" s="14">
        <v>0</v>
      </c>
    </row>
    <row r="592" spans="1:111" x14ac:dyDescent="0.25">
      <c r="A592" s="14" t="s">
        <v>56</v>
      </c>
      <c r="B592" s="14" t="s">
        <v>55</v>
      </c>
      <c r="C592" s="14" t="s">
        <v>55</v>
      </c>
      <c r="D592" s="14" t="s">
        <v>55</v>
      </c>
      <c r="E592" s="14" t="s">
        <v>55</v>
      </c>
      <c r="F592" s="14" t="s">
        <v>55</v>
      </c>
      <c r="G592" s="14" t="s">
        <v>102</v>
      </c>
      <c r="H592" s="1">
        <v>42221</v>
      </c>
      <c r="I592" s="14">
        <v>12383.48</v>
      </c>
      <c r="J592" s="14">
        <v>11883.98</v>
      </c>
      <c r="K592" s="14">
        <v>11510.39</v>
      </c>
      <c r="L592" s="14">
        <v>11743.23</v>
      </c>
      <c r="M592" s="14">
        <v>12720.53</v>
      </c>
      <c r="N592" s="14">
        <v>14261.71</v>
      </c>
      <c r="O592" s="14">
        <v>16419.61</v>
      </c>
      <c r="P592" s="14">
        <v>18442.05</v>
      </c>
      <c r="Q592" s="14">
        <v>21804.45</v>
      </c>
      <c r="R592" s="14">
        <v>24099.52</v>
      </c>
      <c r="S592" s="14">
        <v>26566.76</v>
      </c>
      <c r="T592" s="14">
        <v>27779.31</v>
      </c>
      <c r="U592" s="14">
        <v>28803.93</v>
      </c>
      <c r="V592" s="14">
        <v>28731.91</v>
      </c>
      <c r="W592" s="14">
        <v>28900.73</v>
      </c>
      <c r="X592" s="14">
        <v>26386.959999999999</v>
      </c>
      <c r="Y592" s="14">
        <v>26333.71</v>
      </c>
      <c r="Z592" s="14">
        <v>26417.1</v>
      </c>
      <c r="AA592" s="14">
        <v>26405.7</v>
      </c>
      <c r="AB592" s="14">
        <v>29294.720000000001</v>
      </c>
      <c r="AC592" s="14">
        <v>27834.55</v>
      </c>
      <c r="AD592" s="14">
        <v>21893.7</v>
      </c>
      <c r="AE592" s="14">
        <v>17289.759999999998</v>
      </c>
      <c r="AF592" s="14">
        <v>13990.99</v>
      </c>
      <c r="AG592" s="14">
        <v>26385.87</v>
      </c>
      <c r="AH592" s="14">
        <v>12456.15</v>
      </c>
      <c r="AI592" s="14">
        <v>12032.11</v>
      </c>
      <c r="AJ592" s="14">
        <v>11643.44</v>
      </c>
      <c r="AK592" s="14">
        <v>11860.47</v>
      </c>
      <c r="AL592" s="14">
        <v>12867.29</v>
      </c>
      <c r="AM592" s="14">
        <v>14322.53</v>
      </c>
      <c r="AN592" s="14">
        <v>16494.57</v>
      </c>
      <c r="AO592" s="14">
        <v>18518.48</v>
      </c>
      <c r="AP592" s="14">
        <v>21594.71</v>
      </c>
      <c r="AQ592" s="14">
        <v>23772.26</v>
      </c>
      <c r="AR592" s="14">
        <v>26084.57</v>
      </c>
      <c r="AS592" s="14">
        <v>27141.42</v>
      </c>
      <c r="AT592" s="14">
        <v>28240.11</v>
      </c>
      <c r="AU592" s="14">
        <v>28002.400000000001</v>
      </c>
      <c r="AV592" s="14">
        <v>28215.38</v>
      </c>
      <c r="AW592" s="14">
        <v>29167.29</v>
      </c>
      <c r="AX592" s="14">
        <v>29442.9</v>
      </c>
      <c r="AY592" s="14">
        <v>29915.54</v>
      </c>
      <c r="AZ592" s="14">
        <v>29464.43</v>
      </c>
      <c r="BA592" s="14">
        <v>28975.55</v>
      </c>
      <c r="BB592" s="14">
        <v>27413.95</v>
      </c>
      <c r="BC592" s="14">
        <v>21779.38</v>
      </c>
      <c r="BD592" s="14">
        <v>16967.259999999998</v>
      </c>
      <c r="BE592" s="14">
        <v>13734.52</v>
      </c>
      <c r="BF592" s="14">
        <v>29465.31</v>
      </c>
      <c r="BG592" s="14">
        <v>68.908500000000004</v>
      </c>
      <c r="BH592" s="14">
        <v>68.490200000000002</v>
      </c>
      <c r="BI592" s="14">
        <v>68.071899999999999</v>
      </c>
      <c r="BJ592" s="14">
        <v>67.908500000000004</v>
      </c>
      <c r="BK592" s="14">
        <v>67.490200000000002</v>
      </c>
      <c r="BL592" s="14">
        <v>67.490200000000002</v>
      </c>
      <c r="BM592" s="14">
        <v>70</v>
      </c>
      <c r="BN592" s="14">
        <v>73.418300000000002</v>
      </c>
      <c r="BO592" s="14">
        <v>73.836600000000004</v>
      </c>
      <c r="BP592" s="14">
        <v>76.836600000000004</v>
      </c>
      <c r="BQ592" s="14">
        <v>83.091499999999996</v>
      </c>
      <c r="BR592" s="14">
        <v>87.019599999999997</v>
      </c>
      <c r="BS592" s="14">
        <v>87.019599999999997</v>
      </c>
      <c r="BT592" s="14">
        <v>81.509799999999998</v>
      </c>
      <c r="BU592" s="14">
        <v>82.091499999999996</v>
      </c>
      <c r="BV592" s="14">
        <v>82.091499999999996</v>
      </c>
      <c r="BW592" s="14">
        <v>81.509799999999998</v>
      </c>
      <c r="BX592" s="14">
        <v>80.346400000000003</v>
      </c>
      <c r="BY592" s="14">
        <v>75.836600000000004</v>
      </c>
      <c r="BZ592" s="14">
        <v>73</v>
      </c>
      <c r="CA592" s="14">
        <v>72</v>
      </c>
      <c r="CB592" s="14">
        <v>72.418300000000002</v>
      </c>
      <c r="CC592" s="14">
        <v>71</v>
      </c>
      <c r="CD592" s="14">
        <v>71</v>
      </c>
      <c r="CE592" s="14">
        <v>9411.6949999999997</v>
      </c>
      <c r="CF592" s="14">
        <v>7983.5749999999998</v>
      </c>
      <c r="CG592" s="14">
        <v>7149.3119999999999</v>
      </c>
      <c r="CH592" s="14">
        <v>7187.18</v>
      </c>
      <c r="CI592" s="14">
        <v>5441.5879999999997</v>
      </c>
      <c r="CJ592" s="14">
        <v>5157.2120000000004</v>
      </c>
      <c r="CK592" s="14">
        <v>6027.0649999999996</v>
      </c>
      <c r="CL592" s="14">
        <v>7577.6859999999997</v>
      </c>
      <c r="CM592" s="14">
        <v>6812.4319999999998</v>
      </c>
      <c r="CN592" s="14">
        <v>8325.6880000000001</v>
      </c>
      <c r="CO592" s="14">
        <v>16245.27</v>
      </c>
      <c r="CP592" s="14">
        <v>21276.53</v>
      </c>
      <c r="CQ592" s="14">
        <v>20318.29</v>
      </c>
      <c r="CR592" s="14">
        <v>17931.810000000001</v>
      </c>
      <c r="CS592" s="14">
        <v>13115.56</v>
      </c>
      <c r="CT592" s="14">
        <v>14131.91</v>
      </c>
      <c r="CU592" s="14">
        <v>15291.52</v>
      </c>
      <c r="CV592" s="14">
        <v>15721.43</v>
      </c>
      <c r="CW592" s="14">
        <v>15864.1</v>
      </c>
      <c r="CX592" s="14">
        <v>23705.54</v>
      </c>
      <c r="CY592" s="14">
        <v>32051.85</v>
      </c>
      <c r="CZ592" s="14">
        <v>20450.43</v>
      </c>
      <c r="DA592" s="14">
        <v>21497.48</v>
      </c>
      <c r="DB592" s="14">
        <v>19472.41</v>
      </c>
      <c r="DC592" s="14">
        <v>11581.38</v>
      </c>
      <c r="DD592" s="14">
        <f>SUMIFS(CountData!$H:$H, CountData!$A:$A, $B592,CountData!$B:$B, $C592, CountData!$C:$C, $D592, CountData!$D:$D, $E592, CountData!$E:$E, $F592, CountData!$F:$F, $G592, CountData!$G:$G, $H592)</f>
        <v>16</v>
      </c>
      <c r="DE592" s="14">
        <f>SUMIFS(CountData!$I:$I, CountData!$A:$A, $B592, CountData!$B:$B, $C592, CountData!$C:$C, $D592, CountData!$D:$D, $E592, CountData!$E:$E, $F592, CountData!$F:$F, $G592, CountData!$G:$G, $H592)</f>
        <v>19</v>
      </c>
      <c r="DF592" s="27">
        <f t="shared" ca="1" si="9"/>
        <v>2799.4100000000071</v>
      </c>
      <c r="DG592" s="14">
        <v>0</v>
      </c>
    </row>
    <row r="593" spans="1:111" x14ac:dyDescent="0.25">
      <c r="A593" s="14" t="s">
        <v>56</v>
      </c>
      <c r="B593" s="14" t="s">
        <v>55</v>
      </c>
      <c r="C593" s="14" t="s">
        <v>55</v>
      </c>
      <c r="D593" s="14" t="s">
        <v>55</v>
      </c>
      <c r="E593" s="14" t="s">
        <v>55</v>
      </c>
      <c r="F593" s="14" t="s">
        <v>55</v>
      </c>
      <c r="G593" s="14" t="s">
        <v>102</v>
      </c>
      <c r="H593" s="1">
        <v>42229</v>
      </c>
      <c r="I593" s="14">
        <v>11887.91</v>
      </c>
      <c r="J593" s="14">
        <v>11494.33</v>
      </c>
      <c r="K593" s="14">
        <v>11336.37</v>
      </c>
      <c r="L593" s="14">
        <v>11902.63</v>
      </c>
      <c r="M593" s="14">
        <v>12477.38</v>
      </c>
      <c r="N593" s="14">
        <v>13708.82</v>
      </c>
      <c r="O593" s="14">
        <v>16282.72</v>
      </c>
      <c r="P593" s="14">
        <v>18704.830000000002</v>
      </c>
      <c r="Q593" s="14">
        <v>22021.64</v>
      </c>
      <c r="R593" s="14">
        <v>24430.45</v>
      </c>
      <c r="S593" s="14">
        <v>27673.15</v>
      </c>
      <c r="T593" s="14">
        <v>28586.639999999999</v>
      </c>
      <c r="U593" s="14">
        <v>29218.13</v>
      </c>
      <c r="V593" s="14">
        <v>29947.23</v>
      </c>
      <c r="W593" s="14">
        <v>30414.74</v>
      </c>
      <c r="X593" s="14">
        <v>27462.080000000002</v>
      </c>
      <c r="Y593" s="14">
        <v>27753.21</v>
      </c>
      <c r="Z593" s="14">
        <v>27568.71</v>
      </c>
      <c r="AA593" s="14">
        <v>27645.759999999998</v>
      </c>
      <c r="AB593" s="14">
        <v>29823.06</v>
      </c>
      <c r="AC593" s="14">
        <v>28081.16</v>
      </c>
      <c r="AD593" s="14">
        <v>21943.439999999999</v>
      </c>
      <c r="AE593" s="14">
        <v>17111.939999999999</v>
      </c>
      <c r="AF593" s="14">
        <v>13865.72</v>
      </c>
      <c r="AG593" s="14">
        <v>27607.439999999999</v>
      </c>
      <c r="AH593" s="14">
        <v>11906.44</v>
      </c>
      <c r="AI593" s="14">
        <v>11560.17</v>
      </c>
      <c r="AJ593" s="14">
        <v>11408.08</v>
      </c>
      <c r="AK593" s="14">
        <v>11923.32</v>
      </c>
      <c r="AL593" s="14">
        <v>12530.54</v>
      </c>
      <c r="AM593" s="14">
        <v>13625.1</v>
      </c>
      <c r="AN593" s="14">
        <v>16316.85</v>
      </c>
      <c r="AO593" s="14">
        <v>18831.009999999998</v>
      </c>
      <c r="AP593" s="14">
        <v>21924.74</v>
      </c>
      <c r="AQ593" s="14">
        <v>24146.21</v>
      </c>
      <c r="AR593" s="14">
        <v>27336.66</v>
      </c>
      <c r="AS593" s="14">
        <v>28231.95</v>
      </c>
      <c r="AT593" s="14">
        <v>28861.68</v>
      </c>
      <c r="AU593" s="14">
        <v>29346.68</v>
      </c>
      <c r="AV593" s="14">
        <v>29910.97</v>
      </c>
      <c r="AW593" s="14">
        <v>30583.32</v>
      </c>
      <c r="AX593" s="14">
        <v>31167.91</v>
      </c>
      <c r="AY593" s="14">
        <v>31225.55</v>
      </c>
      <c r="AZ593" s="14">
        <v>30712.45</v>
      </c>
      <c r="BA593" s="14">
        <v>29515.95</v>
      </c>
      <c r="BB593" s="14">
        <v>27959.75</v>
      </c>
      <c r="BC593" s="14">
        <v>21955.62</v>
      </c>
      <c r="BD593" s="14">
        <v>17009.189999999999</v>
      </c>
      <c r="BE593" s="14">
        <v>13666.23</v>
      </c>
      <c r="BF593" s="14">
        <v>30911.91</v>
      </c>
      <c r="BG593" s="14">
        <v>71.836600000000004</v>
      </c>
      <c r="BH593" s="14">
        <v>71.418300000000002</v>
      </c>
      <c r="BI593" s="14">
        <v>70.163399999999996</v>
      </c>
      <c r="BJ593" s="14">
        <v>69.163399999999996</v>
      </c>
      <c r="BK593" s="14">
        <v>68.745099999999994</v>
      </c>
      <c r="BL593" s="14">
        <v>69.163399999999996</v>
      </c>
      <c r="BM593" s="14">
        <v>69.581699999999998</v>
      </c>
      <c r="BN593" s="14">
        <v>74.418300000000002</v>
      </c>
      <c r="BO593" s="14">
        <v>76.091499999999996</v>
      </c>
      <c r="BP593" s="14">
        <v>81.091499999999996</v>
      </c>
      <c r="BQ593" s="14">
        <v>83.928100000000001</v>
      </c>
      <c r="BR593" s="14">
        <v>84.764700000000005</v>
      </c>
      <c r="BS593" s="14">
        <v>84.928100000000001</v>
      </c>
      <c r="BT593" s="14">
        <v>86.346400000000003</v>
      </c>
      <c r="BU593" s="14">
        <v>83.928100000000001</v>
      </c>
      <c r="BV593" s="14">
        <v>82.091499999999996</v>
      </c>
      <c r="BW593" s="14">
        <v>81.673199999999994</v>
      </c>
      <c r="BX593" s="14">
        <v>82.509799999999998</v>
      </c>
      <c r="BY593" s="14">
        <v>81.509799999999998</v>
      </c>
      <c r="BZ593" s="14">
        <v>77.673199999999994</v>
      </c>
      <c r="CA593" s="14">
        <v>76.254900000000006</v>
      </c>
      <c r="CB593" s="14">
        <v>74.418300000000002</v>
      </c>
      <c r="CC593" s="14">
        <v>73.836600000000004</v>
      </c>
      <c r="CD593" s="14">
        <v>73</v>
      </c>
      <c r="CE593" s="14">
        <v>9908.6299999999992</v>
      </c>
      <c r="CF593" s="14">
        <v>8668.11</v>
      </c>
      <c r="CG593" s="14">
        <v>9227.9310000000005</v>
      </c>
      <c r="CH593" s="14">
        <v>8279.0380000000005</v>
      </c>
      <c r="CI593" s="14">
        <v>6378.3980000000001</v>
      </c>
      <c r="CJ593" s="14">
        <v>5878.9849999999997</v>
      </c>
      <c r="CK593" s="14">
        <v>7099.5320000000002</v>
      </c>
      <c r="CL593" s="14">
        <v>8172.2070000000003</v>
      </c>
      <c r="CM593" s="14">
        <v>6204.3519999999999</v>
      </c>
      <c r="CN593" s="14">
        <v>8912.1110000000008</v>
      </c>
      <c r="CO593" s="14">
        <v>11536.76</v>
      </c>
      <c r="CP593" s="14">
        <v>11733.71</v>
      </c>
      <c r="CQ593" s="14">
        <v>12016.31</v>
      </c>
      <c r="CR593" s="14">
        <v>15580.83</v>
      </c>
      <c r="CS593" s="14">
        <v>13163.81</v>
      </c>
      <c r="CT593" s="14">
        <v>13449.54</v>
      </c>
      <c r="CU593" s="14">
        <v>13971.91</v>
      </c>
      <c r="CV593" s="14">
        <v>17200.48</v>
      </c>
      <c r="CW593" s="14">
        <v>18116.060000000001</v>
      </c>
      <c r="CX593" s="14">
        <v>24237.53</v>
      </c>
      <c r="CY593" s="14">
        <v>25464.37</v>
      </c>
      <c r="CZ593" s="14">
        <v>18756.47</v>
      </c>
      <c r="DA593" s="14">
        <v>16667.400000000001</v>
      </c>
      <c r="DB593" s="14">
        <v>16467.2</v>
      </c>
      <c r="DC593" s="14">
        <v>11641.68</v>
      </c>
      <c r="DD593" s="14">
        <f>SUMIFS(CountData!$H:$H, CountData!$A:$A, $B593,CountData!$B:$B, $C593, CountData!$C:$C, $D593, CountData!$D:$D, $E593, CountData!$E:$E, $F593, CountData!$F:$F, $G593, CountData!$G:$G, $H593)</f>
        <v>16</v>
      </c>
      <c r="DE593" s="14">
        <f>SUMIFS(CountData!$I:$I, CountData!$A:$A, $B593, CountData!$B:$B, $C593, CountData!$C:$C, $D593, CountData!$D:$D, $E593, CountData!$E:$E, $F593, CountData!$F:$F, $G593, CountData!$G:$G, $H593)</f>
        <v>19</v>
      </c>
      <c r="DF593" s="27">
        <f t="shared" ca="1" si="9"/>
        <v>3114.4975000000013</v>
      </c>
      <c r="DG593" s="14">
        <v>0</v>
      </c>
    </row>
    <row r="594" spans="1:111" x14ac:dyDescent="0.25">
      <c r="A594" s="14" t="s">
        <v>56</v>
      </c>
      <c r="B594" s="14" t="s">
        <v>55</v>
      </c>
      <c r="C594" s="14" t="s">
        <v>55</v>
      </c>
      <c r="D594" s="14" t="s">
        <v>55</v>
      </c>
      <c r="E594" s="14" t="s">
        <v>55</v>
      </c>
      <c r="F594" s="14" t="s">
        <v>55</v>
      </c>
      <c r="G594" s="14" t="s">
        <v>102</v>
      </c>
      <c r="H594" s="1">
        <v>42241</v>
      </c>
      <c r="I594" s="14">
        <v>10955.51</v>
      </c>
      <c r="J594" s="14">
        <v>10641.91</v>
      </c>
      <c r="K594" s="14">
        <v>10633.41</v>
      </c>
      <c r="L594" s="14">
        <v>11219.1</v>
      </c>
      <c r="M594" s="14">
        <v>12020.39</v>
      </c>
      <c r="N594" s="14">
        <v>13486.2</v>
      </c>
      <c r="O594" s="14">
        <v>16270.67</v>
      </c>
      <c r="P594" s="14">
        <v>18672.7</v>
      </c>
      <c r="Q594" s="14">
        <v>21443.5</v>
      </c>
      <c r="R594" s="14">
        <v>22800.1</v>
      </c>
      <c r="S594" s="14">
        <v>24829.74</v>
      </c>
      <c r="T594" s="14">
        <v>25176.28</v>
      </c>
      <c r="U594" s="14">
        <v>25744.06</v>
      </c>
      <c r="V594" s="14">
        <v>26341.15</v>
      </c>
      <c r="W594" s="14">
        <v>26822.86</v>
      </c>
      <c r="X594" s="14">
        <v>24544.78</v>
      </c>
      <c r="Y594" s="14">
        <v>24489.67</v>
      </c>
      <c r="Z594" s="14">
        <v>24292.39</v>
      </c>
      <c r="AA594" s="14">
        <v>24606.97</v>
      </c>
      <c r="AB594" s="14">
        <v>27221.47</v>
      </c>
      <c r="AC594" s="14">
        <v>25198.79</v>
      </c>
      <c r="AD594" s="14">
        <v>19379.78</v>
      </c>
      <c r="AE594" s="14">
        <v>15281.98</v>
      </c>
      <c r="AF594" s="14">
        <v>12836.35</v>
      </c>
      <c r="AG594" s="14">
        <v>24483.45</v>
      </c>
      <c r="AH594" s="14">
        <v>11040.58</v>
      </c>
      <c r="AI594" s="14">
        <v>10824</v>
      </c>
      <c r="AJ594" s="14">
        <v>10817.67</v>
      </c>
      <c r="AK594" s="14">
        <v>11441.75</v>
      </c>
      <c r="AL594" s="14">
        <v>12193.4</v>
      </c>
      <c r="AM594" s="14">
        <v>13616.8</v>
      </c>
      <c r="AN594" s="14">
        <v>16327.85</v>
      </c>
      <c r="AO594" s="14">
        <v>18728.12</v>
      </c>
      <c r="AP594" s="14">
        <v>21214.880000000001</v>
      </c>
      <c r="AQ594" s="14">
        <v>22547.79</v>
      </c>
      <c r="AR594" s="14">
        <v>24827.919999999998</v>
      </c>
      <c r="AS594" s="14">
        <v>25126.84</v>
      </c>
      <c r="AT594" s="14">
        <v>25585.02</v>
      </c>
      <c r="AU594" s="14">
        <v>25832.81</v>
      </c>
      <c r="AV594" s="14">
        <v>26319.98</v>
      </c>
      <c r="AW594" s="14">
        <v>27034.04</v>
      </c>
      <c r="AX594" s="14">
        <v>27193.96</v>
      </c>
      <c r="AY594" s="14">
        <v>27297.86</v>
      </c>
      <c r="AZ594" s="14">
        <v>27133.68</v>
      </c>
      <c r="BA594" s="14">
        <v>27128.03</v>
      </c>
      <c r="BB594" s="14">
        <v>25253.38</v>
      </c>
      <c r="BC594" s="14">
        <v>19629.689999999999</v>
      </c>
      <c r="BD594" s="14">
        <v>15477.63</v>
      </c>
      <c r="BE594" s="14">
        <v>12753.44</v>
      </c>
      <c r="BF594" s="14">
        <v>27165.97</v>
      </c>
      <c r="BG594" s="14">
        <v>71.148899999999998</v>
      </c>
      <c r="BH594" s="14">
        <v>71.148899999999998</v>
      </c>
      <c r="BI594" s="14">
        <v>71.148899999999998</v>
      </c>
      <c r="BJ594" s="14">
        <v>71.5745</v>
      </c>
      <c r="BK594" s="14">
        <v>72</v>
      </c>
      <c r="BL594" s="14">
        <v>72.4255</v>
      </c>
      <c r="BM594" s="14">
        <v>72.851100000000002</v>
      </c>
      <c r="BN594" s="14">
        <v>73.276600000000002</v>
      </c>
      <c r="BO594" s="14">
        <v>73.702100000000002</v>
      </c>
      <c r="BP594" s="14">
        <v>73.702100000000002</v>
      </c>
      <c r="BQ594" s="14">
        <v>73.276600000000002</v>
      </c>
      <c r="BR594" s="14">
        <v>73.702100000000002</v>
      </c>
      <c r="BS594" s="14">
        <v>74.276600000000002</v>
      </c>
      <c r="BT594" s="14">
        <v>77.127700000000004</v>
      </c>
      <c r="BU594" s="14">
        <v>77.978700000000003</v>
      </c>
      <c r="BV594" s="14">
        <v>78.127700000000004</v>
      </c>
      <c r="BW594" s="14">
        <v>80.553200000000004</v>
      </c>
      <c r="BX594" s="14">
        <v>77.702100000000002</v>
      </c>
      <c r="BY594" s="14">
        <v>76.276600000000002</v>
      </c>
      <c r="BZ594" s="14">
        <v>74.851100000000002</v>
      </c>
      <c r="CA594" s="14">
        <v>74.851100000000002</v>
      </c>
      <c r="CB594" s="14">
        <v>74.4255</v>
      </c>
      <c r="CC594" s="14">
        <v>75.851100000000002</v>
      </c>
      <c r="CD594" s="14">
        <v>75.4255</v>
      </c>
      <c r="CE594" s="14">
        <v>8254.9940000000006</v>
      </c>
      <c r="CF594" s="14">
        <v>7336.1710000000003</v>
      </c>
      <c r="CG594" s="14">
        <v>6704.02</v>
      </c>
      <c r="CH594" s="14">
        <v>5873.0420000000004</v>
      </c>
      <c r="CI594" s="14">
        <v>4893.1130000000003</v>
      </c>
      <c r="CJ594" s="14">
        <v>5813.326</v>
      </c>
      <c r="CK594" s="14">
        <v>6375.1229999999996</v>
      </c>
      <c r="CL594" s="14">
        <v>7047.2790000000005</v>
      </c>
      <c r="CM594" s="14">
        <v>6263.8779999999997</v>
      </c>
      <c r="CN594" s="14">
        <v>11473.33</v>
      </c>
      <c r="CO594" s="14">
        <v>21673.51</v>
      </c>
      <c r="CP594" s="14">
        <v>27571</v>
      </c>
      <c r="CQ594" s="14">
        <v>26496.69</v>
      </c>
      <c r="CR594" s="14">
        <v>19112.41</v>
      </c>
      <c r="CS594" s="14">
        <v>14254.66</v>
      </c>
      <c r="CT594" s="14">
        <v>13987.51</v>
      </c>
      <c r="CU594" s="14">
        <v>18173.71</v>
      </c>
      <c r="CV594" s="14">
        <v>15015.05</v>
      </c>
      <c r="CW594" s="14">
        <v>14747.17</v>
      </c>
      <c r="CX594" s="14">
        <v>23263.79</v>
      </c>
      <c r="CY594" s="14">
        <v>30146.65</v>
      </c>
      <c r="CZ594" s="14">
        <v>20026.73</v>
      </c>
      <c r="DA594" s="14">
        <v>25835.86</v>
      </c>
      <c r="DB594" s="14">
        <v>26327.59</v>
      </c>
      <c r="DC594" s="14">
        <v>11779.01</v>
      </c>
      <c r="DD594" s="14">
        <f>SUMIFS(CountData!$H:$H, CountData!$A:$A, $B594,CountData!$B:$B, $C594, CountData!$C:$C, $D594, CountData!$D:$D, $E594, CountData!$E:$E, $F594, CountData!$F:$F, $G594, CountData!$G:$G, $H594)</f>
        <v>16</v>
      </c>
      <c r="DE594" s="14">
        <f>SUMIFS(CountData!$I:$I, CountData!$A:$A, $B594, CountData!$B:$B, $C594, CountData!$C:$C, $D594, CountData!$D:$D, $E594, CountData!$E:$E, $F594, CountData!$F:$F, $G594, CountData!$G:$G, $H594)</f>
        <v>19</v>
      </c>
      <c r="DF594" s="27">
        <f t="shared" ca="1" si="9"/>
        <v>2478.0075000000033</v>
      </c>
      <c r="DG594" s="14">
        <v>0</v>
      </c>
    </row>
    <row r="595" spans="1:111" x14ac:dyDescent="0.25">
      <c r="A595" s="14" t="s">
        <v>56</v>
      </c>
      <c r="B595" s="14" t="s">
        <v>55</v>
      </c>
      <c r="C595" s="14" t="s">
        <v>55</v>
      </c>
      <c r="D595" s="14" t="s">
        <v>55</v>
      </c>
      <c r="E595" s="14" t="s">
        <v>55</v>
      </c>
      <c r="F595" s="14" t="s">
        <v>55</v>
      </c>
      <c r="G595" s="14" t="s">
        <v>102</v>
      </c>
      <c r="H595" s="1">
        <v>42242</v>
      </c>
      <c r="I595" s="14">
        <v>12625.21</v>
      </c>
      <c r="J595" s="14">
        <v>12167.52</v>
      </c>
      <c r="K595" s="14">
        <v>11997.23</v>
      </c>
      <c r="L595" s="14">
        <v>12656.31</v>
      </c>
      <c r="M595" s="14">
        <v>13224.95</v>
      </c>
      <c r="N595" s="14">
        <v>14802.73</v>
      </c>
      <c r="O595" s="14">
        <v>17760.43</v>
      </c>
      <c r="P595" s="14">
        <v>19964.23</v>
      </c>
      <c r="Q595" s="14">
        <v>22727.599999999999</v>
      </c>
      <c r="R595" s="14">
        <v>23922.46</v>
      </c>
      <c r="S595" s="14">
        <v>26746.87</v>
      </c>
      <c r="T595" s="14">
        <v>27637.17</v>
      </c>
      <c r="U595" s="14">
        <v>28259.07</v>
      </c>
      <c r="V595" s="14">
        <v>28934.53</v>
      </c>
      <c r="W595" s="14">
        <v>29466.41</v>
      </c>
      <c r="X595" s="14">
        <v>26030.61</v>
      </c>
      <c r="Y595" s="14">
        <v>26171.75</v>
      </c>
      <c r="Z595" s="14">
        <v>26241.33</v>
      </c>
      <c r="AA595" s="14">
        <v>26424.11</v>
      </c>
      <c r="AB595" s="14">
        <v>30325.74</v>
      </c>
      <c r="AC595" s="14">
        <v>28189.37</v>
      </c>
      <c r="AD595" s="14">
        <v>22203.08</v>
      </c>
      <c r="AE595" s="14">
        <v>16942.37</v>
      </c>
      <c r="AF595" s="14">
        <v>14107.98</v>
      </c>
      <c r="AG595" s="14">
        <v>26216.95</v>
      </c>
      <c r="AH595" s="14">
        <v>12746.62</v>
      </c>
      <c r="AI595" s="14">
        <v>12279.4</v>
      </c>
      <c r="AJ595" s="14">
        <v>12126.93</v>
      </c>
      <c r="AK595" s="14">
        <v>12771.4</v>
      </c>
      <c r="AL595" s="14">
        <v>13265.26</v>
      </c>
      <c r="AM595" s="14">
        <v>14680.61</v>
      </c>
      <c r="AN595" s="14">
        <v>17702.72</v>
      </c>
      <c r="AO595" s="14">
        <v>20126.84</v>
      </c>
      <c r="AP595" s="14">
        <v>22740.38</v>
      </c>
      <c r="AQ595" s="14">
        <v>23897.29</v>
      </c>
      <c r="AR595" s="14">
        <v>26675.68</v>
      </c>
      <c r="AS595" s="14">
        <v>27432.95</v>
      </c>
      <c r="AT595" s="14">
        <v>27936.06</v>
      </c>
      <c r="AU595" s="14">
        <v>28364.560000000001</v>
      </c>
      <c r="AV595" s="14">
        <v>28933.17</v>
      </c>
      <c r="AW595" s="14">
        <v>29245.25</v>
      </c>
      <c r="AX595" s="14">
        <v>29631.71</v>
      </c>
      <c r="AY595" s="14">
        <v>30074.71</v>
      </c>
      <c r="AZ595" s="14">
        <v>29710.59</v>
      </c>
      <c r="BA595" s="14">
        <v>30073.42</v>
      </c>
      <c r="BB595" s="14">
        <v>27925.31</v>
      </c>
      <c r="BC595" s="14">
        <v>22165.38</v>
      </c>
      <c r="BD595" s="14">
        <v>16951.11</v>
      </c>
      <c r="BE595" s="14">
        <v>13879.01</v>
      </c>
      <c r="BF595" s="14">
        <v>29591.02</v>
      </c>
      <c r="BG595" s="14">
        <v>74.146699999999996</v>
      </c>
      <c r="BH595" s="14">
        <v>72.573300000000003</v>
      </c>
      <c r="BI595" s="14">
        <v>72.573300000000003</v>
      </c>
      <c r="BJ595" s="14">
        <v>73</v>
      </c>
      <c r="BK595" s="14">
        <v>72.853300000000004</v>
      </c>
      <c r="BL595" s="14">
        <v>72.426699999999997</v>
      </c>
      <c r="BM595" s="14">
        <v>72.853300000000004</v>
      </c>
      <c r="BN595" s="14">
        <v>73.28</v>
      </c>
      <c r="BO595" s="14">
        <v>75.133300000000006</v>
      </c>
      <c r="BP595" s="14">
        <v>77.84</v>
      </c>
      <c r="BQ595" s="14">
        <v>81.693299999999994</v>
      </c>
      <c r="BR595" s="14">
        <v>84.693299999999994</v>
      </c>
      <c r="BS595" s="14">
        <v>86.84</v>
      </c>
      <c r="BT595" s="14">
        <v>86.413300000000007</v>
      </c>
      <c r="BU595" s="14">
        <v>88.413300000000007</v>
      </c>
      <c r="BV595" s="14">
        <v>86.986699999999999</v>
      </c>
      <c r="BW595" s="14">
        <v>85.413300000000007</v>
      </c>
      <c r="BX595" s="14">
        <v>82.56</v>
      </c>
      <c r="BY595" s="14">
        <v>79.706699999999998</v>
      </c>
      <c r="BZ595" s="14">
        <v>76.28</v>
      </c>
      <c r="CA595" s="14">
        <v>75.28</v>
      </c>
      <c r="CB595" s="14">
        <v>74.426699999999997</v>
      </c>
      <c r="CC595" s="14">
        <v>75</v>
      </c>
      <c r="CD595" s="14">
        <v>74</v>
      </c>
      <c r="CE595" s="14">
        <v>12517</v>
      </c>
      <c r="CF595" s="14">
        <v>9805.66</v>
      </c>
      <c r="CG595" s="14">
        <v>6384.0069999999996</v>
      </c>
      <c r="CH595" s="14">
        <v>5995.82</v>
      </c>
      <c r="CI595" s="14">
        <v>5081.2380000000003</v>
      </c>
      <c r="CJ595" s="14">
        <v>4859.0929999999998</v>
      </c>
      <c r="CK595" s="14">
        <v>5299.6059999999998</v>
      </c>
      <c r="CL595" s="14">
        <v>8683.4439999999995</v>
      </c>
      <c r="CM595" s="14">
        <v>8798.5910000000003</v>
      </c>
      <c r="CN595" s="14">
        <v>11214.5</v>
      </c>
      <c r="CO595" s="14">
        <v>13198.16</v>
      </c>
      <c r="CP595" s="14">
        <v>12011</v>
      </c>
      <c r="CQ595" s="14">
        <v>13812.3</v>
      </c>
      <c r="CR595" s="14">
        <v>13528.71</v>
      </c>
      <c r="CS595" s="14">
        <v>18959.919999999998</v>
      </c>
      <c r="CT595" s="14">
        <v>17724.830000000002</v>
      </c>
      <c r="CU595" s="14">
        <v>16225.21</v>
      </c>
      <c r="CV595" s="14">
        <v>14686.28</v>
      </c>
      <c r="CW595" s="14">
        <v>13854.21</v>
      </c>
      <c r="CX595" s="14">
        <v>25628.73</v>
      </c>
      <c r="CY595" s="14">
        <v>28814.32</v>
      </c>
      <c r="CZ595" s="14">
        <v>18363.150000000001</v>
      </c>
      <c r="DA595" s="14">
        <v>16423.259999999998</v>
      </c>
      <c r="DB595" s="14">
        <v>13626.21</v>
      </c>
      <c r="DC595" s="14">
        <v>13076.33</v>
      </c>
      <c r="DD595" s="14">
        <f>SUMIFS(CountData!$H:$H, CountData!$A:$A, $B595,CountData!$B:$B, $C595, CountData!$C:$C, $D595, CountData!$D:$D, $E595, CountData!$E:$E, $F595, CountData!$F:$F, $G595, CountData!$G:$G, $H595)</f>
        <v>16</v>
      </c>
      <c r="DE595" s="14">
        <f>SUMIFS(CountData!$I:$I, CountData!$A:$A, $B595, CountData!$B:$B, $C595, CountData!$C:$C, $D595, CountData!$D:$D, $E595, CountData!$E:$E, $F595, CountData!$F:$F, $G595, CountData!$G:$G, $H595)</f>
        <v>19</v>
      </c>
      <c r="DF595" s="27">
        <f t="shared" ca="1" si="9"/>
        <v>3254.2599999999984</v>
      </c>
      <c r="DG595" s="14">
        <v>0</v>
      </c>
    </row>
    <row r="596" spans="1:111" x14ac:dyDescent="0.25">
      <c r="A596" s="14" t="s">
        <v>56</v>
      </c>
      <c r="B596" s="14" t="s">
        <v>55</v>
      </c>
      <c r="C596" s="14" t="s">
        <v>55</v>
      </c>
      <c r="D596" s="14" t="s">
        <v>55</v>
      </c>
      <c r="E596" s="14" t="s">
        <v>55</v>
      </c>
      <c r="F596" s="14" t="s">
        <v>55</v>
      </c>
      <c r="G596" s="14" t="s">
        <v>102</v>
      </c>
      <c r="H596" s="1">
        <v>42243</v>
      </c>
      <c r="I596" s="14">
        <v>12438.51</v>
      </c>
      <c r="J596" s="14">
        <v>11892.82</v>
      </c>
      <c r="K596" s="14">
        <v>11790.04</v>
      </c>
      <c r="L596" s="14">
        <v>12481.32</v>
      </c>
      <c r="M596" s="14">
        <v>13436.01</v>
      </c>
      <c r="N596" s="14">
        <v>14904.57</v>
      </c>
      <c r="O596" s="14">
        <v>17633.86</v>
      </c>
      <c r="P596" s="14">
        <v>20522.86</v>
      </c>
      <c r="Q596" s="14">
        <v>23705.07</v>
      </c>
      <c r="R596" s="14">
        <v>25354.37</v>
      </c>
      <c r="S596" s="14">
        <v>27890.6</v>
      </c>
      <c r="T596" s="14">
        <v>28698.63</v>
      </c>
      <c r="U596" s="14">
        <v>29119.51</v>
      </c>
      <c r="V596" s="14">
        <v>29670.55</v>
      </c>
      <c r="W596" s="14">
        <v>30349.95</v>
      </c>
      <c r="X596" s="14">
        <v>26855.48</v>
      </c>
      <c r="Y596" s="14">
        <v>26962.17</v>
      </c>
      <c r="Z596" s="14">
        <v>27144.68</v>
      </c>
      <c r="AA596" s="14">
        <v>27720.34</v>
      </c>
      <c r="AB596" s="14">
        <v>31365.71</v>
      </c>
      <c r="AC596" s="14">
        <v>29314.65</v>
      </c>
      <c r="AD596" s="14">
        <v>22554.03</v>
      </c>
      <c r="AE596" s="14">
        <v>17203.14</v>
      </c>
      <c r="AF596" s="14">
        <v>13814.97</v>
      </c>
      <c r="AG596" s="14">
        <v>27170.67</v>
      </c>
      <c r="AH596" s="14">
        <v>12548.42</v>
      </c>
      <c r="AI596" s="14">
        <v>12036.3</v>
      </c>
      <c r="AJ596" s="14">
        <v>11919.26</v>
      </c>
      <c r="AK596" s="14">
        <v>12479.76</v>
      </c>
      <c r="AL596" s="14">
        <v>13371.82</v>
      </c>
      <c r="AM596" s="14">
        <v>14604.16</v>
      </c>
      <c r="AN596" s="14">
        <v>17532.79</v>
      </c>
      <c r="AO596" s="14">
        <v>20681.740000000002</v>
      </c>
      <c r="AP596" s="14">
        <v>23802.97</v>
      </c>
      <c r="AQ596" s="14">
        <v>25280.06</v>
      </c>
      <c r="AR596" s="14">
        <v>27839.23</v>
      </c>
      <c r="AS596" s="14">
        <v>28635.01</v>
      </c>
      <c r="AT596" s="14">
        <v>28996.14</v>
      </c>
      <c r="AU596" s="14">
        <v>29215.19</v>
      </c>
      <c r="AV596" s="14">
        <v>30015.18</v>
      </c>
      <c r="AW596" s="14">
        <v>30482.55</v>
      </c>
      <c r="AX596" s="14">
        <v>30589.23</v>
      </c>
      <c r="AY596" s="14">
        <v>31053.55</v>
      </c>
      <c r="AZ596" s="14">
        <v>31056.19</v>
      </c>
      <c r="BA596" s="14">
        <v>31016.87</v>
      </c>
      <c r="BB596" s="14">
        <v>29132.55</v>
      </c>
      <c r="BC596" s="14">
        <v>22657.13</v>
      </c>
      <c r="BD596" s="14">
        <v>17325.919999999998</v>
      </c>
      <c r="BE596" s="14">
        <v>13827.2</v>
      </c>
      <c r="BF596" s="14">
        <v>30733.26</v>
      </c>
      <c r="BG596" s="14">
        <v>73.586699999999993</v>
      </c>
      <c r="BH596" s="14">
        <v>73.586699999999993</v>
      </c>
      <c r="BI596" s="14">
        <v>73.586699999999993</v>
      </c>
      <c r="BJ596" s="14">
        <v>72.586699999999993</v>
      </c>
      <c r="BK596" s="14">
        <v>73.413300000000007</v>
      </c>
      <c r="BL596" s="14">
        <v>73</v>
      </c>
      <c r="BM596" s="14">
        <v>72.586699999999993</v>
      </c>
      <c r="BN596" s="14">
        <v>76.239999999999995</v>
      </c>
      <c r="BO596" s="14">
        <v>79.48</v>
      </c>
      <c r="BP596" s="14">
        <v>84.48</v>
      </c>
      <c r="BQ596" s="14">
        <v>86.133300000000006</v>
      </c>
      <c r="BR596" s="14">
        <v>87.133300000000006</v>
      </c>
      <c r="BS596" s="14">
        <v>88.133300000000006</v>
      </c>
      <c r="BT596" s="14">
        <v>88.133300000000006</v>
      </c>
      <c r="BU596" s="14">
        <v>91.72</v>
      </c>
      <c r="BV596" s="14">
        <v>90.133300000000006</v>
      </c>
      <c r="BW596" s="14">
        <v>89.306700000000006</v>
      </c>
      <c r="BX596" s="14">
        <v>87.893299999999996</v>
      </c>
      <c r="BY596" s="14">
        <v>82.48</v>
      </c>
      <c r="BZ596" s="14">
        <v>79.239999999999995</v>
      </c>
      <c r="CA596" s="14">
        <v>77.826700000000002</v>
      </c>
      <c r="CB596" s="14">
        <v>76.586699999999993</v>
      </c>
      <c r="CC596" s="14">
        <v>76.173299999999998</v>
      </c>
      <c r="CD596" s="14">
        <v>76</v>
      </c>
      <c r="CE596" s="14">
        <v>34393.57</v>
      </c>
      <c r="CF596" s="14">
        <v>31966.69</v>
      </c>
      <c r="CG596" s="14">
        <v>28476.1</v>
      </c>
      <c r="CH596" s="14">
        <v>24574.2</v>
      </c>
      <c r="CI596" s="14">
        <v>20368.57</v>
      </c>
      <c r="CJ596" s="14">
        <v>15890.58</v>
      </c>
      <c r="CK596" s="14">
        <v>16231.95</v>
      </c>
      <c r="CL596" s="14">
        <v>16589.919999999998</v>
      </c>
      <c r="CM596" s="14">
        <v>23995.54</v>
      </c>
      <c r="CN596" s="14">
        <v>34464.910000000003</v>
      </c>
      <c r="CO596" s="14">
        <v>41674.65</v>
      </c>
      <c r="CP596" s="14">
        <v>51057.5</v>
      </c>
      <c r="CQ596" s="14">
        <v>51567.34</v>
      </c>
      <c r="CR596" s="14">
        <v>54710.18</v>
      </c>
      <c r="CS596" s="14">
        <v>74044.72</v>
      </c>
      <c r="CT596" s="14">
        <v>67518.31</v>
      </c>
      <c r="CU596" s="14">
        <v>76438.45</v>
      </c>
      <c r="CV596" s="14">
        <v>84419.8</v>
      </c>
      <c r="CW596" s="14">
        <v>86048.43</v>
      </c>
      <c r="CX596" s="14">
        <v>110240.2</v>
      </c>
      <c r="CY596" s="14">
        <v>134491.29999999999</v>
      </c>
      <c r="CZ596" s="14">
        <v>83179.91</v>
      </c>
      <c r="DA596" s="14">
        <v>65344.26</v>
      </c>
      <c r="DB596" s="14">
        <v>68407.19</v>
      </c>
      <c r="DC596" s="14">
        <v>61970.48</v>
      </c>
      <c r="DD596" s="14">
        <f>SUMIFS(CountData!$H:$H, CountData!$A:$A, $B596,CountData!$B:$B, $C596, CountData!$C:$C, $D596, CountData!$D:$D, $E596, CountData!$E:$E, $F596, CountData!$F:$F, $G596, CountData!$G:$G, $H596)</f>
        <v>16</v>
      </c>
      <c r="DE596" s="14">
        <f>SUMIFS(CountData!$I:$I, CountData!$A:$A, $B596, CountData!$B:$B, $C596, CountData!$C:$C, $D596, CountData!$D:$D, $E596, CountData!$E:$E, $F596, CountData!$F:$F, $G596, CountData!$G:$G, $H596)</f>
        <v>19</v>
      </c>
      <c r="DF596" s="27">
        <f t="shared" ca="1" si="9"/>
        <v>3364.4600000000028</v>
      </c>
      <c r="DG596" s="14">
        <v>0</v>
      </c>
    </row>
    <row r="597" spans="1:111" x14ac:dyDescent="0.25">
      <c r="A597" s="14" t="s">
        <v>56</v>
      </c>
      <c r="B597" s="14" t="s">
        <v>55</v>
      </c>
      <c r="C597" s="14" t="s">
        <v>55</v>
      </c>
      <c r="D597" s="14" t="s">
        <v>55</v>
      </c>
      <c r="E597" s="14" t="s">
        <v>55</v>
      </c>
      <c r="F597" s="14" t="s">
        <v>55</v>
      </c>
      <c r="G597" s="14" t="s">
        <v>102</v>
      </c>
      <c r="H597" s="1">
        <v>42244</v>
      </c>
      <c r="I597" s="14">
        <v>12862.51</v>
      </c>
      <c r="J597" s="14">
        <v>12443.75</v>
      </c>
      <c r="K597" s="14">
        <v>11886.52</v>
      </c>
      <c r="L597" s="14">
        <v>12343.51</v>
      </c>
      <c r="M597" s="14">
        <v>12984.96</v>
      </c>
      <c r="N597" s="14">
        <v>14738.65</v>
      </c>
      <c r="O597" s="14">
        <v>17353.95</v>
      </c>
      <c r="P597" s="14">
        <v>20280.32</v>
      </c>
      <c r="Q597" s="14">
        <v>23446.11</v>
      </c>
      <c r="R597" s="14">
        <v>25385.87</v>
      </c>
      <c r="S597" s="14">
        <v>28561.3</v>
      </c>
      <c r="T597" s="14">
        <v>29730.5</v>
      </c>
      <c r="U597" s="14">
        <v>30132.87</v>
      </c>
      <c r="V597" s="14">
        <v>30426.47</v>
      </c>
      <c r="W597" s="14">
        <v>30764.18</v>
      </c>
      <c r="X597" s="14">
        <v>27029.39</v>
      </c>
      <c r="Y597" s="14">
        <v>27410.97</v>
      </c>
      <c r="Z597" s="14">
        <v>27537.62</v>
      </c>
      <c r="AA597" s="14">
        <v>27998.49</v>
      </c>
      <c r="AB597" s="14">
        <v>32033.57</v>
      </c>
      <c r="AC597" s="14">
        <v>30347.3</v>
      </c>
      <c r="AD597" s="14">
        <v>23994.01</v>
      </c>
      <c r="AE597" s="14">
        <v>18962.419999999998</v>
      </c>
      <c r="AF597" s="14">
        <v>14803.71</v>
      </c>
      <c r="AG597" s="14">
        <v>27494.12</v>
      </c>
      <c r="AH597" s="14">
        <v>12915.53</v>
      </c>
      <c r="AI597" s="14">
        <v>12470.96</v>
      </c>
      <c r="AJ597" s="14">
        <v>11950.25</v>
      </c>
      <c r="AK597" s="14">
        <v>12302.7</v>
      </c>
      <c r="AL597" s="14">
        <v>12826.47</v>
      </c>
      <c r="AM597" s="14">
        <v>14385.03</v>
      </c>
      <c r="AN597" s="14">
        <v>17129.080000000002</v>
      </c>
      <c r="AO597" s="14">
        <v>20416.07</v>
      </c>
      <c r="AP597" s="14">
        <v>23672.77</v>
      </c>
      <c r="AQ597" s="14">
        <v>25530.959999999999</v>
      </c>
      <c r="AR597" s="14">
        <v>28366.080000000002</v>
      </c>
      <c r="AS597" s="14">
        <v>29547.47</v>
      </c>
      <c r="AT597" s="14">
        <v>30032.959999999999</v>
      </c>
      <c r="AU597" s="14">
        <v>30033.32</v>
      </c>
      <c r="AV597" s="14">
        <v>30568.06</v>
      </c>
      <c r="AW597" s="14">
        <v>31125.31</v>
      </c>
      <c r="AX597" s="14">
        <v>31661.19</v>
      </c>
      <c r="AY597" s="14">
        <v>32078.63</v>
      </c>
      <c r="AZ597" s="14">
        <v>31634.87</v>
      </c>
      <c r="BA597" s="14">
        <v>31769.29</v>
      </c>
      <c r="BB597" s="14">
        <v>30143.200000000001</v>
      </c>
      <c r="BC597" s="14">
        <v>23899.13</v>
      </c>
      <c r="BD597" s="14">
        <v>18936.310000000001</v>
      </c>
      <c r="BE597" s="14">
        <v>14575.38</v>
      </c>
      <c r="BF597" s="14">
        <v>31529.53</v>
      </c>
      <c r="BG597" s="14">
        <v>75.578900000000004</v>
      </c>
      <c r="BH597" s="14">
        <v>74.157899999999998</v>
      </c>
      <c r="BI597" s="14">
        <v>74.578900000000004</v>
      </c>
      <c r="BJ597" s="14">
        <v>74.157899999999998</v>
      </c>
      <c r="BK597" s="14">
        <v>73.578900000000004</v>
      </c>
      <c r="BL597" s="14">
        <v>72.736800000000002</v>
      </c>
      <c r="BM597" s="14">
        <v>74.842100000000002</v>
      </c>
      <c r="BN597" s="14">
        <v>79.1053</v>
      </c>
      <c r="BO597" s="14">
        <v>82.631600000000006</v>
      </c>
      <c r="BP597" s="14">
        <v>86.052599999999998</v>
      </c>
      <c r="BQ597" s="14">
        <v>91.631600000000006</v>
      </c>
      <c r="BR597" s="14">
        <v>92.631600000000006</v>
      </c>
      <c r="BS597" s="14">
        <v>91.631600000000006</v>
      </c>
      <c r="BT597" s="14">
        <v>91.210499999999996</v>
      </c>
      <c r="BU597" s="14">
        <v>91.210499999999996</v>
      </c>
      <c r="BV597" s="14">
        <v>92.947400000000002</v>
      </c>
      <c r="BW597" s="14">
        <v>89.789500000000004</v>
      </c>
      <c r="BX597" s="14">
        <v>88.368399999999994</v>
      </c>
      <c r="BY597" s="14">
        <v>87.1053</v>
      </c>
      <c r="BZ597" s="14">
        <v>81.263199999999998</v>
      </c>
      <c r="CA597" s="14">
        <v>78.842100000000002</v>
      </c>
      <c r="CB597" s="14">
        <v>76.578900000000004</v>
      </c>
      <c r="CC597" s="14">
        <v>76.157899999999998</v>
      </c>
      <c r="CD597" s="14">
        <v>75.157899999999998</v>
      </c>
      <c r="CE597" s="14">
        <v>35678.43</v>
      </c>
      <c r="CF597" s="14">
        <v>33849.5</v>
      </c>
      <c r="CG597" s="14">
        <v>29783.69</v>
      </c>
      <c r="CH597" s="14">
        <v>24716.080000000002</v>
      </c>
      <c r="CI597" s="14">
        <v>20441.009999999998</v>
      </c>
      <c r="CJ597" s="14">
        <v>18881.28</v>
      </c>
      <c r="CK597" s="14">
        <v>19118.29</v>
      </c>
      <c r="CL597" s="14">
        <v>18670.32</v>
      </c>
      <c r="CM597" s="14">
        <v>27331.279999999999</v>
      </c>
      <c r="CN597" s="14">
        <v>37075.910000000003</v>
      </c>
      <c r="CO597" s="14">
        <v>47357.599999999999</v>
      </c>
      <c r="CP597" s="14">
        <v>55288.72</v>
      </c>
      <c r="CQ597" s="14">
        <v>53930.52</v>
      </c>
      <c r="CR597" s="14">
        <v>56321.82</v>
      </c>
      <c r="CS597" s="14">
        <v>70229.27</v>
      </c>
      <c r="CT597" s="14">
        <v>70678.880000000005</v>
      </c>
      <c r="CU597" s="14">
        <v>77811.3</v>
      </c>
      <c r="CV597" s="14">
        <v>84530.32</v>
      </c>
      <c r="CW597" s="14">
        <v>90883.13</v>
      </c>
      <c r="CX597" s="14">
        <v>115066.4</v>
      </c>
      <c r="CY597" s="14">
        <v>143167.4</v>
      </c>
      <c r="CZ597" s="14">
        <v>89736.639999999999</v>
      </c>
      <c r="DA597" s="14">
        <v>71248.3</v>
      </c>
      <c r="DB597" s="14">
        <v>73493.36</v>
      </c>
      <c r="DC597" s="14">
        <v>64647.82</v>
      </c>
      <c r="DD597" s="14">
        <f>SUMIFS(CountData!$H:$H, CountData!$A:$A, $B597,CountData!$B:$B, $C597, CountData!$C:$C, $D597, CountData!$D:$D, $E597, CountData!$E:$E, $F597, CountData!$F:$F, $G597, CountData!$G:$G, $H597)</f>
        <v>16</v>
      </c>
      <c r="DE597" s="14">
        <f>SUMIFS(CountData!$I:$I, CountData!$A:$A, $B597, CountData!$B:$B, $C597, CountData!$C:$C, $D597, CountData!$D:$D, $E597, CountData!$E:$E, $F597, CountData!$F:$F, $G597, CountData!$G:$G, $H597)</f>
        <v>19</v>
      </c>
      <c r="DF597" s="27">
        <f t="shared" ca="1" si="9"/>
        <v>3864.1800000000003</v>
      </c>
      <c r="DG597" s="14">
        <v>0</v>
      </c>
    </row>
    <row r="598" spans="1:111" x14ac:dyDescent="0.25">
      <c r="A598" s="14" t="s">
        <v>56</v>
      </c>
      <c r="B598" s="14" t="s">
        <v>55</v>
      </c>
      <c r="C598" s="14" t="s">
        <v>55</v>
      </c>
      <c r="D598" s="14" t="s">
        <v>55</v>
      </c>
      <c r="E598" s="14" t="s">
        <v>55</v>
      </c>
      <c r="F598" s="14" t="s">
        <v>55</v>
      </c>
      <c r="G598" s="14" t="s">
        <v>102</v>
      </c>
      <c r="H598" s="1">
        <v>42255</v>
      </c>
      <c r="I598" s="14">
        <v>11874.41</v>
      </c>
      <c r="J598" s="14">
        <v>11516.98</v>
      </c>
      <c r="K598" s="14">
        <v>11058.67</v>
      </c>
      <c r="L598" s="14">
        <v>11607.9</v>
      </c>
      <c r="M598" s="14">
        <v>12277.03</v>
      </c>
      <c r="N598" s="14">
        <v>13396.73</v>
      </c>
      <c r="O598" s="14">
        <v>16145.95</v>
      </c>
      <c r="P598" s="14">
        <v>19054.45</v>
      </c>
      <c r="Q598" s="14">
        <v>22270.84</v>
      </c>
      <c r="R598" s="14">
        <v>24272.06</v>
      </c>
      <c r="S598" s="14">
        <v>27406.93</v>
      </c>
      <c r="T598" s="14">
        <v>28520.27</v>
      </c>
      <c r="U598" s="14">
        <v>28860.48</v>
      </c>
      <c r="V598" s="14">
        <v>29696.41</v>
      </c>
      <c r="W598" s="14">
        <v>29618.55</v>
      </c>
      <c r="X598" s="14">
        <v>25361.33</v>
      </c>
      <c r="Y598" s="14">
        <v>25683.86</v>
      </c>
      <c r="Z598" s="14">
        <v>25496.09</v>
      </c>
      <c r="AA598" s="14">
        <v>25832.799999999999</v>
      </c>
      <c r="AB598" s="14">
        <v>29089.54</v>
      </c>
      <c r="AC598" s="14">
        <v>27486.49</v>
      </c>
      <c r="AD598" s="14">
        <v>21924.080000000002</v>
      </c>
      <c r="AE598" s="14">
        <v>17241.18</v>
      </c>
      <c r="AF598" s="14">
        <v>14116.82</v>
      </c>
      <c r="AG598" s="14">
        <v>25593.52</v>
      </c>
      <c r="AH598" s="14">
        <v>11849.32</v>
      </c>
      <c r="AI598" s="14">
        <v>11496</v>
      </c>
      <c r="AJ598" s="14">
        <v>11092.52</v>
      </c>
      <c r="AK598" s="14">
        <v>11573.96</v>
      </c>
      <c r="AL598" s="14">
        <v>12219.28</v>
      </c>
      <c r="AM598" s="14">
        <v>13093.26</v>
      </c>
      <c r="AN598" s="14">
        <v>15978.67</v>
      </c>
      <c r="AO598" s="14">
        <v>19035.349999999999</v>
      </c>
      <c r="AP598" s="14">
        <v>22432.080000000002</v>
      </c>
      <c r="AQ598" s="14">
        <v>24345.439999999999</v>
      </c>
      <c r="AR598" s="14">
        <v>27458.87</v>
      </c>
      <c r="AS598" s="14">
        <v>28552.06</v>
      </c>
      <c r="AT598" s="14">
        <v>28844.84</v>
      </c>
      <c r="AU598" s="14">
        <v>29393.31</v>
      </c>
      <c r="AV598" s="14">
        <v>29517.23</v>
      </c>
      <c r="AW598" s="14">
        <v>29453.69</v>
      </c>
      <c r="AX598" s="14">
        <v>29919.85</v>
      </c>
      <c r="AY598" s="14">
        <v>30223.5</v>
      </c>
      <c r="AZ598" s="14">
        <v>29738.54</v>
      </c>
      <c r="BA598" s="14">
        <v>29003.48</v>
      </c>
      <c r="BB598" s="14">
        <v>27886.84</v>
      </c>
      <c r="BC598" s="14">
        <v>22375.97</v>
      </c>
      <c r="BD598" s="14">
        <v>17807.599999999999</v>
      </c>
      <c r="BE598" s="14">
        <v>14124.06</v>
      </c>
      <c r="BF598" s="14">
        <v>29791.89</v>
      </c>
      <c r="BG598" s="14">
        <v>76.263199999999998</v>
      </c>
      <c r="BH598" s="14">
        <v>75.842100000000002</v>
      </c>
      <c r="BI598" s="14">
        <v>75.421099999999996</v>
      </c>
      <c r="BJ598" s="14">
        <v>75</v>
      </c>
      <c r="BK598" s="14">
        <v>74.842100000000002</v>
      </c>
      <c r="BL598" s="14">
        <v>74.421099999999996</v>
      </c>
      <c r="BM598" s="14">
        <v>75.421099999999996</v>
      </c>
      <c r="BN598" s="14">
        <v>78.684200000000004</v>
      </c>
      <c r="BO598" s="14">
        <v>82.1053</v>
      </c>
      <c r="BP598" s="14">
        <v>86.526300000000006</v>
      </c>
      <c r="BQ598" s="14">
        <v>87.947400000000002</v>
      </c>
      <c r="BR598" s="14">
        <v>88.368399999999994</v>
      </c>
      <c r="BS598" s="14">
        <v>88.947400000000002</v>
      </c>
      <c r="BT598" s="14">
        <v>90.947400000000002</v>
      </c>
      <c r="BU598" s="14">
        <v>90.368399999999994</v>
      </c>
      <c r="BV598" s="14">
        <v>90.526300000000006</v>
      </c>
      <c r="BW598" s="14">
        <v>90.526300000000006</v>
      </c>
      <c r="BX598" s="14">
        <v>86.947400000000002</v>
      </c>
      <c r="BY598" s="14">
        <v>84.263199999999998</v>
      </c>
      <c r="BZ598" s="14">
        <v>84.842100000000002</v>
      </c>
      <c r="CA598" s="14">
        <v>83.842100000000002</v>
      </c>
      <c r="CB598" s="14">
        <v>82.842100000000002</v>
      </c>
      <c r="CC598" s="14">
        <v>83</v>
      </c>
      <c r="CD598" s="14">
        <v>80.157899999999998</v>
      </c>
      <c r="CE598" s="14">
        <v>14421.65</v>
      </c>
      <c r="CF598" s="14">
        <v>12795.16</v>
      </c>
      <c r="CG598" s="14">
        <v>11068.22</v>
      </c>
      <c r="CH598" s="14">
        <v>8793.1460000000006</v>
      </c>
      <c r="CI598" s="14">
        <v>7720.8130000000001</v>
      </c>
      <c r="CJ598" s="14">
        <v>5571.2629999999999</v>
      </c>
      <c r="CK598" s="14">
        <v>6747.6260000000002</v>
      </c>
      <c r="CL598" s="14">
        <v>7152.9480000000003</v>
      </c>
      <c r="CM598" s="14">
        <v>8052.56</v>
      </c>
      <c r="CN598" s="14">
        <v>10767.06</v>
      </c>
      <c r="CO598" s="14">
        <v>14569.66</v>
      </c>
      <c r="CP598" s="14">
        <v>15713.54</v>
      </c>
      <c r="CQ598" s="14">
        <v>15637.7</v>
      </c>
      <c r="CR598" s="14">
        <v>16800.919999999998</v>
      </c>
      <c r="CS598" s="14">
        <v>16719.150000000001</v>
      </c>
      <c r="CT598" s="14">
        <v>18106.47</v>
      </c>
      <c r="CU598" s="14">
        <v>20365.59</v>
      </c>
      <c r="CV598" s="14">
        <v>22539.39</v>
      </c>
      <c r="CW598" s="14">
        <v>21739.26</v>
      </c>
      <c r="CX598" s="14">
        <v>39176.959999999999</v>
      </c>
      <c r="CY598" s="14">
        <v>50032.59</v>
      </c>
      <c r="CZ598" s="14">
        <v>40597.919999999998</v>
      </c>
      <c r="DA598" s="14">
        <v>46281.22</v>
      </c>
      <c r="DB598" s="14">
        <v>42891.88</v>
      </c>
      <c r="DC598" s="14">
        <v>15613.72</v>
      </c>
      <c r="DD598" s="14">
        <f>SUMIFS(CountData!$H:$H, CountData!$A:$A, $B598,CountData!$B:$B, $C598, CountData!$C:$C, $D598, CountData!$D:$D, $E598, CountData!$E:$E, $F598, CountData!$F:$F, $G598, CountData!$G:$G, $H598)</f>
        <v>16</v>
      </c>
      <c r="DE598" s="14">
        <f>SUMIFS(CountData!$I:$I, CountData!$A:$A, $B598, CountData!$B:$B, $C598, CountData!$C:$C, $D598, CountData!$D:$D, $E598, CountData!$E:$E, $F598, CountData!$F:$F, $G598, CountData!$G:$G, $H598)</f>
        <v>19</v>
      </c>
      <c r="DF598" s="27">
        <f t="shared" ca="1" si="9"/>
        <v>4185.0474999999969</v>
      </c>
      <c r="DG598" s="14">
        <v>0</v>
      </c>
    </row>
    <row r="599" spans="1:111" x14ac:dyDescent="0.25">
      <c r="A599" s="14" t="s">
        <v>56</v>
      </c>
      <c r="B599" s="14" t="s">
        <v>55</v>
      </c>
      <c r="C599" s="14" t="s">
        <v>55</v>
      </c>
      <c r="D599" s="14" t="s">
        <v>55</v>
      </c>
      <c r="E599" s="14" t="s">
        <v>55</v>
      </c>
      <c r="F599" s="14" t="s">
        <v>55</v>
      </c>
      <c r="G599" s="14" t="s">
        <v>102</v>
      </c>
      <c r="H599" s="1">
        <v>42256</v>
      </c>
      <c r="I599" s="14">
        <v>13039.02</v>
      </c>
      <c r="J599" s="14">
        <v>12510.88</v>
      </c>
      <c r="K599" s="14">
        <v>12089.57</v>
      </c>
      <c r="L599" s="14">
        <v>12783.79</v>
      </c>
      <c r="M599" s="14">
        <v>13579.58</v>
      </c>
      <c r="N599" s="14">
        <v>14838.35</v>
      </c>
      <c r="O599" s="14">
        <v>17537.07</v>
      </c>
      <c r="P599" s="14">
        <v>20731.22</v>
      </c>
      <c r="Q599" s="14">
        <v>23999.61</v>
      </c>
      <c r="R599" s="14">
        <v>26066.07</v>
      </c>
      <c r="S599" s="14">
        <v>29379.94</v>
      </c>
      <c r="T599" s="14">
        <v>30423.5</v>
      </c>
      <c r="U599" s="14">
        <v>30821.63</v>
      </c>
      <c r="V599" s="14">
        <v>31208.06</v>
      </c>
      <c r="W599" s="14">
        <v>30865.62</v>
      </c>
      <c r="X599" s="14">
        <v>27093.360000000001</v>
      </c>
      <c r="Y599" s="14">
        <v>27132.5</v>
      </c>
      <c r="Z599" s="14">
        <v>26725.8</v>
      </c>
      <c r="AA599" s="14">
        <v>27020.49</v>
      </c>
      <c r="AB599" s="14">
        <v>32035.33</v>
      </c>
      <c r="AC599" s="14">
        <v>30469.34</v>
      </c>
      <c r="AD599" s="14">
        <v>23462.39</v>
      </c>
      <c r="AE599" s="14">
        <v>17929.509999999998</v>
      </c>
      <c r="AF599" s="14">
        <v>14742.78</v>
      </c>
      <c r="AG599" s="14">
        <v>26993.040000000001</v>
      </c>
      <c r="AH599" s="14">
        <v>13035.58</v>
      </c>
      <c r="AI599" s="14">
        <v>12524.98</v>
      </c>
      <c r="AJ599" s="14">
        <v>12092.83</v>
      </c>
      <c r="AK599" s="14">
        <v>12674.91</v>
      </c>
      <c r="AL599" s="14">
        <v>13408.41</v>
      </c>
      <c r="AM599" s="14">
        <v>14398.32</v>
      </c>
      <c r="AN599" s="14">
        <v>17223.88</v>
      </c>
      <c r="AO599" s="14">
        <v>20660.560000000001</v>
      </c>
      <c r="AP599" s="14">
        <v>24106.560000000001</v>
      </c>
      <c r="AQ599" s="14">
        <v>26207.360000000001</v>
      </c>
      <c r="AR599" s="14">
        <v>29420.39</v>
      </c>
      <c r="AS599" s="14">
        <v>30512.61</v>
      </c>
      <c r="AT599" s="14">
        <v>30979.82</v>
      </c>
      <c r="AU599" s="14">
        <v>31112.23</v>
      </c>
      <c r="AV599" s="14">
        <v>31073.279999999999</v>
      </c>
      <c r="AW599" s="14">
        <v>31963.5</v>
      </c>
      <c r="AX599" s="14">
        <v>31957.49</v>
      </c>
      <c r="AY599" s="14">
        <v>31842.67</v>
      </c>
      <c r="AZ599" s="14">
        <v>31242.5</v>
      </c>
      <c r="BA599" s="14">
        <v>32066.25</v>
      </c>
      <c r="BB599" s="14">
        <v>30723.54</v>
      </c>
      <c r="BC599" s="14">
        <v>23181.9</v>
      </c>
      <c r="BD599" s="14">
        <v>17875.53</v>
      </c>
      <c r="BE599" s="14">
        <v>14494.53</v>
      </c>
      <c r="BF599" s="14">
        <v>31711.49</v>
      </c>
      <c r="BG599" s="14">
        <v>80.239999999999995</v>
      </c>
      <c r="BH599" s="14">
        <v>78.173299999999998</v>
      </c>
      <c r="BI599" s="14">
        <v>79.239999999999995</v>
      </c>
      <c r="BJ599" s="14">
        <v>77.586699999999993</v>
      </c>
      <c r="BK599" s="14">
        <v>77</v>
      </c>
      <c r="BL599" s="14">
        <v>76.760000000000005</v>
      </c>
      <c r="BM599" s="14">
        <v>79</v>
      </c>
      <c r="BN599" s="14">
        <v>85.893299999999996</v>
      </c>
      <c r="BO599" s="14">
        <v>89.893299999999996</v>
      </c>
      <c r="BP599" s="14">
        <v>93.306700000000006</v>
      </c>
      <c r="BQ599" s="14">
        <v>96.133300000000006</v>
      </c>
      <c r="BR599" s="14">
        <v>95.96</v>
      </c>
      <c r="BS599" s="14">
        <v>95.133300000000006</v>
      </c>
      <c r="BT599" s="14">
        <v>95.546700000000001</v>
      </c>
      <c r="BU599" s="14">
        <v>92.72</v>
      </c>
      <c r="BV599" s="14">
        <v>93.306700000000006</v>
      </c>
      <c r="BW599" s="14">
        <v>95.24</v>
      </c>
      <c r="BX599" s="14">
        <v>94.653300000000002</v>
      </c>
      <c r="BY599" s="14">
        <v>92.653300000000002</v>
      </c>
      <c r="BZ599" s="14">
        <v>92.413300000000007</v>
      </c>
      <c r="CA599" s="14">
        <v>87.893299999999996</v>
      </c>
      <c r="CB599" s="14">
        <v>80.239999999999995</v>
      </c>
      <c r="CC599" s="14">
        <v>79.826700000000002</v>
      </c>
      <c r="CD599" s="14">
        <v>79.239999999999995</v>
      </c>
      <c r="CE599" s="14">
        <v>30234.59</v>
      </c>
      <c r="CF599" s="14">
        <v>27240.27</v>
      </c>
      <c r="CG599" s="14">
        <v>26092.16</v>
      </c>
      <c r="CH599" s="14">
        <v>20964.73</v>
      </c>
      <c r="CI599" s="14">
        <v>12369.77</v>
      </c>
      <c r="CJ599" s="14">
        <v>10447.6</v>
      </c>
      <c r="CK599" s="14">
        <v>13123.9</v>
      </c>
      <c r="CL599" s="14">
        <v>17040.189999999999</v>
      </c>
      <c r="CM599" s="14">
        <v>20713.47</v>
      </c>
      <c r="CN599" s="14">
        <v>23233.200000000001</v>
      </c>
      <c r="CO599" s="14">
        <v>28205.5</v>
      </c>
      <c r="CP599" s="14">
        <v>27967.37</v>
      </c>
      <c r="CQ599" s="14">
        <v>25965.279999999999</v>
      </c>
      <c r="CR599" s="14">
        <v>28812.95</v>
      </c>
      <c r="CS599" s="14">
        <v>34633.089999999997</v>
      </c>
      <c r="CT599" s="14">
        <v>35207.599999999999</v>
      </c>
      <c r="CU599" s="14">
        <v>42545.120000000003</v>
      </c>
      <c r="CV599" s="14">
        <v>42937.8</v>
      </c>
      <c r="CW599" s="14">
        <v>44186.53</v>
      </c>
      <c r="CX599" s="14">
        <v>87690.13</v>
      </c>
      <c r="CY599" s="14">
        <v>105454.5</v>
      </c>
      <c r="CZ599" s="14">
        <v>90923.32</v>
      </c>
      <c r="DA599" s="14">
        <v>50901.98</v>
      </c>
      <c r="DB599" s="14">
        <v>49881.599999999999</v>
      </c>
      <c r="DC599" s="14">
        <v>34070.51</v>
      </c>
      <c r="DD599" s="14">
        <f>SUMIFS(CountData!$H:$H, CountData!$A:$A, $B599,CountData!$B:$B, $C599, CountData!$C:$C, $D599, CountData!$D:$D, $E599, CountData!$E:$E, $F599, CountData!$F:$F, $G599, CountData!$G:$G, $H599)</f>
        <v>16</v>
      </c>
      <c r="DE599" s="14">
        <f>SUMIFS(CountData!$I:$I, CountData!$A:$A, $B599, CountData!$B:$B, $C599, CountData!$C:$C, $D599, CountData!$D:$D, $E599, CountData!$E:$E, $F599, CountData!$F:$F, $G599, CountData!$G:$G, $H599)</f>
        <v>19</v>
      </c>
      <c r="DF599" s="27">
        <f t="shared" ca="1" si="9"/>
        <v>4716.1974999999984</v>
      </c>
      <c r="DG599" s="14">
        <v>0</v>
      </c>
    </row>
    <row r="600" spans="1:111" x14ac:dyDescent="0.25">
      <c r="A600" s="14" t="s">
        <v>56</v>
      </c>
      <c r="B600" s="14" t="s">
        <v>55</v>
      </c>
      <c r="C600" s="14" t="s">
        <v>55</v>
      </c>
      <c r="D600" s="14" t="s">
        <v>55</v>
      </c>
      <c r="E600" s="14" t="s">
        <v>55</v>
      </c>
      <c r="F600" s="14" t="s">
        <v>55</v>
      </c>
      <c r="G600" s="14" t="s">
        <v>102</v>
      </c>
      <c r="H600" s="1">
        <v>42257</v>
      </c>
      <c r="I600" s="14">
        <v>14106.62</v>
      </c>
      <c r="J600" s="14">
        <v>13689.76</v>
      </c>
      <c r="K600" s="14">
        <v>13528.46</v>
      </c>
      <c r="L600" s="14">
        <v>13852.19</v>
      </c>
      <c r="M600" s="14">
        <v>15163.9</v>
      </c>
      <c r="N600" s="14">
        <v>17134.98</v>
      </c>
      <c r="O600" s="14">
        <v>20180.87</v>
      </c>
      <c r="P600" s="14">
        <v>23264.720000000001</v>
      </c>
      <c r="Q600" s="14">
        <v>27110.34</v>
      </c>
      <c r="R600" s="14">
        <v>29229.98</v>
      </c>
      <c r="S600" s="14">
        <v>31842.01</v>
      </c>
      <c r="T600" s="14">
        <v>32303.33</v>
      </c>
      <c r="U600" s="14">
        <v>33051.599999999999</v>
      </c>
      <c r="V600" s="14">
        <v>33327.050000000003</v>
      </c>
      <c r="W600" s="14">
        <v>33440.54</v>
      </c>
      <c r="X600" s="14">
        <v>29252.29</v>
      </c>
      <c r="Y600" s="14">
        <v>29082.47</v>
      </c>
      <c r="Z600" s="14">
        <v>28518.71</v>
      </c>
      <c r="AA600" s="14">
        <v>28661.81</v>
      </c>
      <c r="AB600" s="14">
        <v>32579.33</v>
      </c>
      <c r="AC600" s="14">
        <v>30157.16</v>
      </c>
      <c r="AD600" s="14">
        <v>23733.01</v>
      </c>
      <c r="AE600" s="14">
        <v>18434.060000000001</v>
      </c>
      <c r="AF600" s="14">
        <v>14886.13</v>
      </c>
      <c r="AG600" s="14">
        <v>28878.82</v>
      </c>
      <c r="AH600" s="14">
        <v>14125.72</v>
      </c>
      <c r="AI600" s="14">
        <v>13678.2</v>
      </c>
      <c r="AJ600" s="14">
        <v>13622.1</v>
      </c>
      <c r="AK600" s="14">
        <v>13860.39</v>
      </c>
      <c r="AL600" s="14">
        <v>14969.57</v>
      </c>
      <c r="AM600" s="14">
        <v>16559.97</v>
      </c>
      <c r="AN600" s="14">
        <v>19871.04</v>
      </c>
      <c r="AO600" s="14">
        <v>23380.46</v>
      </c>
      <c r="AP600" s="14">
        <v>27508.93</v>
      </c>
      <c r="AQ600" s="14">
        <v>29476.63</v>
      </c>
      <c r="AR600" s="14">
        <v>32040.3</v>
      </c>
      <c r="AS600" s="14">
        <v>32400.55</v>
      </c>
      <c r="AT600" s="14">
        <v>33131.75</v>
      </c>
      <c r="AU600" s="14">
        <v>33167.19</v>
      </c>
      <c r="AV600" s="14">
        <v>33554.5</v>
      </c>
      <c r="AW600" s="14">
        <v>34086.35</v>
      </c>
      <c r="AX600" s="14">
        <v>34050.28</v>
      </c>
      <c r="AY600" s="14">
        <v>34030.9</v>
      </c>
      <c r="AZ600" s="14">
        <v>32965.199999999997</v>
      </c>
      <c r="BA600" s="14">
        <v>32444.2</v>
      </c>
      <c r="BB600" s="14">
        <v>30216</v>
      </c>
      <c r="BC600" s="14">
        <v>23988.94</v>
      </c>
      <c r="BD600" s="14">
        <v>18788.71</v>
      </c>
      <c r="BE600" s="14">
        <v>14830.75</v>
      </c>
      <c r="BF600" s="14">
        <v>33776.559999999998</v>
      </c>
      <c r="BG600" s="14">
        <v>78.265299999999996</v>
      </c>
      <c r="BH600" s="14">
        <v>77.843500000000006</v>
      </c>
      <c r="BI600" s="14">
        <v>78.421800000000005</v>
      </c>
      <c r="BJ600" s="14">
        <v>78.843500000000006</v>
      </c>
      <c r="BK600" s="14">
        <v>79.843500000000006</v>
      </c>
      <c r="BL600" s="14">
        <v>79</v>
      </c>
      <c r="BM600" s="14">
        <v>80.578199999999995</v>
      </c>
      <c r="BN600" s="14">
        <v>83.687100000000001</v>
      </c>
      <c r="BO600" s="14">
        <v>84.530600000000007</v>
      </c>
      <c r="BP600" s="14">
        <v>88.687100000000001</v>
      </c>
      <c r="BQ600" s="14">
        <v>90.530600000000007</v>
      </c>
      <c r="BR600" s="14">
        <v>93.265299999999996</v>
      </c>
      <c r="BS600" s="14">
        <v>94.265299999999996</v>
      </c>
      <c r="BT600" s="14">
        <v>95.687100000000001</v>
      </c>
      <c r="BU600" s="14">
        <v>92.687100000000001</v>
      </c>
      <c r="BV600" s="14">
        <v>91.687100000000001</v>
      </c>
      <c r="BW600" s="14">
        <v>91.687100000000001</v>
      </c>
      <c r="BX600" s="14">
        <v>87.530600000000007</v>
      </c>
      <c r="BY600" s="14">
        <v>87.265299999999996</v>
      </c>
      <c r="BZ600" s="14">
        <v>85.843500000000006</v>
      </c>
      <c r="CA600" s="14">
        <v>83.843500000000006</v>
      </c>
      <c r="CB600" s="14">
        <v>83.421800000000005</v>
      </c>
      <c r="CC600" s="14">
        <v>82.578199999999995</v>
      </c>
      <c r="CD600" s="14">
        <v>81</v>
      </c>
      <c r="CE600" s="14">
        <v>20531.349999999999</v>
      </c>
      <c r="CF600" s="14">
        <v>19644.63</v>
      </c>
      <c r="CG600" s="14">
        <v>20244.400000000001</v>
      </c>
      <c r="CH600" s="14">
        <v>19820.72</v>
      </c>
      <c r="CI600" s="14">
        <v>19888.919999999998</v>
      </c>
      <c r="CJ600" s="14">
        <v>18151.330000000002</v>
      </c>
      <c r="CK600" s="14">
        <v>21170.37</v>
      </c>
      <c r="CL600" s="14">
        <v>21042.25</v>
      </c>
      <c r="CM600" s="14">
        <v>16515.28</v>
      </c>
      <c r="CN600" s="14">
        <v>16800.349999999999</v>
      </c>
      <c r="CO600" s="14">
        <v>22306</v>
      </c>
      <c r="CP600" s="14">
        <v>26756.71</v>
      </c>
      <c r="CQ600" s="14">
        <v>26680.77</v>
      </c>
      <c r="CR600" s="14">
        <v>29507.8</v>
      </c>
      <c r="CS600" s="14">
        <v>28647.03</v>
      </c>
      <c r="CT600" s="14">
        <v>30067.79</v>
      </c>
      <c r="CU600" s="14">
        <v>33599.06</v>
      </c>
      <c r="CV600" s="14">
        <v>42618.83</v>
      </c>
      <c r="CW600" s="14">
        <v>39945.75</v>
      </c>
      <c r="CX600" s="14">
        <v>56367.14</v>
      </c>
      <c r="CY600" s="14">
        <v>61662.35</v>
      </c>
      <c r="CZ600" s="14">
        <v>47460.85</v>
      </c>
      <c r="DA600" s="14">
        <v>39010.47</v>
      </c>
      <c r="DB600" s="14">
        <v>37377.93</v>
      </c>
      <c r="DC600" s="14">
        <v>28146.16</v>
      </c>
      <c r="DD600" s="14">
        <f>SUMIFS(CountData!$H:$H, CountData!$A:$A, $B600,CountData!$B:$B, $C600, CountData!$C:$C, $D600, CountData!$D:$D, $E600, CountData!$E:$E, $F600, CountData!$F:$F, $G600, CountData!$G:$G, $H600)</f>
        <v>16</v>
      </c>
      <c r="DE600" s="14">
        <f>SUMIFS(CountData!$I:$I, CountData!$A:$A, $B600, CountData!$B:$B, $C600, CountData!$C:$C, $D600, CountData!$D:$D, $E600, CountData!$E:$E, $F600, CountData!$F:$F, $G600, CountData!$G:$G, $H600)</f>
        <v>19</v>
      </c>
      <c r="DF600" s="27">
        <f t="shared" ca="1" si="9"/>
        <v>5051.6875</v>
      </c>
      <c r="DG600" s="14">
        <v>0</v>
      </c>
    </row>
    <row r="601" spans="1:111" x14ac:dyDescent="0.25">
      <c r="A601" s="14" t="s">
        <v>56</v>
      </c>
      <c r="B601" s="14" t="s">
        <v>55</v>
      </c>
      <c r="C601" s="14" t="s">
        <v>55</v>
      </c>
      <c r="D601" s="14" t="s">
        <v>55</v>
      </c>
      <c r="E601" s="14" t="s">
        <v>55</v>
      </c>
      <c r="F601" s="14" t="s">
        <v>55</v>
      </c>
      <c r="G601" s="14" t="s">
        <v>102</v>
      </c>
      <c r="H601" s="1">
        <v>42258</v>
      </c>
      <c r="I601" s="14">
        <v>12657.74</v>
      </c>
      <c r="J601" s="14">
        <v>12311.84</v>
      </c>
      <c r="K601" s="14">
        <v>12193.35</v>
      </c>
      <c r="L601" s="14">
        <v>12816.42</v>
      </c>
      <c r="M601" s="14">
        <v>14219.16</v>
      </c>
      <c r="N601" s="14">
        <v>16575.07</v>
      </c>
      <c r="O601" s="14">
        <v>19826.490000000002</v>
      </c>
      <c r="P601" s="14">
        <v>21229.759999999998</v>
      </c>
      <c r="Q601" s="14">
        <v>23645.43</v>
      </c>
      <c r="R601" s="14">
        <v>27171.08</v>
      </c>
      <c r="S601" s="14">
        <v>28343.14</v>
      </c>
      <c r="T601" s="14">
        <v>28820.44</v>
      </c>
      <c r="U601" s="14">
        <v>29075.79</v>
      </c>
      <c r="V601" s="14">
        <v>29520.7</v>
      </c>
      <c r="W601" s="14">
        <v>29723.87</v>
      </c>
      <c r="X601" s="14">
        <v>26502.16</v>
      </c>
      <c r="Y601" s="14">
        <v>26426.57</v>
      </c>
      <c r="Z601" s="14">
        <v>26355.75</v>
      </c>
      <c r="AA601" s="14">
        <v>26220.27</v>
      </c>
      <c r="AB601" s="14">
        <v>29634.03</v>
      </c>
      <c r="AC601" s="14">
        <v>28311.7</v>
      </c>
      <c r="AD601" s="14">
        <v>23919.29</v>
      </c>
      <c r="AE601" s="14">
        <v>18075.080000000002</v>
      </c>
      <c r="AF601" s="14">
        <v>13418.08</v>
      </c>
      <c r="AG601" s="14">
        <v>26376.19</v>
      </c>
      <c r="AH601" s="14">
        <v>12854.21</v>
      </c>
      <c r="AI601" s="14">
        <v>12534.52</v>
      </c>
      <c r="AJ601" s="14">
        <v>12416.55</v>
      </c>
      <c r="AK601" s="14">
        <v>12935.8</v>
      </c>
      <c r="AL601" s="14">
        <v>14162.84</v>
      </c>
      <c r="AM601" s="14">
        <v>16224.03</v>
      </c>
      <c r="AN601" s="14">
        <v>19611.79</v>
      </c>
      <c r="AO601" s="14">
        <v>21423.84</v>
      </c>
      <c r="AP601" s="14">
        <v>23779.03</v>
      </c>
      <c r="AQ601" s="14">
        <v>27252.79</v>
      </c>
      <c r="AR601" s="14">
        <v>28457.32</v>
      </c>
      <c r="AS601" s="14">
        <v>28995.54</v>
      </c>
      <c r="AT601" s="14">
        <v>29111.040000000001</v>
      </c>
      <c r="AU601" s="14">
        <v>29364.14</v>
      </c>
      <c r="AV601" s="14">
        <v>29471.8</v>
      </c>
      <c r="AW601" s="14">
        <v>30062.720000000001</v>
      </c>
      <c r="AX601" s="14">
        <v>30148.63</v>
      </c>
      <c r="AY601" s="14">
        <v>30525.64</v>
      </c>
      <c r="AZ601" s="14">
        <v>29525.95</v>
      </c>
      <c r="BA601" s="14">
        <v>29027.15</v>
      </c>
      <c r="BB601" s="14">
        <v>28191.21</v>
      </c>
      <c r="BC601" s="14">
        <v>23986.03</v>
      </c>
      <c r="BD601" s="14">
        <v>18585.27</v>
      </c>
      <c r="BE601" s="14">
        <v>13730.29</v>
      </c>
      <c r="BF601" s="14">
        <v>30045</v>
      </c>
      <c r="BG601" s="14">
        <v>80</v>
      </c>
      <c r="BH601" s="14">
        <v>79</v>
      </c>
      <c r="BI601" s="14">
        <v>77.575299999999999</v>
      </c>
      <c r="BJ601" s="14">
        <v>77.575299999999999</v>
      </c>
      <c r="BK601" s="14">
        <v>77.575299999999999</v>
      </c>
      <c r="BL601" s="14">
        <v>77.575299999999999</v>
      </c>
      <c r="BM601" s="14">
        <v>78</v>
      </c>
      <c r="BN601" s="14">
        <v>80.274000000000001</v>
      </c>
      <c r="BO601" s="14">
        <v>81.547899999999998</v>
      </c>
      <c r="BP601" s="14">
        <v>83.821899999999999</v>
      </c>
      <c r="BQ601" s="14">
        <v>86.671199999999999</v>
      </c>
      <c r="BR601" s="14">
        <v>88.246600000000001</v>
      </c>
      <c r="BS601" s="14">
        <v>90.397300000000001</v>
      </c>
      <c r="BT601" s="14">
        <v>87.9726</v>
      </c>
      <c r="BU601" s="14">
        <v>87.9726</v>
      </c>
      <c r="BV601" s="14">
        <v>87.397300000000001</v>
      </c>
      <c r="BW601" s="14">
        <v>84.9726</v>
      </c>
      <c r="BX601" s="14">
        <v>83.1233</v>
      </c>
      <c r="BY601" s="14">
        <v>82.1233</v>
      </c>
      <c r="BZ601" s="14">
        <v>83.424700000000001</v>
      </c>
      <c r="CA601" s="14">
        <v>82.424700000000001</v>
      </c>
      <c r="CB601" s="14">
        <v>82.849299999999999</v>
      </c>
      <c r="CC601" s="14">
        <v>82.424700000000001</v>
      </c>
      <c r="CD601" s="14">
        <v>81.849299999999999</v>
      </c>
      <c r="CE601" s="14">
        <v>13172.6</v>
      </c>
      <c r="CF601" s="14">
        <v>11799.99</v>
      </c>
      <c r="CG601" s="14">
        <v>9860.098</v>
      </c>
      <c r="CH601" s="14">
        <v>8177.4</v>
      </c>
      <c r="CI601" s="14">
        <v>7282.9830000000002</v>
      </c>
      <c r="CJ601" s="14">
        <v>9166.9439999999995</v>
      </c>
      <c r="CK601" s="14">
        <v>10837.85</v>
      </c>
      <c r="CL601" s="14">
        <v>10972.39</v>
      </c>
      <c r="CM601" s="14">
        <v>8542.1489999999994</v>
      </c>
      <c r="CN601" s="14">
        <v>9561.0540000000001</v>
      </c>
      <c r="CO601" s="14">
        <v>12708.58</v>
      </c>
      <c r="CP601" s="14">
        <v>11551.66</v>
      </c>
      <c r="CQ601" s="14">
        <v>11039.77</v>
      </c>
      <c r="CR601" s="14">
        <v>13648.62</v>
      </c>
      <c r="CS601" s="14">
        <v>12109.51</v>
      </c>
      <c r="CT601" s="14">
        <v>12678.56</v>
      </c>
      <c r="CU601" s="14">
        <v>16955.66</v>
      </c>
      <c r="CV601" s="14">
        <v>13709.46</v>
      </c>
      <c r="CW601" s="14">
        <v>12068.76</v>
      </c>
      <c r="CX601" s="14">
        <v>24915.19</v>
      </c>
      <c r="CY601" s="14">
        <v>26377.63</v>
      </c>
      <c r="CZ601" s="14">
        <v>25506.02</v>
      </c>
      <c r="DA601" s="14">
        <v>23033.9</v>
      </c>
      <c r="DB601" s="14">
        <v>27707.97</v>
      </c>
      <c r="DC601" s="14">
        <v>10162.75</v>
      </c>
      <c r="DD601" s="14">
        <f>SUMIFS(CountData!$H:$H, CountData!$A:$A, $B601,CountData!$B:$B, $C601, CountData!$C:$C, $D601, CountData!$D:$D, $E601, CountData!$E:$E, $F601, CountData!$F:$F, $G601, CountData!$G:$G, $H601)</f>
        <v>16</v>
      </c>
      <c r="DE601" s="14">
        <f>SUMIFS(CountData!$I:$I, CountData!$A:$A, $B601, CountData!$B:$B, $C601, CountData!$C:$C, $D601, CountData!$D:$D, $E601, CountData!$E:$E, $F601, CountData!$F:$F, $G601, CountData!$G:$G, $H601)</f>
        <v>19</v>
      </c>
      <c r="DF601" s="27">
        <f t="shared" ca="1" si="9"/>
        <v>3676.010000000002</v>
      </c>
      <c r="DG601" s="14">
        <v>0</v>
      </c>
    </row>
    <row r="602" spans="1:111" x14ac:dyDescent="0.25">
      <c r="A602" s="14" t="s">
        <v>56</v>
      </c>
      <c r="B602" s="14" t="s">
        <v>55</v>
      </c>
      <c r="C602" s="14" t="s">
        <v>55</v>
      </c>
      <c r="D602" s="14" t="s">
        <v>55</v>
      </c>
      <c r="E602" s="14" t="s">
        <v>55</v>
      </c>
      <c r="F602" s="14" t="s">
        <v>55</v>
      </c>
      <c r="G602" s="14" t="s">
        <v>102</v>
      </c>
      <c r="H602" s="1">
        <v>42268</v>
      </c>
      <c r="I602" s="14">
        <v>12582.26</v>
      </c>
      <c r="J602" s="14">
        <v>12112.79</v>
      </c>
      <c r="K602" s="14">
        <v>11966.27</v>
      </c>
      <c r="L602" s="14">
        <v>12585.17</v>
      </c>
      <c r="M602" s="14">
        <v>13607.47</v>
      </c>
      <c r="N602" s="14">
        <v>15099.03</v>
      </c>
      <c r="O602" s="14">
        <v>17852.349999999999</v>
      </c>
      <c r="P602" s="14">
        <v>20528.71</v>
      </c>
      <c r="Q602" s="14">
        <v>24034</v>
      </c>
      <c r="R602" s="14">
        <v>25565.85</v>
      </c>
      <c r="S602" s="14">
        <v>27685.48</v>
      </c>
      <c r="T602" s="14">
        <v>28184.28</v>
      </c>
      <c r="U602" s="14">
        <v>28286.5</v>
      </c>
      <c r="V602" s="14">
        <v>27972.67</v>
      </c>
      <c r="W602" s="14">
        <v>27845.48</v>
      </c>
      <c r="X602" s="14">
        <v>23723.82</v>
      </c>
      <c r="Y602" s="14">
        <v>23354.880000000001</v>
      </c>
      <c r="Z602" s="14">
        <v>23298.27</v>
      </c>
      <c r="AA602" s="14">
        <v>23864.27</v>
      </c>
      <c r="AB602" s="14">
        <v>27550.76</v>
      </c>
      <c r="AC602" s="14">
        <v>25985.79</v>
      </c>
      <c r="AD602" s="14">
        <v>20465.88</v>
      </c>
      <c r="AE602" s="14">
        <v>16575.560000000001</v>
      </c>
      <c r="AF602" s="14">
        <v>14056.86</v>
      </c>
      <c r="AG602" s="14">
        <v>23560.31</v>
      </c>
      <c r="AH602" s="14">
        <v>12772.76</v>
      </c>
      <c r="AI602" s="14">
        <v>12399.25</v>
      </c>
      <c r="AJ602" s="14">
        <v>12285.3</v>
      </c>
      <c r="AK602" s="14">
        <v>12876.55</v>
      </c>
      <c r="AL602" s="14">
        <v>13697.76</v>
      </c>
      <c r="AM602" s="14">
        <v>15104.71</v>
      </c>
      <c r="AN602" s="14">
        <v>17856.38</v>
      </c>
      <c r="AO602" s="14">
        <v>20598.39</v>
      </c>
      <c r="AP602" s="14">
        <v>23942.29</v>
      </c>
      <c r="AQ602" s="14">
        <v>25392.43</v>
      </c>
      <c r="AR602" s="14">
        <v>27570.47</v>
      </c>
      <c r="AS602" s="14">
        <v>28009.02</v>
      </c>
      <c r="AT602" s="14">
        <v>28105.41</v>
      </c>
      <c r="AU602" s="14">
        <v>27439.24</v>
      </c>
      <c r="AV602" s="14">
        <v>27412.26</v>
      </c>
      <c r="AW602" s="14">
        <v>27216.32</v>
      </c>
      <c r="AX602" s="14">
        <v>27272.47</v>
      </c>
      <c r="AY602" s="14">
        <v>27478.06</v>
      </c>
      <c r="AZ602" s="14">
        <v>27239.46</v>
      </c>
      <c r="BA602" s="14">
        <v>27271.41</v>
      </c>
      <c r="BB602" s="14">
        <v>26358.34</v>
      </c>
      <c r="BC602" s="14">
        <v>21032.36</v>
      </c>
      <c r="BD602" s="14">
        <v>16954.63</v>
      </c>
      <c r="BE602" s="14">
        <v>14034.86</v>
      </c>
      <c r="BF602" s="14">
        <v>27386.38</v>
      </c>
      <c r="BG602" s="14">
        <v>75.569500000000005</v>
      </c>
      <c r="BH602" s="14">
        <v>74.708600000000004</v>
      </c>
      <c r="BI602" s="14">
        <v>74.708600000000004</v>
      </c>
      <c r="BJ602" s="14">
        <v>74.708600000000004</v>
      </c>
      <c r="BK602" s="14">
        <v>74.278099999999995</v>
      </c>
      <c r="BL602" s="14">
        <v>73.708600000000004</v>
      </c>
      <c r="BM602" s="14">
        <v>74.569500000000005</v>
      </c>
      <c r="BN602" s="14">
        <v>76.291399999999996</v>
      </c>
      <c r="BO602" s="14">
        <v>78.152299999999997</v>
      </c>
      <c r="BP602" s="14">
        <v>77.860900000000001</v>
      </c>
      <c r="BQ602" s="14">
        <v>78.721900000000005</v>
      </c>
      <c r="BR602" s="14">
        <v>77.721900000000005</v>
      </c>
      <c r="BS602" s="14">
        <v>77.721900000000005</v>
      </c>
      <c r="BT602" s="14">
        <v>79.152299999999997</v>
      </c>
      <c r="BU602" s="14">
        <v>78.152299999999997</v>
      </c>
      <c r="BV602" s="14">
        <v>77.721900000000005</v>
      </c>
      <c r="BW602" s="14">
        <v>77.860900000000001</v>
      </c>
      <c r="BX602" s="14">
        <v>76.139099999999999</v>
      </c>
      <c r="BY602" s="14">
        <v>78.430499999999995</v>
      </c>
      <c r="BZ602" s="14">
        <v>80</v>
      </c>
      <c r="CA602" s="14">
        <v>80</v>
      </c>
      <c r="CB602" s="14">
        <v>79.139099999999999</v>
      </c>
      <c r="CC602" s="14">
        <v>78.139099999999999</v>
      </c>
      <c r="CD602" s="14">
        <v>76.569500000000005</v>
      </c>
      <c r="CE602" s="14">
        <v>15945.33</v>
      </c>
      <c r="CF602" s="14">
        <v>12750</v>
      </c>
      <c r="CG602" s="14">
        <v>11350.27</v>
      </c>
      <c r="CH602" s="14">
        <v>9629.7970000000005</v>
      </c>
      <c r="CI602" s="14">
        <v>8163.4</v>
      </c>
      <c r="CJ602" s="14">
        <v>6185.6310000000003</v>
      </c>
      <c r="CK602" s="14">
        <v>7002.1030000000001</v>
      </c>
      <c r="CL602" s="14">
        <v>8379.2890000000007</v>
      </c>
      <c r="CM602" s="14">
        <v>7481.9759999999997</v>
      </c>
      <c r="CN602" s="14">
        <v>10509.94</v>
      </c>
      <c r="CO602" s="14">
        <v>14098.92</v>
      </c>
      <c r="CP602" s="14">
        <v>22992.63</v>
      </c>
      <c r="CQ602" s="14">
        <v>26445.19</v>
      </c>
      <c r="CR602" s="14">
        <v>26639.31</v>
      </c>
      <c r="CS602" s="14">
        <v>25985.54</v>
      </c>
      <c r="CT602" s="14">
        <v>29020.79</v>
      </c>
      <c r="CU602" s="14">
        <v>31092.63</v>
      </c>
      <c r="CV602" s="14">
        <v>22587.69</v>
      </c>
      <c r="CW602" s="14">
        <v>21332.18</v>
      </c>
      <c r="CX602" s="14">
        <v>35615.339999999997</v>
      </c>
      <c r="CY602" s="14">
        <v>56238.41</v>
      </c>
      <c r="CZ602" s="14">
        <v>42826.81</v>
      </c>
      <c r="DA602" s="14">
        <v>30527.13</v>
      </c>
      <c r="DB602" s="14">
        <v>26037.41</v>
      </c>
      <c r="DC602" s="14">
        <v>24225.52</v>
      </c>
      <c r="DD602" s="14">
        <f>SUMIFS(CountData!$H:$H, CountData!$A:$A, $B602,CountData!$B:$B, $C602, CountData!$C:$C, $D602, CountData!$D:$D, $E602, CountData!$E:$E, $F602, CountData!$F:$F, $G602, CountData!$G:$G, $H602)</f>
        <v>16</v>
      </c>
      <c r="DE602" s="14">
        <f>SUMIFS(CountData!$I:$I, CountData!$A:$A, $B602, CountData!$B:$B, $C602, CountData!$C:$C, $D602, CountData!$D:$D, $E602, CountData!$E:$E, $F602, CountData!$F:$F, $G602, CountData!$G:$G, $H602)</f>
        <v>19</v>
      </c>
      <c r="DF602" s="27">
        <f t="shared" ca="1" si="9"/>
        <v>3784.4674999999988</v>
      </c>
      <c r="DG602" s="14">
        <v>0</v>
      </c>
    </row>
    <row r="603" spans="1:111" x14ac:dyDescent="0.25">
      <c r="A603" s="14" t="s">
        <v>56</v>
      </c>
      <c r="B603" s="14" t="s">
        <v>55</v>
      </c>
      <c r="C603" s="14" t="s">
        <v>55</v>
      </c>
      <c r="D603" s="14" t="s">
        <v>55</v>
      </c>
      <c r="E603" s="14" t="s">
        <v>55</v>
      </c>
      <c r="F603" s="14" t="s">
        <v>55</v>
      </c>
      <c r="G603" s="14" t="s">
        <v>102</v>
      </c>
      <c r="H603" s="1">
        <v>42286</v>
      </c>
      <c r="I603" s="14">
        <v>11795.5</v>
      </c>
      <c r="J603" s="14">
        <v>11316.56</v>
      </c>
      <c r="K603" s="14">
        <v>11073.61</v>
      </c>
      <c r="L603" s="14">
        <v>11535.17</v>
      </c>
      <c r="M603" s="14">
        <v>12032.14</v>
      </c>
      <c r="N603" s="14">
        <v>13720.68</v>
      </c>
      <c r="O603" s="14">
        <v>15593.1</v>
      </c>
      <c r="P603" s="14">
        <v>17018.150000000001</v>
      </c>
      <c r="Q603" s="14">
        <v>19854.52</v>
      </c>
      <c r="R603" s="14">
        <v>21476.880000000001</v>
      </c>
      <c r="S603" s="14">
        <v>24812.54</v>
      </c>
      <c r="T603" s="14">
        <v>26768.18</v>
      </c>
      <c r="U603" s="14">
        <v>27257.61</v>
      </c>
      <c r="V603" s="14">
        <v>28372.240000000002</v>
      </c>
      <c r="W603" s="14">
        <v>29017.27</v>
      </c>
      <c r="X603" s="14">
        <v>25728.85</v>
      </c>
      <c r="Y603" s="14">
        <v>26169.24</v>
      </c>
      <c r="Z603" s="14">
        <v>26577.29</v>
      </c>
      <c r="AA603" s="14">
        <v>27441.57</v>
      </c>
      <c r="AB603" s="14">
        <v>30841.66</v>
      </c>
      <c r="AC603" s="14">
        <v>28333.97</v>
      </c>
      <c r="AD603" s="14">
        <v>21620.22</v>
      </c>
      <c r="AE603" s="14">
        <v>17040.22</v>
      </c>
      <c r="AF603" s="14">
        <v>12936.47</v>
      </c>
      <c r="AG603" s="14">
        <v>26479.24</v>
      </c>
      <c r="AH603" s="14">
        <v>11796.64</v>
      </c>
      <c r="AI603" s="14">
        <v>11264.04</v>
      </c>
      <c r="AJ603" s="14">
        <v>10970.86</v>
      </c>
      <c r="AK603" s="14">
        <v>11300.45</v>
      </c>
      <c r="AL603" s="14">
        <v>11862.31</v>
      </c>
      <c r="AM603" s="14">
        <v>13184.51</v>
      </c>
      <c r="AN603" s="14">
        <v>15415.3</v>
      </c>
      <c r="AO603" s="14">
        <v>17250.38</v>
      </c>
      <c r="AP603" s="14">
        <v>20276.43</v>
      </c>
      <c r="AQ603" s="14">
        <v>21798.12</v>
      </c>
      <c r="AR603" s="14">
        <v>24850.9</v>
      </c>
      <c r="AS603" s="14">
        <v>26627.19</v>
      </c>
      <c r="AT603" s="14">
        <v>27179.07</v>
      </c>
      <c r="AU603" s="14">
        <v>28009.67</v>
      </c>
      <c r="AV603" s="14">
        <v>28837.75</v>
      </c>
      <c r="AW603" s="14">
        <v>30212.82</v>
      </c>
      <c r="AX603" s="14">
        <v>30691.86</v>
      </c>
      <c r="AY603" s="14">
        <v>31198.79</v>
      </c>
      <c r="AZ603" s="14">
        <v>31229.06</v>
      </c>
      <c r="BA603" s="14">
        <v>30653.89</v>
      </c>
      <c r="BB603" s="14">
        <v>28936.33</v>
      </c>
      <c r="BC603" s="14">
        <v>22288.25</v>
      </c>
      <c r="BD603" s="14">
        <v>17690.11</v>
      </c>
      <c r="BE603" s="14">
        <v>12954.18</v>
      </c>
      <c r="BF603" s="14">
        <v>30617.59</v>
      </c>
      <c r="BG603" s="14">
        <v>69.884600000000006</v>
      </c>
      <c r="BH603" s="14">
        <v>70.730800000000002</v>
      </c>
      <c r="BI603" s="14">
        <v>70.153800000000004</v>
      </c>
      <c r="BJ603" s="14">
        <v>69.153800000000004</v>
      </c>
      <c r="BK603" s="14">
        <v>69.153800000000004</v>
      </c>
      <c r="BL603" s="14">
        <v>68.730800000000002</v>
      </c>
      <c r="BM603" s="14">
        <v>69.576899999999995</v>
      </c>
      <c r="BN603" s="14">
        <v>74.692300000000003</v>
      </c>
      <c r="BO603" s="14">
        <v>80.807699999999997</v>
      </c>
      <c r="BP603" s="14">
        <v>82.384600000000006</v>
      </c>
      <c r="BQ603" s="14">
        <v>88.384600000000006</v>
      </c>
      <c r="BR603" s="14">
        <v>93.230800000000002</v>
      </c>
      <c r="BS603" s="14">
        <v>93.230800000000002</v>
      </c>
      <c r="BT603" s="14">
        <v>94.230800000000002</v>
      </c>
      <c r="BU603" s="14">
        <v>97.384600000000006</v>
      </c>
      <c r="BV603" s="14">
        <v>97.961500000000001</v>
      </c>
      <c r="BW603" s="14">
        <v>95.807699999999997</v>
      </c>
      <c r="BX603" s="14">
        <v>94.269199999999998</v>
      </c>
      <c r="BY603" s="14">
        <v>92.730800000000002</v>
      </c>
      <c r="BZ603" s="14">
        <v>90.846199999999996</v>
      </c>
      <c r="CA603" s="14">
        <v>86</v>
      </c>
      <c r="CB603" s="14">
        <v>83.730800000000002</v>
      </c>
      <c r="CC603" s="14">
        <v>82.307699999999997</v>
      </c>
      <c r="CD603" s="14">
        <v>80.576899999999995</v>
      </c>
      <c r="CE603" s="14">
        <v>28909.4</v>
      </c>
      <c r="CF603" s="14">
        <v>26416.400000000001</v>
      </c>
      <c r="CG603" s="14">
        <v>27339.39</v>
      </c>
      <c r="CH603" s="14">
        <v>23413.1</v>
      </c>
      <c r="CI603" s="14">
        <v>17740.82</v>
      </c>
      <c r="CJ603" s="14">
        <v>15626.45</v>
      </c>
      <c r="CK603" s="14">
        <v>19755.45</v>
      </c>
      <c r="CL603" s="14">
        <v>20889.38</v>
      </c>
      <c r="CM603" s="14">
        <v>15426.41</v>
      </c>
      <c r="CN603" s="14">
        <v>20067.61</v>
      </c>
      <c r="CO603" s="14">
        <v>21847.86</v>
      </c>
      <c r="CP603" s="14">
        <v>24008.19</v>
      </c>
      <c r="CQ603" s="14">
        <v>22889.21</v>
      </c>
      <c r="CR603" s="14">
        <v>26179.91</v>
      </c>
      <c r="CS603" s="14">
        <v>38700.6</v>
      </c>
      <c r="CT603" s="14">
        <v>43913.25</v>
      </c>
      <c r="CU603" s="14">
        <v>43184.49</v>
      </c>
      <c r="CV603" s="14">
        <v>63042.93</v>
      </c>
      <c r="CW603" s="14">
        <v>81598.27</v>
      </c>
      <c r="CX603" s="14">
        <v>103591.3</v>
      </c>
      <c r="CY603" s="14">
        <v>100423.1</v>
      </c>
      <c r="CZ603" s="14">
        <v>66177.7</v>
      </c>
      <c r="DA603" s="14">
        <v>48918.89</v>
      </c>
      <c r="DB603" s="14">
        <v>43210.46</v>
      </c>
      <c r="DC603" s="14">
        <v>54670.97</v>
      </c>
      <c r="DD603" s="14">
        <f>SUMIFS(CountData!$H:$H, CountData!$A:$A, $B603,CountData!$B:$B, $C603, CountData!$C:$C, $D603, CountData!$D:$D, $E603, CountData!$E:$E, $F603, CountData!$F:$F, $G603, CountData!$G:$G, $H603)</f>
        <v>16</v>
      </c>
      <c r="DE603" s="14">
        <f>SUMIFS(CountData!$I:$I, CountData!$A:$A, $B603, CountData!$B:$B, $C603, CountData!$C:$C, $D603, CountData!$D:$D, $E603, CountData!$E:$E, $F603, CountData!$F:$F, $G603, CountData!$G:$G, $H603)</f>
        <v>19</v>
      </c>
      <c r="DF603" s="27">
        <f t="shared" ca="1" si="9"/>
        <v>3756.0674999999974</v>
      </c>
      <c r="DG603" s="14">
        <v>0</v>
      </c>
    </row>
    <row r="604" spans="1:111" x14ac:dyDescent="0.25">
      <c r="A604" s="14" t="s">
        <v>56</v>
      </c>
      <c r="B604" s="14" t="s">
        <v>55</v>
      </c>
      <c r="C604" s="14" t="s">
        <v>55</v>
      </c>
      <c r="D604" s="14" t="s">
        <v>55</v>
      </c>
      <c r="E604" s="14" t="s">
        <v>55</v>
      </c>
      <c r="F604" s="14" t="s">
        <v>55</v>
      </c>
      <c r="G604" s="14" t="s">
        <v>102</v>
      </c>
      <c r="H604" s="1">
        <v>42289</v>
      </c>
      <c r="I604" s="14">
        <v>11212.24</v>
      </c>
      <c r="J604" s="14">
        <v>10866.11</v>
      </c>
      <c r="K604" s="14">
        <v>10886.56</v>
      </c>
      <c r="L604" s="14">
        <v>11290.33</v>
      </c>
      <c r="M604" s="14">
        <v>12349.31</v>
      </c>
      <c r="N604" s="14">
        <v>14678.43</v>
      </c>
      <c r="O604" s="14">
        <v>17358.52</v>
      </c>
      <c r="P604" s="14">
        <v>19536.96</v>
      </c>
      <c r="Q604" s="14">
        <v>22087.759999999998</v>
      </c>
      <c r="R604" s="14">
        <v>23654.25</v>
      </c>
      <c r="S604" s="14">
        <v>26681.02</v>
      </c>
      <c r="T604" s="14">
        <v>28064.46</v>
      </c>
      <c r="U604" s="14">
        <v>28624.15</v>
      </c>
      <c r="V604" s="14">
        <v>29639.9</v>
      </c>
      <c r="W604" s="14">
        <v>30121.42</v>
      </c>
      <c r="X604" s="14">
        <v>25735.72</v>
      </c>
      <c r="Y604" s="14">
        <v>26061.98</v>
      </c>
      <c r="Z604" s="14">
        <v>26099.7</v>
      </c>
      <c r="AA604" s="14">
        <v>26785.22</v>
      </c>
      <c r="AB604" s="14">
        <v>30398.1</v>
      </c>
      <c r="AC604" s="14">
        <v>27799.33</v>
      </c>
      <c r="AD604" s="14">
        <v>21765.72</v>
      </c>
      <c r="AE604" s="14">
        <v>17286.53</v>
      </c>
      <c r="AF604" s="14">
        <v>13977.32</v>
      </c>
      <c r="AG604" s="14">
        <v>26170.65</v>
      </c>
      <c r="AH604" s="14">
        <v>11404.96</v>
      </c>
      <c r="AI604" s="14">
        <v>11077.81</v>
      </c>
      <c r="AJ604" s="14">
        <v>11099.01</v>
      </c>
      <c r="AK604" s="14">
        <v>11404.14</v>
      </c>
      <c r="AL604" s="14">
        <v>12298.41</v>
      </c>
      <c r="AM604" s="14">
        <v>14402.12</v>
      </c>
      <c r="AN604" s="14">
        <v>17262.810000000001</v>
      </c>
      <c r="AO604" s="14">
        <v>19720.84</v>
      </c>
      <c r="AP604" s="14">
        <v>22311.200000000001</v>
      </c>
      <c r="AQ604" s="14">
        <v>23848.639999999999</v>
      </c>
      <c r="AR604" s="14">
        <v>26736.45</v>
      </c>
      <c r="AS604" s="14">
        <v>28064.16</v>
      </c>
      <c r="AT604" s="14">
        <v>28563.99</v>
      </c>
      <c r="AU604" s="14">
        <v>29250.05</v>
      </c>
      <c r="AV604" s="14">
        <v>29857.66</v>
      </c>
      <c r="AW604" s="14">
        <v>30038.21</v>
      </c>
      <c r="AX604" s="14">
        <v>30530.98</v>
      </c>
      <c r="AY604" s="14">
        <v>31132.87</v>
      </c>
      <c r="AZ604" s="14">
        <v>30999.14</v>
      </c>
      <c r="BA604" s="14">
        <v>30117.279999999999</v>
      </c>
      <c r="BB604" s="14">
        <v>27795.14</v>
      </c>
      <c r="BC604" s="14">
        <v>21803.77</v>
      </c>
      <c r="BD604" s="14">
        <v>17583.93</v>
      </c>
      <c r="BE604" s="14">
        <v>13912.1</v>
      </c>
      <c r="BF604" s="14">
        <v>30582.71</v>
      </c>
      <c r="BG604" s="14">
        <v>77.163399999999996</v>
      </c>
      <c r="BH604" s="14">
        <v>76.745099999999994</v>
      </c>
      <c r="BI604" s="14">
        <v>76.163399999999996</v>
      </c>
      <c r="BJ604" s="14">
        <v>76</v>
      </c>
      <c r="BK604" s="14">
        <v>74.745099999999994</v>
      </c>
      <c r="BL604" s="14">
        <v>75.581699999999998</v>
      </c>
      <c r="BM604" s="14">
        <v>75.326800000000006</v>
      </c>
      <c r="BN604" s="14">
        <v>77</v>
      </c>
      <c r="BO604" s="14">
        <v>79.836600000000004</v>
      </c>
      <c r="BP604" s="14">
        <v>82.509799999999998</v>
      </c>
      <c r="BQ604" s="14">
        <v>85.509799999999998</v>
      </c>
      <c r="BR604" s="14">
        <v>86.673199999999994</v>
      </c>
      <c r="BS604" s="14">
        <v>88.509799999999998</v>
      </c>
      <c r="BT604" s="14">
        <v>91.091499999999996</v>
      </c>
      <c r="BU604" s="14">
        <v>94.836600000000004</v>
      </c>
      <c r="BV604" s="14">
        <v>94.254900000000006</v>
      </c>
      <c r="BW604" s="14">
        <v>91.091499999999996</v>
      </c>
      <c r="BX604" s="14">
        <v>85.509799999999998</v>
      </c>
      <c r="BY604" s="14">
        <v>80.836600000000004</v>
      </c>
      <c r="BZ604" s="14">
        <v>81.163399999999996</v>
      </c>
      <c r="CA604" s="14">
        <v>81</v>
      </c>
      <c r="CB604" s="14">
        <v>79.418300000000002</v>
      </c>
      <c r="CC604" s="14">
        <v>79.581699999999998</v>
      </c>
      <c r="CD604" s="14">
        <v>78.418300000000002</v>
      </c>
      <c r="CE604" s="14">
        <v>16417.080000000002</v>
      </c>
      <c r="CF604" s="14">
        <v>15934.95</v>
      </c>
      <c r="CG604" s="14">
        <v>13392.84</v>
      </c>
      <c r="CH604" s="14">
        <v>12626.42</v>
      </c>
      <c r="CI604" s="14">
        <v>11728.92</v>
      </c>
      <c r="CJ604" s="14">
        <v>11427.27</v>
      </c>
      <c r="CK604" s="14">
        <v>11150.47</v>
      </c>
      <c r="CL604" s="14">
        <v>12029.48</v>
      </c>
      <c r="CM604" s="14">
        <v>10863.17</v>
      </c>
      <c r="CN604" s="14">
        <v>14606.01</v>
      </c>
      <c r="CO604" s="14">
        <v>17993.490000000002</v>
      </c>
      <c r="CP604" s="14">
        <v>19792.55</v>
      </c>
      <c r="CQ604" s="14">
        <v>20138.400000000001</v>
      </c>
      <c r="CR604" s="14">
        <v>22923.86</v>
      </c>
      <c r="CS604" s="14">
        <v>38768</v>
      </c>
      <c r="CT604" s="14">
        <v>34604.39</v>
      </c>
      <c r="CU604" s="14">
        <v>29354.880000000001</v>
      </c>
      <c r="CV604" s="14">
        <v>32392.65</v>
      </c>
      <c r="CW604" s="14">
        <v>34613.160000000003</v>
      </c>
      <c r="CX604" s="14">
        <v>46054.96</v>
      </c>
      <c r="CY604" s="14">
        <v>42519.95</v>
      </c>
      <c r="CZ604" s="14">
        <v>32930.33</v>
      </c>
      <c r="DA604" s="14">
        <v>31604.58</v>
      </c>
      <c r="DB604" s="14">
        <v>28138.84</v>
      </c>
      <c r="DC604" s="14">
        <v>26023.15</v>
      </c>
      <c r="DD604" s="14">
        <f>SUMIFS(CountData!$H:$H, CountData!$A:$A, $B604,CountData!$B:$B, $C604, CountData!$C:$C, $D604, CountData!$D:$D, $E604, CountData!$E:$E, $F604, CountData!$F:$F, $G604, CountData!$G:$G, $H604)</f>
        <v>16</v>
      </c>
      <c r="DE604" s="14">
        <f>SUMIFS(CountData!$I:$I, CountData!$A:$A, $B604, CountData!$B:$B, $C604, CountData!$C:$C, $D604, CountData!$D:$D, $E604, CountData!$E:$E, $F604, CountData!$F:$F, $G604, CountData!$G:$G, $H604)</f>
        <v>19</v>
      </c>
      <c r="DF604" s="27">
        <f t="shared" ca="1" si="9"/>
        <v>4219.2749999999978</v>
      </c>
      <c r="DG604" s="14">
        <v>0</v>
      </c>
    </row>
    <row r="605" spans="1:111" x14ac:dyDescent="0.25">
      <c r="A605" s="14" t="s">
        <v>56</v>
      </c>
      <c r="B605" s="14" t="s">
        <v>55</v>
      </c>
      <c r="C605" s="14" t="s">
        <v>55</v>
      </c>
      <c r="D605" s="14" t="s">
        <v>55</v>
      </c>
      <c r="E605" s="14" t="s">
        <v>55</v>
      </c>
      <c r="F605" s="14" t="s">
        <v>55</v>
      </c>
      <c r="G605" s="14" t="s">
        <v>102</v>
      </c>
      <c r="H605" s="1">
        <v>42290</v>
      </c>
      <c r="I605" s="14">
        <v>12218.51</v>
      </c>
      <c r="J605" s="14">
        <v>11968.26</v>
      </c>
      <c r="K605" s="14">
        <v>11971.12</v>
      </c>
      <c r="L605" s="14">
        <v>12504.78</v>
      </c>
      <c r="M605" s="14">
        <v>13512.77</v>
      </c>
      <c r="N605" s="14">
        <v>15439.14</v>
      </c>
      <c r="O605" s="14">
        <v>17695.689999999999</v>
      </c>
      <c r="P605" s="14">
        <v>19928.29</v>
      </c>
      <c r="Q605" s="14">
        <v>23516.05</v>
      </c>
      <c r="R605" s="14">
        <v>24825.25</v>
      </c>
      <c r="S605" s="14">
        <v>27869.83</v>
      </c>
      <c r="T605" s="14">
        <v>28683.86</v>
      </c>
      <c r="U605" s="14">
        <v>29138.25</v>
      </c>
      <c r="V605" s="14">
        <v>29663.41</v>
      </c>
      <c r="W605" s="14">
        <v>29614.99</v>
      </c>
      <c r="X605" s="14">
        <v>25709.040000000001</v>
      </c>
      <c r="Y605" s="14">
        <v>26141.32</v>
      </c>
      <c r="Z605" s="14">
        <v>26176.37</v>
      </c>
      <c r="AA605" s="14">
        <v>27286.82</v>
      </c>
      <c r="AB605" s="14">
        <v>30720.560000000001</v>
      </c>
      <c r="AC605" s="14">
        <v>28376.38</v>
      </c>
      <c r="AD605" s="14">
        <v>22034.04</v>
      </c>
      <c r="AE605" s="14">
        <v>17521.66</v>
      </c>
      <c r="AF605" s="14">
        <v>14525.99</v>
      </c>
      <c r="AG605" s="14">
        <v>26328.39</v>
      </c>
      <c r="AH605" s="14">
        <v>12386.42</v>
      </c>
      <c r="AI605" s="14">
        <v>12183.96</v>
      </c>
      <c r="AJ605" s="14">
        <v>12236.15</v>
      </c>
      <c r="AK605" s="14">
        <v>12726.84</v>
      </c>
      <c r="AL605" s="14">
        <v>13540.85</v>
      </c>
      <c r="AM605" s="14">
        <v>15272.02</v>
      </c>
      <c r="AN605" s="14">
        <v>17640.46</v>
      </c>
      <c r="AO605" s="14">
        <v>20134.78</v>
      </c>
      <c r="AP605" s="14">
        <v>23434.43</v>
      </c>
      <c r="AQ605" s="14">
        <v>24775.77</v>
      </c>
      <c r="AR605" s="14">
        <v>27784.53</v>
      </c>
      <c r="AS605" s="14">
        <v>28552.639999999999</v>
      </c>
      <c r="AT605" s="14">
        <v>28927.42</v>
      </c>
      <c r="AU605" s="14">
        <v>29172.71</v>
      </c>
      <c r="AV605" s="14">
        <v>29315.57</v>
      </c>
      <c r="AW605" s="14">
        <v>29669.22</v>
      </c>
      <c r="AX605" s="14">
        <v>30466.98</v>
      </c>
      <c r="AY605" s="14">
        <v>30820.880000000001</v>
      </c>
      <c r="AZ605" s="14">
        <v>31177.09</v>
      </c>
      <c r="BA605" s="14">
        <v>30206.09</v>
      </c>
      <c r="BB605" s="14">
        <v>28049.56</v>
      </c>
      <c r="BC605" s="14">
        <v>21931.279999999999</v>
      </c>
      <c r="BD605" s="14">
        <v>17662.21</v>
      </c>
      <c r="BE605" s="14">
        <v>14473.08</v>
      </c>
      <c r="BF605" s="14">
        <v>30586.87</v>
      </c>
      <c r="BG605" s="14">
        <v>77.429500000000004</v>
      </c>
      <c r="BH605" s="14">
        <v>76.570499999999996</v>
      </c>
      <c r="BI605" s="14">
        <v>76.141000000000005</v>
      </c>
      <c r="BJ605" s="14">
        <v>76.141000000000005</v>
      </c>
      <c r="BK605" s="14">
        <v>76.2821</v>
      </c>
      <c r="BL605" s="14">
        <v>76.141000000000005</v>
      </c>
      <c r="BM605" s="14">
        <v>76.141000000000005</v>
      </c>
      <c r="BN605" s="14">
        <v>80</v>
      </c>
      <c r="BO605" s="14">
        <v>82.7179</v>
      </c>
      <c r="BP605" s="14">
        <v>84.576899999999995</v>
      </c>
      <c r="BQ605" s="14">
        <v>85.006399999999999</v>
      </c>
      <c r="BR605" s="14">
        <v>86.147400000000005</v>
      </c>
      <c r="BS605" s="14">
        <v>87.7179</v>
      </c>
      <c r="BT605" s="14">
        <v>86.576899999999995</v>
      </c>
      <c r="BU605" s="14">
        <v>84.7179</v>
      </c>
      <c r="BV605" s="14">
        <v>84.288499999999999</v>
      </c>
      <c r="BW605" s="14">
        <v>83.7179</v>
      </c>
      <c r="BX605" s="14">
        <v>82.288499999999999</v>
      </c>
      <c r="BY605" s="14">
        <v>79.288499999999999</v>
      </c>
      <c r="BZ605" s="14">
        <v>78.429500000000004</v>
      </c>
      <c r="CA605" s="14">
        <v>78.429500000000004</v>
      </c>
      <c r="CB605" s="14">
        <v>77.429500000000004</v>
      </c>
      <c r="CC605" s="14">
        <v>78</v>
      </c>
      <c r="CD605" s="14">
        <v>78</v>
      </c>
      <c r="CE605" s="14">
        <v>16026.28</v>
      </c>
      <c r="CF605" s="14">
        <v>15209.05</v>
      </c>
      <c r="CG605" s="14">
        <v>13207.91</v>
      </c>
      <c r="CH605" s="14">
        <v>11208.53</v>
      </c>
      <c r="CI605" s="14">
        <v>11986.29</v>
      </c>
      <c r="CJ605" s="14">
        <v>10277.540000000001</v>
      </c>
      <c r="CK605" s="14">
        <v>9251.2909999999993</v>
      </c>
      <c r="CL605" s="14">
        <v>12284.02</v>
      </c>
      <c r="CM605" s="14">
        <v>11905.03</v>
      </c>
      <c r="CN605" s="14">
        <v>11422.09</v>
      </c>
      <c r="CO605" s="14">
        <v>15148.19</v>
      </c>
      <c r="CP605" s="14">
        <v>14655.65</v>
      </c>
      <c r="CQ605" s="14">
        <v>15217.92</v>
      </c>
      <c r="CR605" s="14">
        <v>17676.03</v>
      </c>
      <c r="CS605" s="14">
        <v>20031.2</v>
      </c>
      <c r="CT605" s="14">
        <v>22439.05</v>
      </c>
      <c r="CU605" s="14">
        <v>29547.19</v>
      </c>
      <c r="CV605" s="14">
        <v>23911.599999999999</v>
      </c>
      <c r="CW605" s="14">
        <v>27168.83</v>
      </c>
      <c r="CX605" s="14">
        <v>38740.800000000003</v>
      </c>
      <c r="CY605" s="14">
        <v>39271.14</v>
      </c>
      <c r="CZ605" s="14">
        <v>26210.12</v>
      </c>
      <c r="DA605" s="14">
        <v>26015.66</v>
      </c>
      <c r="DB605" s="14">
        <v>25625.23</v>
      </c>
      <c r="DC605" s="14">
        <v>22050.720000000001</v>
      </c>
      <c r="DD605" s="14">
        <f>SUMIFS(CountData!$H:$H, CountData!$A:$A, $B605,CountData!$B:$B, $C605, CountData!$C:$C, $D605, CountData!$D:$D, $E605, CountData!$E:$E, $F605, CountData!$F:$F, $G605, CountData!$G:$G, $H605)</f>
        <v>16</v>
      </c>
      <c r="DE605" s="14">
        <f>SUMIFS(CountData!$I:$I, CountData!$A:$A, $B605, CountData!$B:$B, $C605, CountData!$C:$C, $D605, CountData!$D:$D, $E605, CountData!$E:$E, $F605, CountData!$F:$F, $G605, CountData!$G:$G, $H605)</f>
        <v>19</v>
      </c>
      <c r="DF605" s="27">
        <f t="shared" ca="1" si="9"/>
        <v>3739.7750000000051</v>
      </c>
      <c r="DG605" s="14">
        <v>0</v>
      </c>
    </row>
    <row r="606" spans="1:111" x14ac:dyDescent="0.25">
      <c r="A606" s="14" t="s">
        <v>56</v>
      </c>
      <c r="B606" s="14" t="s">
        <v>55</v>
      </c>
      <c r="C606" s="14" t="s">
        <v>55</v>
      </c>
      <c r="D606" s="14" t="s">
        <v>55</v>
      </c>
      <c r="E606" s="14" t="s">
        <v>55</v>
      </c>
      <c r="F606" s="14" t="s">
        <v>55</v>
      </c>
      <c r="G606" s="14" t="s">
        <v>102</v>
      </c>
      <c r="H606" s="1">
        <v>42291</v>
      </c>
      <c r="I606" s="14">
        <v>13065.78</v>
      </c>
      <c r="J606" s="14">
        <v>12660.94</v>
      </c>
      <c r="K606" s="14">
        <v>12368.71</v>
      </c>
      <c r="L606" s="14">
        <v>12843.58</v>
      </c>
      <c r="M606" s="14">
        <v>13739.13</v>
      </c>
      <c r="N606" s="14">
        <v>15552.46</v>
      </c>
      <c r="O606" s="14">
        <v>18137.38</v>
      </c>
      <c r="P606" s="14">
        <v>20903.41</v>
      </c>
      <c r="Q606" s="14">
        <v>23719.99</v>
      </c>
      <c r="R606" s="14">
        <v>24346.18</v>
      </c>
      <c r="S606" s="14">
        <v>27930.38</v>
      </c>
      <c r="T606" s="14">
        <v>28523.46</v>
      </c>
      <c r="U606" s="14">
        <v>28609.61</v>
      </c>
      <c r="V606" s="14">
        <v>28773.22</v>
      </c>
      <c r="W606" s="14">
        <v>29017.88</v>
      </c>
      <c r="X606" s="14">
        <v>25151.41</v>
      </c>
      <c r="Y606" s="14">
        <v>25915.56</v>
      </c>
      <c r="Z606" s="14">
        <v>26064.58</v>
      </c>
      <c r="AA606" s="14">
        <v>27041.85</v>
      </c>
      <c r="AB606" s="14">
        <v>30351.03</v>
      </c>
      <c r="AC606" s="14">
        <v>28259.97</v>
      </c>
      <c r="AD606" s="14">
        <v>22151.62</v>
      </c>
      <c r="AE606" s="14">
        <v>17209.39</v>
      </c>
      <c r="AF606" s="14">
        <v>13698.17</v>
      </c>
      <c r="AG606" s="14">
        <v>26043.35</v>
      </c>
      <c r="AH606" s="14">
        <v>13263.85</v>
      </c>
      <c r="AI606" s="14">
        <v>12915.35</v>
      </c>
      <c r="AJ606" s="14">
        <v>12624.82</v>
      </c>
      <c r="AK606" s="14">
        <v>13040.48</v>
      </c>
      <c r="AL606" s="14">
        <v>13877.46</v>
      </c>
      <c r="AM606" s="14">
        <v>15606.35</v>
      </c>
      <c r="AN606" s="14">
        <v>18237.25</v>
      </c>
      <c r="AO606" s="14">
        <v>20950.72</v>
      </c>
      <c r="AP606" s="14">
        <v>23341.1</v>
      </c>
      <c r="AQ606" s="14">
        <v>24005.67</v>
      </c>
      <c r="AR606" s="14">
        <v>27728.560000000001</v>
      </c>
      <c r="AS606" s="14">
        <v>28351.82</v>
      </c>
      <c r="AT606" s="14">
        <v>28395.63</v>
      </c>
      <c r="AU606" s="14">
        <v>28215.46</v>
      </c>
      <c r="AV606" s="14">
        <v>28539.19</v>
      </c>
      <c r="AW606" s="14">
        <v>28443.7</v>
      </c>
      <c r="AX606" s="14">
        <v>29599.77</v>
      </c>
      <c r="AY606" s="14">
        <v>30204.62</v>
      </c>
      <c r="AZ606" s="14">
        <v>30568.48</v>
      </c>
      <c r="BA606" s="14">
        <v>30042.82</v>
      </c>
      <c r="BB606" s="14">
        <v>27809.43</v>
      </c>
      <c r="BC606" s="14">
        <v>22042.400000000001</v>
      </c>
      <c r="BD606" s="14">
        <v>17106.740000000002</v>
      </c>
      <c r="BE606" s="14">
        <v>13570.75</v>
      </c>
      <c r="BF606" s="14">
        <v>29716.92</v>
      </c>
      <c r="BG606" s="14">
        <v>77.418300000000002</v>
      </c>
      <c r="BH606" s="14">
        <v>76</v>
      </c>
      <c r="BI606" s="14">
        <v>75</v>
      </c>
      <c r="BJ606" s="14">
        <v>74.418300000000002</v>
      </c>
      <c r="BK606" s="14">
        <v>75.418300000000002</v>
      </c>
      <c r="BL606" s="14">
        <v>75.418300000000002</v>
      </c>
      <c r="BM606" s="14">
        <v>75</v>
      </c>
      <c r="BN606" s="14">
        <v>75</v>
      </c>
      <c r="BO606" s="14">
        <v>80.836600000000004</v>
      </c>
      <c r="BP606" s="14">
        <v>83.509799999999998</v>
      </c>
      <c r="BQ606" s="14">
        <v>83.346400000000003</v>
      </c>
      <c r="BR606" s="14">
        <v>82.509799999999998</v>
      </c>
      <c r="BS606" s="14">
        <v>82.928100000000001</v>
      </c>
      <c r="BT606" s="14">
        <v>83.509799999999998</v>
      </c>
      <c r="BU606" s="14">
        <v>82.673199999999994</v>
      </c>
      <c r="BV606" s="14">
        <v>82.673199999999994</v>
      </c>
      <c r="BW606" s="14">
        <v>82.254900000000006</v>
      </c>
      <c r="BX606" s="14">
        <v>78.836600000000004</v>
      </c>
      <c r="BY606" s="14">
        <v>76.418300000000002</v>
      </c>
      <c r="BZ606" s="14">
        <v>75.418300000000002</v>
      </c>
      <c r="CA606" s="14">
        <v>74.836600000000004</v>
      </c>
      <c r="CB606" s="14">
        <v>74</v>
      </c>
      <c r="CC606" s="14">
        <v>73.581699999999998</v>
      </c>
      <c r="CD606" s="14">
        <v>74</v>
      </c>
      <c r="CE606" s="14">
        <v>18680.43</v>
      </c>
      <c r="CF606" s="14">
        <v>15438.51</v>
      </c>
      <c r="CG606" s="14">
        <v>11369.97</v>
      </c>
      <c r="CH606" s="14">
        <v>8841.5220000000008</v>
      </c>
      <c r="CI606" s="14">
        <v>8850.7950000000001</v>
      </c>
      <c r="CJ606" s="14">
        <v>6488.5280000000002</v>
      </c>
      <c r="CK606" s="14">
        <v>6774.6059999999998</v>
      </c>
      <c r="CL606" s="14">
        <v>6846.1229999999996</v>
      </c>
      <c r="CM606" s="14">
        <v>11692.94</v>
      </c>
      <c r="CN606" s="14">
        <v>12458.17</v>
      </c>
      <c r="CO606" s="14">
        <v>14148.84</v>
      </c>
      <c r="CP606" s="14">
        <v>14579.72</v>
      </c>
      <c r="CQ606" s="14">
        <v>15220.92</v>
      </c>
      <c r="CR606" s="14">
        <v>14925.91</v>
      </c>
      <c r="CS606" s="14">
        <v>14259.75</v>
      </c>
      <c r="CT606" s="14">
        <v>15084.29</v>
      </c>
      <c r="CU606" s="14">
        <v>16092</v>
      </c>
      <c r="CV606" s="14">
        <v>18344.509999999998</v>
      </c>
      <c r="CW606" s="14">
        <v>20909.419999999998</v>
      </c>
      <c r="CX606" s="14">
        <v>32843.61</v>
      </c>
      <c r="CY606" s="14">
        <v>40899.32</v>
      </c>
      <c r="CZ606" s="14">
        <v>25684.84</v>
      </c>
      <c r="DA606" s="14">
        <v>19825.95</v>
      </c>
      <c r="DB606" s="14">
        <v>18099.73</v>
      </c>
      <c r="DC606" s="14">
        <v>14266.02</v>
      </c>
      <c r="DD606" s="14">
        <f>SUMIFS(CountData!$H:$H, CountData!$A:$A, $B606,CountData!$B:$B, $C606, CountData!$C:$C, $D606, CountData!$D:$D, $E606, CountData!$E:$E, $F606, CountData!$F:$F, $G606, CountData!$G:$G, $H606)</f>
        <v>16</v>
      </c>
      <c r="DE606" s="14">
        <f>SUMIFS(CountData!$I:$I, CountData!$A:$A, $B606, CountData!$B:$B, $C606, CountData!$C:$C, $D606, CountData!$D:$D, $E606, CountData!$E:$E, $F606, CountData!$F:$F, $G606, CountData!$G:$G, $H606)</f>
        <v>19</v>
      </c>
      <c r="DF606" s="27">
        <f t="shared" ca="1" si="9"/>
        <v>3153.4700000000012</v>
      </c>
      <c r="DG606" s="14">
        <v>0</v>
      </c>
    </row>
    <row r="607" spans="1:111" x14ac:dyDescent="0.25">
      <c r="A607" s="14" t="s">
        <v>56</v>
      </c>
      <c r="B607" s="14" t="s">
        <v>55</v>
      </c>
      <c r="C607" s="14" t="s">
        <v>55</v>
      </c>
      <c r="D607" s="14" t="s">
        <v>55</v>
      </c>
      <c r="E607" s="14" t="s">
        <v>55</v>
      </c>
      <c r="F607" s="14" t="s">
        <v>55</v>
      </c>
      <c r="G607" s="14" t="s">
        <v>62</v>
      </c>
      <c r="H607" s="1">
        <v>42125</v>
      </c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D607" s="14">
        <f>SUMIFS(CountData!$H:$H, CountData!$A:$A, $B607,CountData!$B:$B, $C607, CountData!$C:$C, $D607, CountData!$D:$D, $E607, CountData!$E:$E, $F607, CountData!$F:$F, $G607, CountData!$G:$G, $H607)</f>
        <v>16</v>
      </c>
      <c r="DE607" s="14">
        <f>SUMIFS(CountData!$I:$I, CountData!$A:$A, $B607, CountData!$B:$B, $C607, CountData!$C:$C, $D607, CountData!$D:$D, $E607, CountData!$E:$E, $F607, CountData!$F:$F, $G607, CountData!$G:$G, $H607)</f>
        <v>19</v>
      </c>
      <c r="DF607" s="27">
        <f t="shared" ca="1" si="9"/>
        <v>0</v>
      </c>
      <c r="DG607" s="14">
        <v>1</v>
      </c>
    </row>
    <row r="608" spans="1:111" x14ac:dyDescent="0.25">
      <c r="A608" s="14" t="s">
        <v>56</v>
      </c>
      <c r="B608" s="14" t="s">
        <v>55</v>
      </c>
      <c r="C608" s="14" t="s">
        <v>55</v>
      </c>
      <c r="D608" s="14" t="s">
        <v>55</v>
      </c>
      <c r="E608" s="14" t="s">
        <v>55</v>
      </c>
      <c r="F608" s="14" t="s">
        <v>55</v>
      </c>
      <c r="G608" s="14" t="s">
        <v>62</v>
      </c>
      <c r="H608" s="1">
        <v>42164</v>
      </c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D608" s="14">
        <f>SUMIFS(CountData!$H:$H, CountData!$A:$A, $B608,CountData!$B:$B, $C608, CountData!$C:$C, $D608, CountData!$D:$D, $E608, CountData!$E:$E, $F608, CountData!$F:$F, $G608, CountData!$G:$G, $H608)</f>
        <v>16</v>
      </c>
      <c r="DE608" s="14">
        <f>SUMIFS(CountData!$I:$I, CountData!$A:$A, $B608, CountData!$B:$B, $C608, CountData!$C:$C, $D608, CountData!$D:$D, $E608, CountData!$E:$E, $F608, CountData!$F:$F, $G608, CountData!$G:$G, $H608)</f>
        <v>19</v>
      </c>
      <c r="DF608" s="27">
        <f t="shared" ca="1" si="9"/>
        <v>0</v>
      </c>
      <c r="DG608" s="14">
        <v>1</v>
      </c>
    </row>
    <row r="609" spans="1:111" x14ac:dyDescent="0.25">
      <c r="A609" s="14" t="s">
        <v>56</v>
      </c>
      <c r="B609" s="14" t="s">
        <v>55</v>
      </c>
      <c r="C609" s="14" t="s">
        <v>55</v>
      </c>
      <c r="D609" s="14" t="s">
        <v>55</v>
      </c>
      <c r="E609" s="14" t="s">
        <v>55</v>
      </c>
      <c r="F609" s="14" t="s">
        <v>55</v>
      </c>
      <c r="G609" s="14" t="s">
        <v>62</v>
      </c>
      <c r="H609" s="1">
        <v>42171</v>
      </c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D609" s="14">
        <f>SUMIFS(CountData!$H:$H, CountData!$A:$A, $B609,CountData!$B:$B, $C609, CountData!$C:$C, $D609, CountData!$D:$D, $E609, CountData!$E:$E, $F609, CountData!$F:$F, $G609, CountData!$G:$G, $H609)</f>
        <v>16</v>
      </c>
      <c r="DE609" s="14">
        <f>SUMIFS(CountData!$I:$I, CountData!$A:$A, $B609, CountData!$B:$B, $C609, CountData!$C:$C, $D609, CountData!$D:$D, $E609, CountData!$E:$E, $F609, CountData!$F:$F, $G609, CountData!$G:$G, $H609)</f>
        <v>19</v>
      </c>
      <c r="DF609" s="27">
        <f t="shared" ca="1" si="9"/>
        <v>0</v>
      </c>
      <c r="DG609" s="14">
        <v>1</v>
      </c>
    </row>
    <row r="610" spans="1:111" x14ac:dyDescent="0.25">
      <c r="A610" s="14" t="s">
        <v>56</v>
      </c>
      <c r="B610" s="14" t="s">
        <v>55</v>
      </c>
      <c r="C610" s="14" t="s">
        <v>55</v>
      </c>
      <c r="D610" s="14" t="s">
        <v>55</v>
      </c>
      <c r="E610" s="14" t="s">
        <v>55</v>
      </c>
      <c r="F610" s="14" t="s">
        <v>55</v>
      </c>
      <c r="G610" s="14" t="s">
        <v>62</v>
      </c>
      <c r="H610" s="1">
        <v>42172</v>
      </c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D610" s="14">
        <f>SUMIFS(CountData!$H:$H, CountData!$A:$A, $B610,CountData!$B:$B, $C610, CountData!$C:$C, $D610, CountData!$D:$D, $E610, CountData!$E:$E, $F610, CountData!$F:$F, $G610, CountData!$G:$G, $H610)</f>
        <v>16</v>
      </c>
      <c r="DE610" s="14">
        <f>SUMIFS(CountData!$I:$I, CountData!$A:$A, $B610, CountData!$B:$B, $C610, CountData!$C:$C, $D610, CountData!$D:$D, $E610, CountData!$E:$E, $F610, CountData!$F:$F, $G610, CountData!$G:$G, $H610)</f>
        <v>19</v>
      </c>
      <c r="DF610" s="27">
        <f t="shared" ca="1" si="9"/>
        <v>0</v>
      </c>
      <c r="DG610" s="14">
        <v>1</v>
      </c>
    </row>
    <row r="611" spans="1:111" x14ac:dyDescent="0.25">
      <c r="A611" s="14" t="s">
        <v>56</v>
      </c>
      <c r="B611" s="14" t="s">
        <v>55</v>
      </c>
      <c r="C611" s="14" t="s">
        <v>55</v>
      </c>
      <c r="D611" s="14" t="s">
        <v>55</v>
      </c>
      <c r="E611" s="14" t="s">
        <v>55</v>
      </c>
      <c r="F611" s="14" t="s">
        <v>55</v>
      </c>
      <c r="G611" s="14" t="s">
        <v>62</v>
      </c>
      <c r="H611" s="1">
        <v>42177</v>
      </c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  <c r="CY611" s="14"/>
      <c r="CZ611" s="14"/>
      <c r="DD611" s="14">
        <f>SUMIFS(CountData!$H:$H, CountData!$A:$A, $B611,CountData!$B:$B, $C611, CountData!$C:$C, $D611, CountData!$D:$D, $E611, CountData!$E:$E, $F611, CountData!$F:$F, $G611, CountData!$G:$G, $H611)</f>
        <v>16</v>
      </c>
      <c r="DE611" s="14">
        <f>SUMIFS(CountData!$I:$I, CountData!$A:$A, $B611, CountData!$B:$B, $C611, CountData!$C:$C, $D611, CountData!$D:$D, $E611, CountData!$E:$E, $F611, CountData!$F:$F, $G611, CountData!$G:$G, $H611)</f>
        <v>19</v>
      </c>
      <c r="DF611" s="27">
        <f t="shared" ca="1" si="9"/>
        <v>0</v>
      </c>
      <c r="DG611" s="14">
        <v>1</v>
      </c>
    </row>
    <row r="612" spans="1:111" x14ac:dyDescent="0.25">
      <c r="A612" s="14" t="s">
        <v>56</v>
      </c>
      <c r="B612" s="14" t="s">
        <v>55</v>
      </c>
      <c r="C612" s="14" t="s">
        <v>55</v>
      </c>
      <c r="D612" s="14" t="s">
        <v>55</v>
      </c>
      <c r="E612" s="14" t="s">
        <v>55</v>
      </c>
      <c r="F612" s="14" t="s">
        <v>55</v>
      </c>
      <c r="G612" s="14" t="s">
        <v>62</v>
      </c>
      <c r="H612" s="1">
        <v>42179</v>
      </c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D612" s="14">
        <f>SUMIFS(CountData!$H:$H, CountData!$A:$A, $B612,CountData!$B:$B, $C612, CountData!$C:$C, $D612, CountData!$D:$D, $E612, CountData!$E:$E, $F612, CountData!$F:$F, $G612, CountData!$G:$G, $H612)</f>
        <v>16</v>
      </c>
      <c r="DE612" s="14">
        <f>SUMIFS(CountData!$I:$I, CountData!$A:$A, $B612, CountData!$B:$B, $C612, CountData!$C:$C, $D612, CountData!$D:$D, $E612, CountData!$E:$E, $F612, CountData!$F:$F, $G612, CountData!$G:$G, $H612)</f>
        <v>19</v>
      </c>
      <c r="DF612" s="27">
        <f t="shared" ca="1" si="9"/>
        <v>0</v>
      </c>
      <c r="DG612" s="14">
        <v>1</v>
      </c>
    </row>
    <row r="613" spans="1:111" x14ac:dyDescent="0.25">
      <c r="A613" s="14" t="s">
        <v>56</v>
      </c>
      <c r="B613" s="14" t="s">
        <v>55</v>
      </c>
      <c r="C613" s="14" t="s">
        <v>55</v>
      </c>
      <c r="D613" s="14" t="s">
        <v>55</v>
      </c>
      <c r="E613" s="14" t="s">
        <v>55</v>
      </c>
      <c r="F613" s="14" t="s">
        <v>55</v>
      </c>
      <c r="G613" s="14" t="s">
        <v>62</v>
      </c>
      <c r="H613" s="1">
        <v>42180</v>
      </c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D613" s="14">
        <f>SUMIFS(CountData!$H:$H, CountData!$A:$A, $B613,CountData!$B:$B, $C613, CountData!$C:$C, $D613, CountData!$D:$D, $E613, CountData!$E:$E, $F613, CountData!$F:$F, $G613, CountData!$G:$G, $H613)</f>
        <v>16</v>
      </c>
      <c r="DE613" s="14">
        <f>SUMIFS(CountData!$I:$I, CountData!$A:$A, $B613, CountData!$B:$B, $C613, CountData!$C:$C, $D613, CountData!$D:$D, $E613, CountData!$E:$E, $F613, CountData!$F:$F, $G613, CountData!$G:$G, $H613)</f>
        <v>19</v>
      </c>
      <c r="DF613" s="27">
        <f t="shared" ca="1" si="9"/>
        <v>0</v>
      </c>
      <c r="DG613" s="14">
        <v>1</v>
      </c>
    </row>
    <row r="614" spans="1:111" x14ac:dyDescent="0.25">
      <c r="A614" s="14" t="s">
        <v>56</v>
      </c>
      <c r="B614" s="14" t="s">
        <v>55</v>
      </c>
      <c r="C614" s="14" t="s">
        <v>55</v>
      </c>
      <c r="D614" s="14" t="s">
        <v>55</v>
      </c>
      <c r="E614" s="14" t="s">
        <v>55</v>
      </c>
      <c r="F614" s="14" t="s">
        <v>55</v>
      </c>
      <c r="G614" s="14" t="s">
        <v>62</v>
      </c>
      <c r="H614" s="1">
        <v>42181</v>
      </c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D614" s="14">
        <f>SUMIFS(CountData!$H:$H, CountData!$A:$A, $B614,CountData!$B:$B, $C614, CountData!$C:$C, $D614, CountData!$D:$D, $E614, CountData!$E:$E, $F614, CountData!$F:$F, $G614, CountData!$G:$G, $H614)</f>
        <v>16</v>
      </c>
      <c r="DE614" s="14">
        <f>SUMIFS(CountData!$I:$I, CountData!$A:$A, $B614, CountData!$B:$B, $C614, CountData!$C:$C, $D614, CountData!$D:$D, $E614, CountData!$E:$E, $F614, CountData!$F:$F, $G614, CountData!$G:$G, $H614)</f>
        <v>19</v>
      </c>
      <c r="DF614" s="27">
        <f t="shared" ca="1" si="9"/>
        <v>0</v>
      </c>
      <c r="DG614" s="14">
        <v>1</v>
      </c>
    </row>
    <row r="615" spans="1:111" x14ac:dyDescent="0.25">
      <c r="A615" s="14" t="s">
        <v>56</v>
      </c>
      <c r="B615" s="14" t="s">
        <v>55</v>
      </c>
      <c r="C615" s="14" t="s">
        <v>55</v>
      </c>
      <c r="D615" s="14" t="s">
        <v>55</v>
      </c>
      <c r="E615" s="14" t="s">
        <v>55</v>
      </c>
      <c r="F615" s="14" t="s">
        <v>55</v>
      </c>
      <c r="G615" s="14" t="s">
        <v>62</v>
      </c>
      <c r="H615" s="1">
        <v>42185</v>
      </c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D615" s="14">
        <f>SUMIFS(CountData!$H:$H, CountData!$A:$A, $B615,CountData!$B:$B, $C615, CountData!$C:$C, $D615, CountData!$D:$D, $E615, CountData!$E:$E, $F615, CountData!$F:$F, $G615, CountData!$G:$G, $H615)</f>
        <v>16</v>
      </c>
      <c r="DE615" s="14">
        <f>SUMIFS(CountData!$I:$I, CountData!$A:$A, $B615, CountData!$B:$B, $C615, CountData!$C:$C, $D615, CountData!$D:$D, $E615, CountData!$E:$E, $F615, CountData!$F:$F, $G615, CountData!$G:$G, $H615)</f>
        <v>19</v>
      </c>
      <c r="DF615" s="27">
        <f t="shared" ca="1" si="9"/>
        <v>0</v>
      </c>
      <c r="DG615" s="14">
        <v>1</v>
      </c>
    </row>
    <row r="616" spans="1:111" x14ac:dyDescent="0.25">
      <c r="A616" s="14" t="s">
        <v>56</v>
      </c>
      <c r="B616" s="14" t="s">
        <v>55</v>
      </c>
      <c r="C616" s="14" t="s">
        <v>55</v>
      </c>
      <c r="D616" s="14" t="s">
        <v>55</v>
      </c>
      <c r="E616" s="14" t="s">
        <v>55</v>
      </c>
      <c r="F616" s="14" t="s">
        <v>55</v>
      </c>
      <c r="G616" s="14" t="s">
        <v>62</v>
      </c>
      <c r="H616" s="1">
        <v>42186</v>
      </c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D616" s="14">
        <f>SUMIFS(CountData!$H:$H, CountData!$A:$A, $B616,CountData!$B:$B, $C616, CountData!$C:$C, $D616, CountData!$D:$D, $E616, CountData!$E:$E, $F616, CountData!$F:$F, $G616, CountData!$G:$G, $H616)</f>
        <v>16</v>
      </c>
      <c r="DE616" s="14">
        <f>SUMIFS(CountData!$I:$I, CountData!$A:$A, $B616, CountData!$B:$B, $C616, CountData!$C:$C, $D616, CountData!$D:$D, $E616, CountData!$E:$E, $F616, CountData!$F:$F, $G616, CountData!$G:$G, $H616)</f>
        <v>19</v>
      </c>
      <c r="DF616" s="27">
        <f t="shared" ca="1" si="9"/>
        <v>0</v>
      </c>
      <c r="DG616" s="14">
        <v>1</v>
      </c>
    </row>
    <row r="617" spans="1:111" x14ac:dyDescent="0.25">
      <c r="A617" s="14" t="s">
        <v>56</v>
      </c>
      <c r="B617" s="14" t="s">
        <v>55</v>
      </c>
      <c r="C617" s="14" t="s">
        <v>55</v>
      </c>
      <c r="D617" s="14" t="s">
        <v>55</v>
      </c>
      <c r="E617" s="14" t="s">
        <v>55</v>
      </c>
      <c r="F617" s="14" t="s">
        <v>55</v>
      </c>
      <c r="G617" s="14" t="s">
        <v>62</v>
      </c>
      <c r="H617" s="1">
        <v>42201</v>
      </c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D617" s="14">
        <f>SUMIFS(CountData!$H:$H, CountData!$A:$A, $B617,CountData!$B:$B, $C617, CountData!$C:$C, $D617, CountData!$D:$D, $E617, CountData!$E:$E, $F617, CountData!$F:$F, $G617, CountData!$G:$G, $H617)</f>
        <v>16</v>
      </c>
      <c r="DE617" s="14">
        <f>SUMIFS(CountData!$I:$I, CountData!$A:$A, $B617, CountData!$B:$B, $C617, CountData!$C:$C, $D617, CountData!$D:$D, $E617, CountData!$E:$E, $F617, CountData!$F:$F, $G617, CountData!$G:$G, $H617)</f>
        <v>19</v>
      </c>
      <c r="DF617" s="27">
        <f t="shared" ca="1" si="9"/>
        <v>0</v>
      </c>
      <c r="DG617" s="14">
        <v>1</v>
      </c>
    </row>
    <row r="618" spans="1:111" x14ac:dyDescent="0.25">
      <c r="A618" s="14" t="s">
        <v>56</v>
      </c>
      <c r="B618" s="14" t="s">
        <v>55</v>
      </c>
      <c r="C618" s="14" t="s">
        <v>55</v>
      </c>
      <c r="D618" s="14" t="s">
        <v>55</v>
      </c>
      <c r="E618" s="14" t="s">
        <v>55</v>
      </c>
      <c r="F618" s="14" t="s">
        <v>55</v>
      </c>
      <c r="G618" s="14" t="s">
        <v>62</v>
      </c>
      <c r="H618" s="1">
        <v>42213</v>
      </c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D618" s="14">
        <f>SUMIFS(CountData!$H:$H, CountData!$A:$A, $B618,CountData!$B:$B, $C618, CountData!$C:$C, $D618, CountData!$D:$D, $E618, CountData!$E:$E, $F618, CountData!$F:$F, $G618, CountData!$G:$G, $H618)</f>
        <v>16</v>
      </c>
      <c r="DE618" s="14">
        <f>SUMIFS(CountData!$I:$I, CountData!$A:$A, $B618, CountData!$B:$B, $C618, CountData!$C:$C, $D618, CountData!$D:$D, $E618, CountData!$E:$E, $F618, CountData!$F:$F, $G618, CountData!$G:$G, $H618)</f>
        <v>19</v>
      </c>
      <c r="DF618" s="27">
        <f t="shared" ca="1" si="9"/>
        <v>0</v>
      </c>
      <c r="DG618" s="14">
        <v>1</v>
      </c>
    </row>
    <row r="619" spans="1:111" x14ac:dyDescent="0.25">
      <c r="A619" s="14" t="s">
        <v>56</v>
      </c>
      <c r="B619" s="14" t="s">
        <v>55</v>
      </c>
      <c r="C619" s="14" t="s">
        <v>55</v>
      </c>
      <c r="D619" s="14" t="s">
        <v>55</v>
      </c>
      <c r="E619" s="14" t="s">
        <v>55</v>
      </c>
      <c r="F619" s="14" t="s">
        <v>55</v>
      </c>
      <c r="G619" s="14" t="s">
        <v>62</v>
      </c>
      <c r="H619" s="1">
        <v>42215</v>
      </c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D619" s="14">
        <f>SUMIFS(CountData!$H:$H, CountData!$A:$A, $B619,CountData!$B:$B, $C619, CountData!$C:$C, $D619, CountData!$D:$D, $E619, CountData!$E:$E, $F619, CountData!$F:$F, $G619, CountData!$G:$G, $H619)</f>
        <v>16</v>
      </c>
      <c r="DE619" s="14">
        <f>SUMIFS(CountData!$I:$I, CountData!$A:$A, $B619, CountData!$B:$B, $C619, CountData!$C:$C, $D619, CountData!$D:$D, $E619, CountData!$E:$E, $F619, CountData!$F:$F, $G619, CountData!$G:$G, $H619)</f>
        <v>19</v>
      </c>
      <c r="DF619" s="27">
        <f t="shared" ca="1" si="9"/>
        <v>0</v>
      </c>
      <c r="DG619" s="14">
        <v>1</v>
      </c>
    </row>
    <row r="620" spans="1:111" x14ac:dyDescent="0.25">
      <c r="A620" s="14" t="s">
        <v>56</v>
      </c>
      <c r="B620" s="14" t="s">
        <v>55</v>
      </c>
      <c r="C620" s="14" t="s">
        <v>55</v>
      </c>
      <c r="D620" s="14" t="s">
        <v>55</v>
      </c>
      <c r="E620" s="14" t="s">
        <v>55</v>
      </c>
      <c r="F620" s="14" t="s">
        <v>55</v>
      </c>
      <c r="G620" s="14" t="s">
        <v>62</v>
      </c>
      <c r="H620" s="1">
        <v>42216</v>
      </c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D620" s="14">
        <f>SUMIFS(CountData!$H:$H, CountData!$A:$A, $B620,CountData!$B:$B, $C620, CountData!$C:$C, $D620, CountData!$D:$D, $E620, CountData!$E:$E, $F620, CountData!$F:$F, $G620, CountData!$G:$G, $H620)</f>
        <v>16</v>
      </c>
      <c r="DE620" s="14">
        <f>SUMIFS(CountData!$I:$I, CountData!$A:$A, $B620, CountData!$B:$B, $C620, CountData!$C:$C, $D620, CountData!$D:$D, $E620, CountData!$E:$E, $F620, CountData!$F:$F, $G620, CountData!$G:$G, $H620)</f>
        <v>19</v>
      </c>
      <c r="DF620" s="27">
        <f t="shared" ca="1" si="9"/>
        <v>0</v>
      </c>
      <c r="DG620" s="14">
        <v>1</v>
      </c>
    </row>
    <row r="621" spans="1:111" x14ac:dyDescent="0.25">
      <c r="A621" s="14" t="s">
        <v>56</v>
      </c>
      <c r="B621" s="14" t="s">
        <v>55</v>
      </c>
      <c r="C621" s="14" t="s">
        <v>55</v>
      </c>
      <c r="D621" s="14" t="s">
        <v>55</v>
      </c>
      <c r="E621" s="14" t="s">
        <v>55</v>
      </c>
      <c r="F621" s="14" t="s">
        <v>55</v>
      </c>
      <c r="G621" s="14" t="s">
        <v>62</v>
      </c>
      <c r="H621" s="1">
        <v>42222</v>
      </c>
      <c r="I621" s="14">
        <v>9363.2000000000007</v>
      </c>
      <c r="J621" s="14">
        <v>8519.16</v>
      </c>
      <c r="K621" s="14">
        <v>7574.22</v>
      </c>
      <c r="L621" s="14">
        <v>7747</v>
      </c>
      <c r="M621" s="14">
        <v>8309.68</v>
      </c>
      <c r="N621" s="14">
        <v>9720.7999999999993</v>
      </c>
      <c r="O621" s="14">
        <v>10395.16</v>
      </c>
      <c r="P621" s="14">
        <v>12150.72</v>
      </c>
      <c r="Q621" s="14">
        <v>14528.34</v>
      </c>
      <c r="R621" s="14">
        <v>17117.740000000002</v>
      </c>
      <c r="S621" s="14">
        <v>16703.46</v>
      </c>
      <c r="T621" s="14">
        <v>18884</v>
      </c>
      <c r="U621" s="14">
        <v>19267.98</v>
      </c>
      <c r="V621" s="14">
        <v>19006.68</v>
      </c>
      <c r="W621" s="14">
        <v>13258.34</v>
      </c>
      <c r="X621" s="14">
        <v>8500.42</v>
      </c>
      <c r="Y621" s="14">
        <v>7897.4</v>
      </c>
      <c r="Z621" s="14">
        <v>7146.18</v>
      </c>
      <c r="AA621" s="14">
        <v>5361.48</v>
      </c>
      <c r="AB621" s="14">
        <v>8164.58</v>
      </c>
      <c r="AC621" s="14">
        <v>12518.76</v>
      </c>
      <c r="AD621" s="14">
        <v>11831.2</v>
      </c>
      <c r="AE621" s="14">
        <v>11195.54</v>
      </c>
      <c r="AF621" s="14">
        <v>9549.7199999999993</v>
      </c>
      <c r="AG621" s="14">
        <v>7226.37</v>
      </c>
      <c r="AH621" s="14">
        <v>9302.6119999999992</v>
      </c>
      <c r="AI621" s="14">
        <v>8452.1039999999994</v>
      </c>
      <c r="AJ621" s="14">
        <v>7621.51</v>
      </c>
      <c r="AK621" s="14">
        <v>7867.7839999999997</v>
      </c>
      <c r="AL621" s="14">
        <v>8442.5470000000005</v>
      </c>
      <c r="AM621" s="14">
        <v>9776.8320000000003</v>
      </c>
      <c r="AN621" s="14">
        <v>10328.69</v>
      </c>
      <c r="AO621" s="14">
        <v>11998.77</v>
      </c>
      <c r="AP621" s="14">
        <v>14295.65</v>
      </c>
      <c r="AQ621" s="14">
        <v>16887.2</v>
      </c>
      <c r="AR621" s="14">
        <v>16659.310000000001</v>
      </c>
      <c r="AS621" s="14">
        <v>19325.38</v>
      </c>
      <c r="AT621" s="14">
        <v>18787.61</v>
      </c>
      <c r="AU621" s="14">
        <v>18344.59</v>
      </c>
      <c r="AV621" s="14">
        <v>19316.89</v>
      </c>
      <c r="AW621" s="14">
        <v>17118.8</v>
      </c>
      <c r="AX621" s="14">
        <v>16131.96</v>
      </c>
      <c r="AY621" s="14">
        <v>14947.59</v>
      </c>
      <c r="AZ621" s="14">
        <v>12562.27</v>
      </c>
      <c r="BA621" s="14">
        <v>12006.58</v>
      </c>
      <c r="BB621" s="14">
        <v>12533.9</v>
      </c>
      <c r="BC621" s="14">
        <v>11742.79</v>
      </c>
      <c r="BD621" s="14">
        <v>11053.26</v>
      </c>
      <c r="BE621" s="14">
        <v>9544.9950000000008</v>
      </c>
      <c r="BF621" s="14">
        <v>15162.11</v>
      </c>
      <c r="BG621" s="14">
        <v>69.310299999999998</v>
      </c>
      <c r="BH621" s="14">
        <v>71</v>
      </c>
      <c r="BI621" s="14">
        <v>70.689700000000002</v>
      </c>
      <c r="BJ621" s="14">
        <v>70.689700000000002</v>
      </c>
      <c r="BK621" s="14">
        <v>70</v>
      </c>
      <c r="BL621" s="14">
        <v>70</v>
      </c>
      <c r="BM621" s="14">
        <v>70.689700000000002</v>
      </c>
      <c r="BN621" s="14">
        <v>72.379300000000001</v>
      </c>
      <c r="BO621" s="14">
        <v>75.379300000000001</v>
      </c>
      <c r="BP621" s="14">
        <v>79.827600000000004</v>
      </c>
      <c r="BQ621" s="14">
        <v>81.827600000000004</v>
      </c>
      <c r="BR621" s="14">
        <v>83.137900000000002</v>
      </c>
      <c r="BS621" s="14">
        <v>81.137900000000002</v>
      </c>
      <c r="BT621" s="14">
        <v>79.448300000000003</v>
      </c>
      <c r="BU621" s="14">
        <v>79.448300000000003</v>
      </c>
      <c r="BV621" s="14">
        <v>79.448300000000003</v>
      </c>
      <c r="BW621" s="14">
        <v>78.758600000000001</v>
      </c>
      <c r="BX621" s="14">
        <v>76.069000000000003</v>
      </c>
      <c r="BY621" s="14">
        <v>73.379300000000001</v>
      </c>
      <c r="BZ621" s="14">
        <v>71.689700000000002</v>
      </c>
      <c r="CA621" s="14">
        <v>70.689700000000002</v>
      </c>
      <c r="CB621" s="14">
        <v>70</v>
      </c>
      <c r="CC621" s="14">
        <v>70</v>
      </c>
      <c r="CD621" s="14">
        <v>69.689700000000002</v>
      </c>
      <c r="CE621" s="14">
        <v>26707.1</v>
      </c>
      <c r="CF621" s="14">
        <v>26864.55</v>
      </c>
      <c r="CG621" s="14">
        <v>27205.3</v>
      </c>
      <c r="CH621" s="14">
        <v>22214.93</v>
      </c>
      <c r="CI621" s="14">
        <v>25083.9</v>
      </c>
      <c r="CJ621" s="14">
        <v>29725.29</v>
      </c>
      <c r="CK621" s="14">
        <v>30657.82</v>
      </c>
      <c r="CL621" s="14">
        <v>46160.15</v>
      </c>
      <c r="CM621" s="14">
        <v>98700.04</v>
      </c>
      <c r="CN621" s="14">
        <v>116855.1</v>
      </c>
      <c r="CO621" s="14">
        <v>152260.9</v>
      </c>
      <c r="CP621" s="14">
        <v>199829.3</v>
      </c>
      <c r="CQ621" s="14">
        <v>191625.1</v>
      </c>
      <c r="CR621" s="14">
        <v>184126.2</v>
      </c>
      <c r="CS621" s="14">
        <v>143698.4</v>
      </c>
      <c r="CT621" s="14">
        <v>150772.79999999999</v>
      </c>
      <c r="CU621" s="14">
        <v>137488.1</v>
      </c>
      <c r="CV621" s="14">
        <v>143243.5</v>
      </c>
      <c r="CW621" s="14">
        <v>133282.6</v>
      </c>
      <c r="CX621" s="14">
        <v>123364.2</v>
      </c>
      <c r="CY621" s="14">
        <v>125674.5</v>
      </c>
      <c r="CZ621" s="14">
        <v>82742.48</v>
      </c>
      <c r="DA621" s="14">
        <v>46044.06</v>
      </c>
      <c r="DB621" s="14">
        <v>35558.51</v>
      </c>
      <c r="DC621" s="14">
        <v>119574.7</v>
      </c>
      <c r="DD621" s="14">
        <f>SUMIFS(CountData!$H:$H, CountData!$A:$A, $B621,CountData!$B:$B, $C621, CountData!$C:$C, $D621, CountData!$D:$D, $E621, CountData!$E:$E, $F621, CountData!$F:$F, $G621, CountData!$G:$G, $H621)</f>
        <v>16</v>
      </c>
      <c r="DE621" s="14">
        <f>SUMIFS(CountData!$I:$I, CountData!$A:$A, $B621, CountData!$B:$B, $C621, CountData!$C:$C, $D621, CountData!$D:$D, $E621, CountData!$E:$E, $F621, CountData!$F:$F, $G621, CountData!$G:$G, $H621)</f>
        <v>19</v>
      </c>
      <c r="DF621" s="27">
        <f t="shared" ca="1" si="9"/>
        <v>9652.4400000000023</v>
      </c>
      <c r="DG621" s="14">
        <v>0</v>
      </c>
    </row>
    <row r="622" spans="1:111" x14ac:dyDescent="0.25">
      <c r="A622" s="14" t="s">
        <v>56</v>
      </c>
      <c r="B622" s="14" t="s">
        <v>55</v>
      </c>
      <c r="C622" s="14" t="s">
        <v>55</v>
      </c>
      <c r="D622" s="14" t="s">
        <v>55</v>
      </c>
      <c r="E622" s="14" t="s">
        <v>55</v>
      </c>
      <c r="F622" s="14" t="s">
        <v>55</v>
      </c>
      <c r="G622" s="14" t="s">
        <v>62</v>
      </c>
      <c r="H622" s="1">
        <v>42227</v>
      </c>
      <c r="I622" s="14">
        <v>8576.86</v>
      </c>
      <c r="J622" s="14">
        <v>8054.46</v>
      </c>
      <c r="K622" s="14">
        <v>7856.22</v>
      </c>
      <c r="L622" s="14">
        <v>7731.5</v>
      </c>
      <c r="M622" s="14">
        <v>8071.78</v>
      </c>
      <c r="N622" s="14">
        <v>9020.16</v>
      </c>
      <c r="O622" s="14">
        <v>10422.58</v>
      </c>
      <c r="P622" s="14">
        <v>15089.76</v>
      </c>
      <c r="Q622" s="14">
        <v>16706.14</v>
      </c>
      <c r="R622" s="14">
        <v>17019.98</v>
      </c>
      <c r="S622" s="14">
        <v>17568.7</v>
      </c>
      <c r="T622" s="14">
        <v>17086.98</v>
      </c>
      <c r="U622" s="14">
        <v>18128.46</v>
      </c>
      <c r="V622" s="14">
        <v>20017.66</v>
      </c>
      <c r="W622" s="14">
        <v>12766.38</v>
      </c>
      <c r="X622" s="14">
        <v>8277.3799999999992</v>
      </c>
      <c r="Y622" s="14">
        <v>7289.12</v>
      </c>
      <c r="Z622" s="14">
        <v>5424.2</v>
      </c>
      <c r="AA622" s="14">
        <v>4858.3999999999996</v>
      </c>
      <c r="AB622" s="14">
        <v>7607.26</v>
      </c>
      <c r="AC622" s="14">
        <v>10578</v>
      </c>
      <c r="AD622" s="14">
        <v>10212.68</v>
      </c>
      <c r="AE622" s="14">
        <v>9771.48</v>
      </c>
      <c r="AF622" s="14">
        <v>9196.02</v>
      </c>
      <c r="AG622" s="14">
        <v>6462.2749999999996</v>
      </c>
      <c r="AH622" s="14">
        <v>8494.1270000000004</v>
      </c>
      <c r="AI622" s="14">
        <v>8107.152</v>
      </c>
      <c r="AJ622" s="14">
        <v>7925.0829999999996</v>
      </c>
      <c r="AK622" s="14">
        <v>7901.9549999999999</v>
      </c>
      <c r="AL622" s="14">
        <v>8279.1749999999993</v>
      </c>
      <c r="AM622" s="14">
        <v>9077.5810000000001</v>
      </c>
      <c r="AN622" s="14">
        <v>10534.46</v>
      </c>
      <c r="AO622" s="14">
        <v>14903.89</v>
      </c>
      <c r="AP622" s="14">
        <v>16237.9</v>
      </c>
      <c r="AQ622" s="14">
        <v>16593.189999999999</v>
      </c>
      <c r="AR622" s="14">
        <v>17195.46</v>
      </c>
      <c r="AS622" s="14">
        <v>17351.310000000001</v>
      </c>
      <c r="AT622" s="14">
        <v>18687.73</v>
      </c>
      <c r="AU622" s="14">
        <v>19684.759999999998</v>
      </c>
      <c r="AV622" s="14">
        <v>19046.79</v>
      </c>
      <c r="AW622" s="14">
        <v>17226.509999999998</v>
      </c>
      <c r="AX622" s="14">
        <v>15872.9</v>
      </c>
      <c r="AY622" s="14">
        <v>13604.66</v>
      </c>
      <c r="AZ622" s="14">
        <v>12571.96</v>
      </c>
      <c r="BA622" s="14">
        <v>12265.39</v>
      </c>
      <c r="BB622" s="14">
        <v>11615.97</v>
      </c>
      <c r="BC622" s="14">
        <v>10625.07</v>
      </c>
      <c r="BD622" s="14">
        <v>9883.491</v>
      </c>
      <c r="BE622" s="14">
        <v>9293.1949999999997</v>
      </c>
      <c r="BF622" s="14">
        <v>14786.82</v>
      </c>
      <c r="BG622" s="14">
        <v>69.701800000000006</v>
      </c>
      <c r="BH622" s="14">
        <v>69</v>
      </c>
      <c r="BI622" s="14">
        <v>69.701800000000006</v>
      </c>
      <c r="BJ622" s="14">
        <v>69</v>
      </c>
      <c r="BK622" s="14">
        <v>69</v>
      </c>
      <c r="BL622" s="14">
        <v>68.701800000000006</v>
      </c>
      <c r="BM622" s="14">
        <v>69.403499999999994</v>
      </c>
      <c r="BN622" s="14">
        <v>69.701800000000006</v>
      </c>
      <c r="BO622" s="14">
        <v>70.701800000000006</v>
      </c>
      <c r="BP622" s="14">
        <v>72.403499999999994</v>
      </c>
      <c r="BQ622" s="14">
        <v>75.508799999999994</v>
      </c>
      <c r="BR622" s="14">
        <v>77.807000000000002</v>
      </c>
      <c r="BS622" s="14">
        <v>78.1053</v>
      </c>
      <c r="BT622" s="14">
        <v>77.210499999999996</v>
      </c>
      <c r="BU622" s="14">
        <v>75.315799999999996</v>
      </c>
      <c r="BV622" s="14">
        <v>76.315799999999996</v>
      </c>
      <c r="BW622" s="14">
        <v>74.315799999999996</v>
      </c>
      <c r="BX622" s="14">
        <v>73.315799999999996</v>
      </c>
      <c r="BY622" s="14">
        <v>72.210499999999996</v>
      </c>
      <c r="BZ622" s="14">
        <v>68.912300000000002</v>
      </c>
      <c r="CA622" s="14">
        <v>67.912300000000002</v>
      </c>
      <c r="CB622" s="14">
        <v>67.807000000000002</v>
      </c>
      <c r="CC622" s="14">
        <v>67.508799999999994</v>
      </c>
      <c r="CD622" s="14">
        <v>66.508799999999994</v>
      </c>
      <c r="CE622" s="14">
        <v>29749.4</v>
      </c>
      <c r="CF622" s="14">
        <v>28406.880000000001</v>
      </c>
      <c r="CG622" s="14">
        <v>28272.400000000001</v>
      </c>
      <c r="CH622" s="14">
        <v>27530.77</v>
      </c>
      <c r="CI622" s="14">
        <v>29469.17</v>
      </c>
      <c r="CJ622" s="14">
        <v>37480.269999999997</v>
      </c>
      <c r="CK622" s="14">
        <v>40601.11</v>
      </c>
      <c r="CL622" s="14">
        <v>64168.73</v>
      </c>
      <c r="CM622" s="14">
        <v>118605.2</v>
      </c>
      <c r="CN622" s="14">
        <v>155255.6</v>
      </c>
      <c r="CO622" s="14">
        <v>201411.5</v>
      </c>
      <c r="CP622" s="14">
        <v>306565</v>
      </c>
      <c r="CQ622" s="14">
        <v>316996.5</v>
      </c>
      <c r="CR622" s="14">
        <v>278668</v>
      </c>
      <c r="CS622" s="14">
        <v>232210.6</v>
      </c>
      <c r="CT622" s="14">
        <v>217509.1</v>
      </c>
      <c r="CU622" s="14">
        <v>200421.3</v>
      </c>
      <c r="CV622" s="14">
        <v>185454.3</v>
      </c>
      <c r="CW622" s="14">
        <v>163719.9</v>
      </c>
      <c r="CX622" s="14">
        <v>155217.1</v>
      </c>
      <c r="CY622" s="14">
        <v>125566.8</v>
      </c>
      <c r="CZ622" s="14">
        <v>88363.01</v>
      </c>
      <c r="DA622" s="14">
        <v>50913.23</v>
      </c>
      <c r="DB622" s="14">
        <v>38475.29</v>
      </c>
      <c r="DC622" s="14">
        <v>166385.29999999999</v>
      </c>
      <c r="DD622" s="14">
        <f>SUMIFS(CountData!$H:$H, CountData!$A:$A, $B622,CountData!$B:$B, $C622, CountData!$C:$C, $D622, CountData!$D:$D, $E622, CountData!$E:$E, $F622, CountData!$F:$F, $G622, CountData!$G:$G, $H622)</f>
        <v>16</v>
      </c>
      <c r="DE622" s="14">
        <f>SUMIFS(CountData!$I:$I, CountData!$A:$A, $B622, CountData!$B:$B, $C622, CountData!$C:$C, $D622, CountData!$D:$D, $E622, CountData!$E:$E, $F622, CountData!$F:$F, $G622, CountData!$G:$G, $H622)</f>
        <v>19</v>
      </c>
      <c r="DF622" s="27">
        <f t="shared" ca="1" si="9"/>
        <v>9975.44</v>
      </c>
      <c r="DG622" s="14">
        <v>0</v>
      </c>
    </row>
    <row r="623" spans="1:111" x14ac:dyDescent="0.25">
      <c r="A623" s="14" t="s">
        <v>56</v>
      </c>
      <c r="B623" s="14" t="s">
        <v>55</v>
      </c>
      <c r="C623" s="14" t="s">
        <v>55</v>
      </c>
      <c r="D623" s="14" t="s">
        <v>55</v>
      </c>
      <c r="E623" s="14" t="s">
        <v>55</v>
      </c>
      <c r="F623" s="14" t="s">
        <v>55</v>
      </c>
      <c r="G623" s="14" t="s">
        <v>62</v>
      </c>
      <c r="H623" s="1">
        <v>42228</v>
      </c>
      <c r="I623" s="14">
        <v>8587.02</v>
      </c>
      <c r="J623" s="14">
        <v>8131.64</v>
      </c>
      <c r="K623" s="14">
        <v>8163.52</v>
      </c>
      <c r="L623" s="14">
        <v>8534.14</v>
      </c>
      <c r="M623" s="14">
        <v>9020.1200000000008</v>
      </c>
      <c r="N623" s="14">
        <v>10283.84</v>
      </c>
      <c r="O623" s="14">
        <v>11390.14</v>
      </c>
      <c r="P623" s="14">
        <v>14390.3</v>
      </c>
      <c r="Q623" s="14">
        <v>17505.439999999999</v>
      </c>
      <c r="R623" s="14">
        <v>19396.099999999999</v>
      </c>
      <c r="S623" s="14">
        <v>19584.72</v>
      </c>
      <c r="T623" s="14">
        <v>19891.060000000001</v>
      </c>
      <c r="U623" s="14">
        <v>19491.419999999998</v>
      </c>
      <c r="V623" s="14">
        <v>15478.66</v>
      </c>
      <c r="W623" s="14">
        <v>9770.66</v>
      </c>
      <c r="X623" s="14">
        <v>7333.98</v>
      </c>
      <c r="Y623" s="14">
        <v>6624.12</v>
      </c>
      <c r="Z623" s="14">
        <v>5897.4</v>
      </c>
      <c r="AA623" s="14">
        <v>7525.24</v>
      </c>
      <c r="AB623" s="14">
        <v>10475.02</v>
      </c>
      <c r="AC623" s="14">
        <v>11232.7</v>
      </c>
      <c r="AD623" s="14">
        <v>10390.44</v>
      </c>
      <c r="AE623" s="14">
        <v>9914.16</v>
      </c>
      <c r="AF623" s="14">
        <v>9666.58</v>
      </c>
      <c r="AG623" s="14">
        <v>7406.54</v>
      </c>
      <c r="AH623" s="14">
        <v>8831.4920000000002</v>
      </c>
      <c r="AI623" s="14">
        <v>8322.518</v>
      </c>
      <c r="AJ623" s="14">
        <v>8078.7950000000001</v>
      </c>
      <c r="AK623" s="14">
        <v>8251.3639999999996</v>
      </c>
      <c r="AL623" s="14">
        <v>8791.6460000000006</v>
      </c>
      <c r="AM623" s="14">
        <v>10239.89</v>
      </c>
      <c r="AN623" s="14">
        <v>11779.88</v>
      </c>
      <c r="AO623" s="14">
        <v>13888.74</v>
      </c>
      <c r="AP623" s="14">
        <v>15601.8</v>
      </c>
      <c r="AQ623" s="14">
        <v>16628.650000000001</v>
      </c>
      <c r="AR623" s="14">
        <v>18484.14</v>
      </c>
      <c r="AS623" s="14">
        <v>19165.98</v>
      </c>
      <c r="AT623" s="14">
        <v>18740.7</v>
      </c>
      <c r="AU623" s="14">
        <v>18468.13</v>
      </c>
      <c r="AV623" s="14">
        <v>18296.52</v>
      </c>
      <c r="AW623" s="14">
        <v>17085.310000000001</v>
      </c>
      <c r="AX623" s="14">
        <v>15681.7</v>
      </c>
      <c r="AY623" s="14">
        <v>14852.5</v>
      </c>
      <c r="AZ623" s="14">
        <v>13293.51</v>
      </c>
      <c r="BA623" s="14">
        <v>11962.34</v>
      </c>
      <c r="BB623" s="14">
        <v>12137.59</v>
      </c>
      <c r="BC623" s="14">
        <v>11421.67</v>
      </c>
      <c r="BD623" s="14">
        <v>10692.7</v>
      </c>
      <c r="BE623" s="14">
        <v>9786.3539999999994</v>
      </c>
      <c r="BF623" s="14">
        <v>16603.419999999998</v>
      </c>
      <c r="BG623" s="14">
        <v>65.366699999999994</v>
      </c>
      <c r="BH623" s="14">
        <v>64.7333</v>
      </c>
      <c r="BI623" s="14">
        <v>65.466700000000003</v>
      </c>
      <c r="BJ623" s="14">
        <v>66.416700000000006</v>
      </c>
      <c r="BK623" s="14">
        <v>66.05</v>
      </c>
      <c r="BL623" s="14">
        <v>65.099999999999994</v>
      </c>
      <c r="BM623" s="14">
        <v>66</v>
      </c>
      <c r="BN623" s="14">
        <v>69.416700000000006</v>
      </c>
      <c r="BO623" s="14">
        <v>72.7333</v>
      </c>
      <c r="BP623" s="14">
        <v>74.783299999999997</v>
      </c>
      <c r="BQ623" s="14">
        <v>77.099999999999994</v>
      </c>
      <c r="BR623" s="14">
        <v>80.416700000000006</v>
      </c>
      <c r="BS623" s="14">
        <v>79.783299999999997</v>
      </c>
      <c r="BT623" s="14">
        <v>82.15</v>
      </c>
      <c r="BU623" s="14">
        <v>82.416700000000006</v>
      </c>
      <c r="BV623" s="14">
        <v>81.7333</v>
      </c>
      <c r="BW623" s="14">
        <v>80.416700000000006</v>
      </c>
      <c r="BX623" s="14">
        <v>79.366699999999994</v>
      </c>
      <c r="BY623" s="14">
        <v>77.366699999999994</v>
      </c>
      <c r="BZ623" s="14">
        <v>75.366699999999994</v>
      </c>
      <c r="CA623" s="14">
        <v>75.05</v>
      </c>
      <c r="CB623" s="14">
        <v>74.05</v>
      </c>
      <c r="CC623" s="14">
        <v>73.366699999999994</v>
      </c>
      <c r="CD623" s="14">
        <v>73.05</v>
      </c>
      <c r="CE623" s="14">
        <v>163960.9</v>
      </c>
      <c r="CF623" s="14">
        <v>154180.4</v>
      </c>
      <c r="CG623" s="14">
        <v>153116.1</v>
      </c>
      <c r="CH623" s="14">
        <v>151490.9</v>
      </c>
      <c r="CI623" s="14">
        <v>164869.1</v>
      </c>
      <c r="CJ623" s="14">
        <v>208127.3</v>
      </c>
      <c r="CK623" s="14">
        <v>221720.2</v>
      </c>
      <c r="CL623" s="14">
        <v>363396.2</v>
      </c>
      <c r="CM623" s="14">
        <v>691770.5</v>
      </c>
      <c r="CN623" s="14">
        <v>917339.6</v>
      </c>
      <c r="CO623" s="14">
        <v>1079481</v>
      </c>
      <c r="CP623" s="14">
        <v>1302240</v>
      </c>
      <c r="CQ623" s="14">
        <v>1137173</v>
      </c>
      <c r="CR623" s="14">
        <v>1208307</v>
      </c>
      <c r="CS623" s="14">
        <v>1093220</v>
      </c>
      <c r="CT623" s="14">
        <v>1430265</v>
      </c>
      <c r="CU623" s="14">
        <v>1224295</v>
      </c>
      <c r="CV623" s="14">
        <v>1194411</v>
      </c>
      <c r="CW623" s="14">
        <v>976389.6</v>
      </c>
      <c r="CX623" s="14">
        <v>862817.7</v>
      </c>
      <c r="CY623" s="14">
        <v>813761</v>
      </c>
      <c r="CZ623" s="14">
        <v>506888.2</v>
      </c>
      <c r="DA623" s="14">
        <v>345823.3</v>
      </c>
      <c r="DB623" s="14">
        <v>243988.8</v>
      </c>
      <c r="DC623" s="14">
        <v>1039535</v>
      </c>
      <c r="DD623" s="14">
        <f>SUMIFS(CountData!$H:$H, CountData!$A:$A, $B623,CountData!$B:$B, $C623, CountData!$C:$C, $D623, CountData!$D:$D, $E623, CountData!$E:$E, $F623, CountData!$F:$F, $G623, CountData!$G:$G, $H623)</f>
        <v>15</v>
      </c>
      <c r="DE623" s="14">
        <f>SUMIFS(CountData!$I:$I, CountData!$A:$A, $B623, CountData!$B:$B, $C623, CountData!$C:$C, $D623, CountData!$D:$D, $E623, CountData!$E:$E, $F623, CountData!$F:$F, $G623, CountData!$G:$G, $H623)</f>
        <v>18</v>
      </c>
      <c r="DF623" s="27">
        <f t="shared" ca="1" si="9"/>
        <v>9976.3750000000018</v>
      </c>
      <c r="DG623" s="14">
        <v>0</v>
      </c>
    </row>
    <row r="624" spans="1:111" x14ac:dyDescent="0.25">
      <c r="A624" s="14" t="s">
        <v>56</v>
      </c>
      <c r="B624" s="14" t="s">
        <v>55</v>
      </c>
      <c r="C624" s="14" t="s">
        <v>55</v>
      </c>
      <c r="D624" s="14" t="s">
        <v>55</v>
      </c>
      <c r="E624" s="14" t="s">
        <v>55</v>
      </c>
      <c r="F624" s="14" t="s">
        <v>55</v>
      </c>
      <c r="G624" s="14" t="s">
        <v>62</v>
      </c>
      <c r="H624" s="1">
        <v>42229</v>
      </c>
      <c r="I624" s="14">
        <v>8824.7800000000007</v>
      </c>
      <c r="J624" s="14">
        <v>8364.94</v>
      </c>
      <c r="K624" s="14">
        <v>8324.44</v>
      </c>
      <c r="L624" s="14">
        <v>8217.94</v>
      </c>
      <c r="M624" s="14">
        <v>8838.0400000000009</v>
      </c>
      <c r="N624" s="14">
        <v>10304.08</v>
      </c>
      <c r="O624" s="14">
        <v>11438.52</v>
      </c>
      <c r="P624" s="14">
        <v>13627.16</v>
      </c>
      <c r="Q624" s="14">
        <v>16741.78</v>
      </c>
      <c r="R624" s="14">
        <v>18209.2</v>
      </c>
      <c r="S624" s="14">
        <v>19070.78</v>
      </c>
      <c r="T624" s="14">
        <v>20073.16</v>
      </c>
      <c r="U624" s="14">
        <v>20046.88</v>
      </c>
      <c r="V624" s="14">
        <v>20736.46</v>
      </c>
      <c r="W624" s="14">
        <v>13783.64</v>
      </c>
      <c r="X624" s="14">
        <v>9675.06</v>
      </c>
      <c r="Y624" s="14">
        <v>6642.88</v>
      </c>
      <c r="Z624" s="14">
        <v>6047.84</v>
      </c>
      <c r="AA624" s="14">
        <v>5377.06</v>
      </c>
      <c r="AB624" s="14">
        <v>8453.7000000000007</v>
      </c>
      <c r="AC624" s="14">
        <v>12283.04</v>
      </c>
      <c r="AD624" s="14">
        <v>10599.92</v>
      </c>
      <c r="AE624" s="14">
        <v>9918.7999999999993</v>
      </c>
      <c r="AF624" s="14">
        <v>8804</v>
      </c>
      <c r="AG624" s="14">
        <v>6935.71</v>
      </c>
      <c r="AH624" s="14">
        <v>8682.0490000000009</v>
      </c>
      <c r="AI624" s="14">
        <v>8165.8059999999996</v>
      </c>
      <c r="AJ624" s="14">
        <v>8555.0010000000002</v>
      </c>
      <c r="AK624" s="14">
        <v>8365.4650000000001</v>
      </c>
      <c r="AL624" s="14">
        <v>8922.9169999999995</v>
      </c>
      <c r="AM624" s="14">
        <v>10389.120000000001</v>
      </c>
      <c r="AN624" s="14">
        <v>11226.81</v>
      </c>
      <c r="AO624" s="14">
        <v>13500.5</v>
      </c>
      <c r="AP624" s="14">
        <v>16935.14</v>
      </c>
      <c r="AQ624" s="14">
        <v>18136.3</v>
      </c>
      <c r="AR624" s="14">
        <v>19337.72</v>
      </c>
      <c r="AS624" s="14">
        <v>20374.11</v>
      </c>
      <c r="AT624" s="14">
        <v>20270.45</v>
      </c>
      <c r="AU624" s="14">
        <v>20947.43</v>
      </c>
      <c r="AV624" s="14">
        <v>19655.21</v>
      </c>
      <c r="AW624" s="14">
        <v>18118.77</v>
      </c>
      <c r="AX624" s="14">
        <v>14618.56</v>
      </c>
      <c r="AY624" s="14">
        <v>13963.23</v>
      </c>
      <c r="AZ624" s="14">
        <v>12540.78</v>
      </c>
      <c r="BA624" s="14">
        <v>12030.59</v>
      </c>
      <c r="BB624" s="14">
        <v>12352.57</v>
      </c>
      <c r="BC624" s="14">
        <v>10507.55</v>
      </c>
      <c r="BD624" s="14">
        <v>9750.8310000000001</v>
      </c>
      <c r="BE624" s="14">
        <v>8760.3709999999992</v>
      </c>
      <c r="BF624" s="14">
        <v>14744.23</v>
      </c>
      <c r="BG624" s="14">
        <v>72.366699999999994</v>
      </c>
      <c r="BH624" s="14">
        <v>71.683300000000003</v>
      </c>
      <c r="BI624" s="14">
        <v>69.633300000000006</v>
      </c>
      <c r="BJ624" s="14">
        <v>68.633300000000006</v>
      </c>
      <c r="BK624" s="14">
        <v>67.95</v>
      </c>
      <c r="BL624" s="14">
        <v>68.633300000000006</v>
      </c>
      <c r="BM624" s="14">
        <v>69.316699999999997</v>
      </c>
      <c r="BN624" s="14">
        <v>74.683300000000003</v>
      </c>
      <c r="BO624" s="14">
        <v>77.416700000000006</v>
      </c>
      <c r="BP624" s="14">
        <v>82.416700000000006</v>
      </c>
      <c r="BQ624" s="14">
        <v>85.783299999999997</v>
      </c>
      <c r="BR624" s="14">
        <v>87.15</v>
      </c>
      <c r="BS624" s="14">
        <v>86.783299999999997</v>
      </c>
      <c r="BT624" s="14">
        <v>88.466700000000003</v>
      </c>
      <c r="BU624" s="14">
        <v>85.783299999999997</v>
      </c>
      <c r="BV624" s="14">
        <v>83.416700000000006</v>
      </c>
      <c r="BW624" s="14">
        <v>82.7333</v>
      </c>
      <c r="BX624" s="14">
        <v>84.1</v>
      </c>
      <c r="BY624" s="14">
        <v>83.1</v>
      </c>
      <c r="BZ624" s="14">
        <v>78.7333</v>
      </c>
      <c r="CA624" s="14">
        <v>77.05</v>
      </c>
      <c r="CB624" s="14">
        <v>74.683300000000003</v>
      </c>
      <c r="CC624" s="14">
        <v>74.366699999999994</v>
      </c>
      <c r="CD624" s="14">
        <v>73</v>
      </c>
      <c r="CE624" s="14">
        <v>28693.759999999998</v>
      </c>
      <c r="CF624" s="14">
        <v>27128.07</v>
      </c>
      <c r="CG624" s="14">
        <v>29555.33</v>
      </c>
      <c r="CH624" s="14">
        <v>32875.24</v>
      </c>
      <c r="CI624" s="14">
        <v>31708.22</v>
      </c>
      <c r="CJ624" s="14">
        <v>38200.79</v>
      </c>
      <c r="CK624" s="14">
        <v>39353.5</v>
      </c>
      <c r="CL624" s="14">
        <v>72550.09</v>
      </c>
      <c r="CM624" s="14">
        <v>94696.8</v>
      </c>
      <c r="CN624" s="14">
        <v>133022.39999999999</v>
      </c>
      <c r="CO624" s="14">
        <v>170214.3</v>
      </c>
      <c r="CP624" s="14">
        <v>188566.5</v>
      </c>
      <c r="CQ624" s="14">
        <v>172255.5</v>
      </c>
      <c r="CR624" s="14">
        <v>198777.5</v>
      </c>
      <c r="CS624" s="14">
        <v>153809.5</v>
      </c>
      <c r="CT624" s="14">
        <v>156162</v>
      </c>
      <c r="CU624" s="14">
        <v>142790.20000000001</v>
      </c>
      <c r="CV624" s="14">
        <v>159441.5</v>
      </c>
      <c r="CW624" s="14">
        <v>145653.4</v>
      </c>
      <c r="CX624" s="14">
        <v>126284.1</v>
      </c>
      <c r="CY624" s="14">
        <v>94804.6</v>
      </c>
      <c r="CZ624" s="14">
        <v>70773.149999999994</v>
      </c>
      <c r="DA624" s="14">
        <v>45475.4</v>
      </c>
      <c r="DB624" s="14">
        <v>34371.360000000001</v>
      </c>
      <c r="DC624" s="14">
        <v>124536.6</v>
      </c>
      <c r="DD624" s="14">
        <f>SUMIFS(CountData!$H:$H, CountData!$A:$A, $B624,CountData!$B:$B, $C624, CountData!$C:$C, $D624, CountData!$D:$D, $E624, CountData!$E:$E, $F624, CountData!$F:$F, $G624, CountData!$G:$G, $H624)</f>
        <v>16</v>
      </c>
      <c r="DE624" s="14">
        <f>SUMIFS(CountData!$I:$I, CountData!$A:$A, $B624, CountData!$B:$B, $C624, CountData!$C:$C, $D624, CountData!$D:$D, $E624, CountData!$E:$E, $F624, CountData!$F:$F, $G624, CountData!$G:$G, $H624)</f>
        <v>19</v>
      </c>
      <c r="DF624" s="27">
        <f t="shared" ca="1" si="9"/>
        <v>9653.2324999999983</v>
      </c>
      <c r="DG624" s="14">
        <v>0</v>
      </c>
    </row>
    <row r="625" spans="1:111" x14ac:dyDescent="0.25">
      <c r="A625" s="14" t="s">
        <v>56</v>
      </c>
      <c r="B625" s="14" t="s">
        <v>55</v>
      </c>
      <c r="C625" s="14" t="s">
        <v>55</v>
      </c>
      <c r="D625" s="14" t="s">
        <v>55</v>
      </c>
      <c r="E625" s="14" t="s">
        <v>55</v>
      </c>
      <c r="F625" s="14" t="s">
        <v>55</v>
      </c>
      <c r="G625" s="14" t="s">
        <v>62</v>
      </c>
      <c r="H625" s="1">
        <v>42237</v>
      </c>
      <c r="I625" s="14">
        <v>8591.42</v>
      </c>
      <c r="J625" s="14">
        <v>8301.48</v>
      </c>
      <c r="K625" s="14">
        <v>8326.7999999999993</v>
      </c>
      <c r="L625" s="14">
        <v>8033.48</v>
      </c>
      <c r="M625" s="14">
        <v>8564.44</v>
      </c>
      <c r="N625" s="14">
        <v>10069.379999999999</v>
      </c>
      <c r="O625" s="14">
        <v>11143.54</v>
      </c>
      <c r="P625" s="14">
        <v>14168.82</v>
      </c>
      <c r="Q625" s="14">
        <v>18517.68</v>
      </c>
      <c r="R625" s="14">
        <v>19613.099999999999</v>
      </c>
      <c r="S625" s="14">
        <v>20057.98</v>
      </c>
      <c r="T625" s="14">
        <v>19918.12</v>
      </c>
      <c r="U625" s="14">
        <v>19832.72</v>
      </c>
      <c r="V625" s="14">
        <v>16226.26</v>
      </c>
      <c r="W625" s="14">
        <v>9232.36</v>
      </c>
      <c r="X625" s="14">
        <v>8081.34</v>
      </c>
      <c r="Y625" s="14">
        <v>7140.1</v>
      </c>
      <c r="Z625" s="14">
        <v>6243.8</v>
      </c>
      <c r="AA625" s="14">
        <v>8700.9</v>
      </c>
      <c r="AB625" s="14">
        <v>11525.16</v>
      </c>
      <c r="AC625" s="14">
        <v>9762.16</v>
      </c>
      <c r="AD625" s="14">
        <v>8016.92</v>
      </c>
      <c r="AE625" s="14">
        <v>9033.14</v>
      </c>
      <c r="AF625" s="14">
        <v>8045.98</v>
      </c>
      <c r="AG625" s="14">
        <v>7674.4</v>
      </c>
      <c r="AH625" s="14">
        <v>8924.06</v>
      </c>
      <c r="AI625" s="14">
        <v>8447.1119999999992</v>
      </c>
      <c r="AJ625" s="14">
        <v>8563.2909999999993</v>
      </c>
      <c r="AK625" s="14">
        <v>8332.5820000000003</v>
      </c>
      <c r="AL625" s="14">
        <v>8927.8799999999992</v>
      </c>
      <c r="AM625" s="14">
        <v>10550.37</v>
      </c>
      <c r="AN625" s="14">
        <v>11598.67</v>
      </c>
      <c r="AO625" s="14">
        <v>14037</v>
      </c>
      <c r="AP625" s="14">
        <v>16407.060000000001</v>
      </c>
      <c r="AQ625" s="14">
        <v>18128.36</v>
      </c>
      <c r="AR625" s="14">
        <v>19442.21</v>
      </c>
      <c r="AS625" s="14">
        <v>19789.2</v>
      </c>
      <c r="AT625" s="14">
        <v>20035.61</v>
      </c>
      <c r="AU625" s="14">
        <v>19713.13</v>
      </c>
      <c r="AV625" s="14">
        <v>18366.490000000002</v>
      </c>
      <c r="AW625" s="14">
        <v>16684.419999999998</v>
      </c>
      <c r="AX625" s="14">
        <v>15460.88</v>
      </c>
      <c r="AY625" s="14">
        <v>13673.44</v>
      </c>
      <c r="AZ625" s="14">
        <v>12578.73</v>
      </c>
      <c r="BA625" s="14">
        <v>12041.79</v>
      </c>
      <c r="BB625" s="14">
        <v>10945.82</v>
      </c>
      <c r="BC625" s="14">
        <v>9727.8739999999998</v>
      </c>
      <c r="BD625" s="14">
        <v>8780.2180000000008</v>
      </c>
      <c r="BE625" s="14">
        <v>8217.4750000000004</v>
      </c>
      <c r="BF625" s="14">
        <v>15844.08</v>
      </c>
      <c r="BG625" s="14">
        <v>72.694900000000004</v>
      </c>
      <c r="BH625" s="14">
        <v>72.694900000000004</v>
      </c>
      <c r="BI625" s="14">
        <v>72</v>
      </c>
      <c r="BJ625" s="14">
        <v>72.694900000000004</v>
      </c>
      <c r="BK625" s="14">
        <v>72.694900000000004</v>
      </c>
      <c r="BL625" s="14">
        <v>72.389799999999994</v>
      </c>
      <c r="BM625" s="14">
        <v>72.389799999999994</v>
      </c>
      <c r="BN625" s="14">
        <v>72.389799999999994</v>
      </c>
      <c r="BO625" s="14">
        <v>73.389799999999994</v>
      </c>
      <c r="BP625" s="14">
        <v>74.694900000000004</v>
      </c>
      <c r="BQ625" s="14">
        <v>77.389799999999994</v>
      </c>
      <c r="BR625" s="14">
        <v>78.779700000000005</v>
      </c>
      <c r="BS625" s="14">
        <v>80.084699999999998</v>
      </c>
      <c r="BT625" s="14">
        <v>78.474599999999995</v>
      </c>
      <c r="BU625" s="14">
        <v>78.084699999999998</v>
      </c>
      <c r="BV625" s="14">
        <v>77.779700000000005</v>
      </c>
      <c r="BW625" s="14">
        <v>75.779700000000005</v>
      </c>
      <c r="BX625" s="14">
        <v>75.084699999999998</v>
      </c>
      <c r="BY625" s="14">
        <v>72.694900000000004</v>
      </c>
      <c r="BZ625" s="14">
        <v>70.694900000000004</v>
      </c>
      <c r="CA625" s="14">
        <v>70</v>
      </c>
      <c r="CB625" s="14">
        <v>69.305099999999996</v>
      </c>
      <c r="CC625" s="14">
        <v>68.610200000000006</v>
      </c>
      <c r="CD625" s="14">
        <v>70.694900000000004</v>
      </c>
      <c r="CE625" s="14">
        <v>164596.20000000001</v>
      </c>
      <c r="CF625" s="14">
        <v>154375.29999999999</v>
      </c>
      <c r="CG625" s="14">
        <v>153249.9</v>
      </c>
      <c r="CH625" s="14">
        <v>152730</v>
      </c>
      <c r="CI625" s="14">
        <v>165690.6</v>
      </c>
      <c r="CJ625" s="14">
        <v>210832.1</v>
      </c>
      <c r="CK625" s="14">
        <v>221321.5</v>
      </c>
      <c r="CL625" s="14">
        <v>362947.6</v>
      </c>
      <c r="CM625" s="14">
        <v>689398.5</v>
      </c>
      <c r="CN625" s="14">
        <v>912245.9</v>
      </c>
      <c r="CO625" s="14">
        <v>1066696</v>
      </c>
      <c r="CP625" s="14">
        <v>1274426</v>
      </c>
      <c r="CQ625" s="14">
        <v>1118973</v>
      </c>
      <c r="CR625" s="14">
        <v>1225030</v>
      </c>
      <c r="CS625" s="14">
        <v>1069827</v>
      </c>
      <c r="CT625" s="14">
        <v>1411856</v>
      </c>
      <c r="CU625" s="14">
        <v>1215630</v>
      </c>
      <c r="CV625" s="14">
        <v>1173680</v>
      </c>
      <c r="CW625" s="14">
        <v>958244.5</v>
      </c>
      <c r="CX625" s="14">
        <v>852721.3</v>
      </c>
      <c r="CY625" s="14">
        <v>808461.5</v>
      </c>
      <c r="CZ625" s="14">
        <v>501748.4</v>
      </c>
      <c r="DA625" s="14">
        <v>344473.2</v>
      </c>
      <c r="DB625" s="14">
        <v>241330.6</v>
      </c>
      <c r="DC625" s="14">
        <v>1023268</v>
      </c>
      <c r="DD625" s="14">
        <f>SUMIFS(CountData!$H:$H, CountData!$A:$A, $B625,CountData!$B:$B, $C625, CountData!$C:$C, $D625, CountData!$D:$D, $E625, CountData!$E:$E, $F625, CountData!$F:$F, $G625, CountData!$G:$G, $H625)</f>
        <v>15</v>
      </c>
      <c r="DE625" s="14">
        <f>SUMIFS(CountData!$I:$I, CountData!$A:$A, $B625, CountData!$B:$B, $C625, CountData!$C:$C, $D625, CountData!$D:$D, $E625, CountData!$E:$E, $F625, CountData!$F:$F, $G625, CountData!$G:$G, $H625)</f>
        <v>18</v>
      </c>
      <c r="DF625" s="27">
        <f t="shared" ca="1" si="9"/>
        <v>9881.8299999999981</v>
      </c>
      <c r="DG625" s="14">
        <v>0</v>
      </c>
    </row>
    <row r="626" spans="1:111" x14ac:dyDescent="0.25">
      <c r="A626" s="14" t="s">
        <v>56</v>
      </c>
      <c r="B626" s="14" t="s">
        <v>55</v>
      </c>
      <c r="C626" s="14" t="s">
        <v>55</v>
      </c>
      <c r="D626" s="14" t="s">
        <v>55</v>
      </c>
      <c r="E626" s="14" t="s">
        <v>55</v>
      </c>
      <c r="F626" s="14" t="s">
        <v>55</v>
      </c>
      <c r="G626" s="14" t="s">
        <v>62</v>
      </c>
      <c r="H626" s="1">
        <v>42241</v>
      </c>
      <c r="I626" s="14">
        <v>8228.2000000000007</v>
      </c>
      <c r="J626" s="14">
        <v>7855.44</v>
      </c>
      <c r="K626" s="14">
        <v>7895</v>
      </c>
      <c r="L626" s="14">
        <v>7561.04</v>
      </c>
      <c r="M626" s="14">
        <v>8131.4</v>
      </c>
      <c r="N626" s="14">
        <v>9594.1200000000008</v>
      </c>
      <c r="O626" s="14">
        <v>11171.82</v>
      </c>
      <c r="P626" s="14">
        <v>15624.54</v>
      </c>
      <c r="Q626" s="14">
        <v>17095</v>
      </c>
      <c r="R626" s="14">
        <v>18088.64</v>
      </c>
      <c r="S626" s="14">
        <v>19762.560000000001</v>
      </c>
      <c r="T626" s="14">
        <v>20454.939999999999</v>
      </c>
      <c r="U626" s="14">
        <v>20408.18</v>
      </c>
      <c r="V626" s="14">
        <v>19915.68</v>
      </c>
      <c r="W626" s="14">
        <v>12441.56</v>
      </c>
      <c r="X626" s="14">
        <v>8742.98</v>
      </c>
      <c r="Y626" s="14">
        <v>8167.84</v>
      </c>
      <c r="Z626" s="14">
        <v>6140.16</v>
      </c>
      <c r="AA626" s="14">
        <v>5385.26</v>
      </c>
      <c r="AB626" s="14">
        <v>8642.7199999999993</v>
      </c>
      <c r="AC626" s="14">
        <v>11565.4</v>
      </c>
      <c r="AD626" s="14">
        <v>10997.4</v>
      </c>
      <c r="AE626" s="14">
        <v>10081.82</v>
      </c>
      <c r="AF626" s="14">
        <v>9495.02</v>
      </c>
      <c r="AG626" s="14">
        <v>7109.06</v>
      </c>
      <c r="AH626" s="14">
        <v>8171.6719999999996</v>
      </c>
      <c r="AI626" s="14">
        <v>7933.2640000000001</v>
      </c>
      <c r="AJ626" s="14">
        <v>8090.134</v>
      </c>
      <c r="AK626" s="14">
        <v>7692.46</v>
      </c>
      <c r="AL626" s="14">
        <v>8210.4120000000003</v>
      </c>
      <c r="AM626" s="14">
        <v>9663.9279999999999</v>
      </c>
      <c r="AN626" s="14">
        <v>11277.8</v>
      </c>
      <c r="AO626" s="14">
        <v>15532.89</v>
      </c>
      <c r="AP626" s="14">
        <v>17113.5</v>
      </c>
      <c r="AQ626" s="14">
        <v>17656.080000000002</v>
      </c>
      <c r="AR626" s="14">
        <v>19218.419999999998</v>
      </c>
      <c r="AS626" s="14">
        <v>18848.62</v>
      </c>
      <c r="AT626" s="14">
        <v>18403.88</v>
      </c>
      <c r="AU626" s="14">
        <v>18766.18</v>
      </c>
      <c r="AV626" s="14">
        <v>18544.28</v>
      </c>
      <c r="AW626" s="14">
        <v>17315.09</v>
      </c>
      <c r="AX626" s="14">
        <v>16366.26</v>
      </c>
      <c r="AY626" s="14">
        <v>14025.82</v>
      </c>
      <c r="AZ626" s="14">
        <v>12646.53</v>
      </c>
      <c r="BA626" s="14">
        <v>12557</v>
      </c>
      <c r="BB626" s="14">
        <v>11990.17</v>
      </c>
      <c r="BC626" s="14">
        <v>11143.91</v>
      </c>
      <c r="BD626" s="14">
        <v>10164.56</v>
      </c>
      <c r="BE626" s="14">
        <v>9462.3080000000009</v>
      </c>
      <c r="BF626" s="14">
        <v>15034.19</v>
      </c>
      <c r="BG626" s="14">
        <v>70.620699999999999</v>
      </c>
      <c r="BH626" s="14">
        <v>70.620699999999999</v>
      </c>
      <c r="BI626" s="14">
        <v>70.620699999999999</v>
      </c>
      <c r="BJ626" s="14">
        <v>71.310299999999998</v>
      </c>
      <c r="BK626" s="14">
        <v>72</v>
      </c>
      <c r="BL626" s="14">
        <v>72.689700000000002</v>
      </c>
      <c r="BM626" s="14">
        <v>73.379300000000001</v>
      </c>
      <c r="BN626" s="14">
        <v>74.069000000000003</v>
      </c>
      <c r="BO626" s="14">
        <v>74.758600000000001</v>
      </c>
      <c r="BP626" s="14">
        <v>74.758600000000001</v>
      </c>
      <c r="BQ626" s="14">
        <v>74.069000000000003</v>
      </c>
      <c r="BR626" s="14">
        <v>74.758600000000001</v>
      </c>
      <c r="BS626" s="14">
        <v>75.069000000000003</v>
      </c>
      <c r="BT626" s="14">
        <v>78.448300000000003</v>
      </c>
      <c r="BU626" s="14">
        <v>79.827600000000004</v>
      </c>
      <c r="BV626" s="14">
        <v>79.448300000000003</v>
      </c>
      <c r="BW626" s="14">
        <v>82.137900000000002</v>
      </c>
      <c r="BX626" s="14">
        <v>78.758600000000001</v>
      </c>
      <c r="BY626" s="14">
        <v>77.069000000000003</v>
      </c>
      <c r="BZ626" s="14">
        <v>75.379300000000001</v>
      </c>
      <c r="CA626" s="14">
        <v>75.379300000000001</v>
      </c>
      <c r="CB626" s="14">
        <v>74.689700000000002</v>
      </c>
      <c r="CC626" s="14">
        <v>76.379300000000001</v>
      </c>
      <c r="CD626" s="14">
        <v>75.689700000000002</v>
      </c>
      <c r="CE626" s="14">
        <v>22872.77</v>
      </c>
      <c r="CF626" s="14">
        <v>22091.35</v>
      </c>
      <c r="CG626" s="14">
        <v>22016.84</v>
      </c>
      <c r="CH626" s="14">
        <v>22342.14</v>
      </c>
      <c r="CI626" s="14">
        <v>23463.3</v>
      </c>
      <c r="CJ626" s="14">
        <v>30845.52</v>
      </c>
      <c r="CK626" s="14">
        <v>30599.14</v>
      </c>
      <c r="CL626" s="14">
        <v>47310.23</v>
      </c>
      <c r="CM626" s="14">
        <v>86915.68</v>
      </c>
      <c r="CN626" s="14">
        <v>136980.1</v>
      </c>
      <c r="CO626" s="14">
        <v>278890.40000000002</v>
      </c>
      <c r="CP626" s="14">
        <v>409867.4</v>
      </c>
      <c r="CQ626" s="14">
        <v>426707.20000000001</v>
      </c>
      <c r="CR626" s="14">
        <v>283014.90000000002</v>
      </c>
      <c r="CS626" s="14">
        <v>182678.1</v>
      </c>
      <c r="CT626" s="14">
        <v>173563.3</v>
      </c>
      <c r="CU626" s="14">
        <v>167945.8</v>
      </c>
      <c r="CV626" s="14">
        <v>133560</v>
      </c>
      <c r="CW626" s="14">
        <v>114788.6</v>
      </c>
      <c r="CX626" s="14">
        <v>104037.9</v>
      </c>
      <c r="CY626" s="14">
        <v>96870.66</v>
      </c>
      <c r="CZ626" s="14">
        <v>70465.42</v>
      </c>
      <c r="DA626" s="14">
        <v>67031.66</v>
      </c>
      <c r="DB626" s="14">
        <v>51544.82</v>
      </c>
      <c r="DC626" s="14">
        <v>124647.1</v>
      </c>
      <c r="DD626" s="14">
        <f>SUMIFS(CountData!$H:$H, CountData!$A:$A, $B626,CountData!$B:$B, $C626, CountData!$C:$C, $D626, CountData!$D:$D, $E626, CountData!$E:$E, $F626, CountData!$F:$F, $G626, CountData!$G:$G, $H626)</f>
        <v>16</v>
      </c>
      <c r="DE626" s="14">
        <f>SUMIFS(CountData!$I:$I, CountData!$A:$A, $B626, CountData!$B:$B, $C626, CountData!$C:$C, $D626, CountData!$D:$D, $E626, CountData!$E:$E, $F626, CountData!$F:$F, $G626, CountData!$G:$G, $H626)</f>
        <v>19</v>
      </c>
      <c r="DF626" s="27">
        <f t="shared" ca="1" si="9"/>
        <v>9453.8024999999998</v>
      </c>
      <c r="DG626" s="14">
        <v>0</v>
      </c>
    </row>
    <row r="627" spans="1:111" x14ac:dyDescent="0.25">
      <c r="A627" s="14" t="s">
        <v>56</v>
      </c>
      <c r="B627" s="14" t="s">
        <v>55</v>
      </c>
      <c r="C627" s="14" t="s">
        <v>55</v>
      </c>
      <c r="D627" s="14" t="s">
        <v>55</v>
      </c>
      <c r="E627" s="14" t="s">
        <v>55</v>
      </c>
      <c r="F627" s="14" t="s">
        <v>55</v>
      </c>
      <c r="G627" s="14" t="s">
        <v>62</v>
      </c>
      <c r="H627" s="1">
        <v>42242</v>
      </c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D627" s="14">
        <f>SUMIFS(CountData!$H:$H, CountData!$A:$A, $B627,CountData!$B:$B, $C627, CountData!$C:$C, $D627, CountData!$D:$D, $E627, CountData!$E:$E, $F627, CountData!$F:$F, $G627, CountData!$G:$G, $H627)</f>
        <v>16</v>
      </c>
      <c r="DE627" s="14">
        <f>SUMIFS(CountData!$I:$I, CountData!$A:$A, $B627, CountData!$B:$B, $C627, CountData!$C:$C, $D627, CountData!$D:$D, $E627, CountData!$E:$E, $F627, CountData!$F:$F, $G627, CountData!$G:$G, $H627)</f>
        <v>19</v>
      </c>
      <c r="DF627" s="27">
        <f t="shared" ca="1" si="9"/>
        <v>0</v>
      </c>
      <c r="DG627" s="14">
        <v>1</v>
      </c>
    </row>
    <row r="628" spans="1:111" x14ac:dyDescent="0.25">
      <c r="A628" s="14" t="s">
        <v>56</v>
      </c>
      <c r="B628" s="14" t="s">
        <v>55</v>
      </c>
      <c r="C628" s="14" t="s">
        <v>55</v>
      </c>
      <c r="D628" s="14" t="s">
        <v>55</v>
      </c>
      <c r="E628" s="14" t="s">
        <v>55</v>
      </c>
      <c r="F628" s="14" t="s">
        <v>55</v>
      </c>
      <c r="G628" s="14" t="s">
        <v>62</v>
      </c>
      <c r="H628" s="1">
        <v>42243</v>
      </c>
      <c r="I628" s="14">
        <v>8617.34</v>
      </c>
      <c r="J628" s="14">
        <v>8425.48</v>
      </c>
      <c r="K628" s="14">
        <v>8277.3799999999992</v>
      </c>
      <c r="L628" s="14">
        <v>7986.46</v>
      </c>
      <c r="M628" s="14">
        <v>8533.7000000000007</v>
      </c>
      <c r="N628" s="14">
        <v>9900.18</v>
      </c>
      <c r="O628" s="14">
        <v>11568.98</v>
      </c>
      <c r="P628" s="14">
        <v>14036.8</v>
      </c>
      <c r="Q628" s="14">
        <v>14618.26</v>
      </c>
      <c r="R628" s="14">
        <v>17737.18</v>
      </c>
      <c r="S628" s="14">
        <v>21397.919999999998</v>
      </c>
      <c r="T628" s="14">
        <v>21304.34</v>
      </c>
      <c r="U628" s="14">
        <v>21192.2</v>
      </c>
      <c r="V628" s="14">
        <v>20718.439999999999</v>
      </c>
      <c r="W628" s="14">
        <v>13655.7</v>
      </c>
      <c r="X628" s="14">
        <v>9342.4</v>
      </c>
      <c r="Y628" s="14">
        <v>8356.34</v>
      </c>
      <c r="Z628" s="14">
        <v>6093.98</v>
      </c>
      <c r="AA628" s="14">
        <v>5344.26</v>
      </c>
      <c r="AB628" s="14">
        <v>7986.46</v>
      </c>
      <c r="AC628" s="14">
        <v>12198.2</v>
      </c>
      <c r="AD628" s="14">
        <v>11014.64</v>
      </c>
      <c r="AE628" s="14">
        <v>9689.2000000000007</v>
      </c>
      <c r="AF628" s="14">
        <v>9270.82</v>
      </c>
      <c r="AG628" s="14">
        <v>7284.2449999999999</v>
      </c>
      <c r="AH628" s="14">
        <v>8510.9670000000006</v>
      </c>
      <c r="AI628" s="14">
        <v>8312.1569999999992</v>
      </c>
      <c r="AJ628" s="14">
        <v>8436.4349999999995</v>
      </c>
      <c r="AK628" s="14">
        <v>8075.2269999999999</v>
      </c>
      <c r="AL628" s="14">
        <v>8489.9599999999991</v>
      </c>
      <c r="AM628" s="14">
        <v>10039.09</v>
      </c>
      <c r="AN628" s="14">
        <v>11519.19</v>
      </c>
      <c r="AO628" s="14">
        <v>13944.15</v>
      </c>
      <c r="AP628" s="14">
        <v>15042.92</v>
      </c>
      <c r="AQ628" s="14">
        <v>17798.28</v>
      </c>
      <c r="AR628" s="14">
        <v>21657.31</v>
      </c>
      <c r="AS628" s="14">
        <v>21472.45</v>
      </c>
      <c r="AT628" s="14">
        <v>21061.360000000001</v>
      </c>
      <c r="AU628" s="14">
        <v>20311.439999999999</v>
      </c>
      <c r="AV628" s="14">
        <v>19205.34</v>
      </c>
      <c r="AW628" s="14">
        <v>17527.95</v>
      </c>
      <c r="AX628" s="14">
        <v>16110.58</v>
      </c>
      <c r="AY628" s="14">
        <v>13989.52</v>
      </c>
      <c r="AZ628" s="14">
        <v>12086.12</v>
      </c>
      <c r="BA628" s="14">
        <v>11118.63</v>
      </c>
      <c r="BB628" s="14">
        <v>12000.34</v>
      </c>
      <c r="BC628" s="14">
        <v>10923.08</v>
      </c>
      <c r="BD628" s="14">
        <v>9660.9179999999997</v>
      </c>
      <c r="BE628" s="14">
        <v>9191.7810000000009</v>
      </c>
      <c r="BF628" s="14">
        <v>14875.37</v>
      </c>
      <c r="BG628" s="14">
        <v>73.351900000000001</v>
      </c>
      <c r="BH628" s="14">
        <v>73.351900000000001</v>
      </c>
      <c r="BI628" s="14">
        <v>73.351900000000001</v>
      </c>
      <c r="BJ628" s="14">
        <v>72.351900000000001</v>
      </c>
      <c r="BK628" s="14">
        <v>73.648099999999999</v>
      </c>
      <c r="BL628" s="14">
        <v>73</v>
      </c>
      <c r="BM628" s="14">
        <v>72.351900000000001</v>
      </c>
      <c r="BN628" s="14">
        <v>76.944400000000002</v>
      </c>
      <c r="BO628" s="14">
        <v>80.888900000000007</v>
      </c>
      <c r="BP628" s="14">
        <v>85.888900000000007</v>
      </c>
      <c r="BQ628" s="14">
        <v>88.481499999999997</v>
      </c>
      <c r="BR628" s="14">
        <v>89.481499999999997</v>
      </c>
      <c r="BS628" s="14">
        <v>90.481499999999997</v>
      </c>
      <c r="BT628" s="14">
        <v>90.481499999999997</v>
      </c>
      <c r="BU628" s="14">
        <v>93.833299999999994</v>
      </c>
      <c r="BV628" s="14">
        <v>92.481499999999997</v>
      </c>
      <c r="BW628" s="14">
        <v>91.185199999999995</v>
      </c>
      <c r="BX628" s="14">
        <v>89.537000000000006</v>
      </c>
      <c r="BY628" s="14">
        <v>83.888900000000007</v>
      </c>
      <c r="BZ628" s="14">
        <v>79.944400000000002</v>
      </c>
      <c r="CA628" s="14">
        <v>78.296300000000002</v>
      </c>
      <c r="CB628" s="14">
        <v>76.351900000000001</v>
      </c>
      <c r="CC628" s="14">
        <v>75.703699999999998</v>
      </c>
      <c r="CD628" s="14">
        <v>76</v>
      </c>
      <c r="CE628" s="14">
        <v>37576.559999999998</v>
      </c>
      <c r="CF628" s="14">
        <v>35119.61</v>
      </c>
      <c r="CG628" s="14">
        <v>34598.199999999997</v>
      </c>
      <c r="CH628" s="14">
        <v>36811.94</v>
      </c>
      <c r="CI628" s="14">
        <v>37332.26</v>
      </c>
      <c r="CJ628" s="14">
        <v>41141.58</v>
      </c>
      <c r="CK628" s="14">
        <v>43973.93</v>
      </c>
      <c r="CL628" s="14">
        <v>66737.119999999995</v>
      </c>
      <c r="CM628" s="14">
        <v>119762.4</v>
      </c>
      <c r="CN628" s="14">
        <v>165067.4</v>
      </c>
      <c r="CO628" s="14">
        <v>224091.3</v>
      </c>
      <c r="CP628" s="14">
        <v>238357.5</v>
      </c>
      <c r="CQ628" s="14">
        <v>222229.3</v>
      </c>
      <c r="CR628" s="14">
        <v>229789.1</v>
      </c>
      <c r="CS628" s="14">
        <v>279150.09999999998</v>
      </c>
      <c r="CT628" s="14">
        <v>231919.1</v>
      </c>
      <c r="CU628" s="14">
        <v>222997.9</v>
      </c>
      <c r="CV628" s="14">
        <v>241407.4</v>
      </c>
      <c r="CW628" s="14">
        <v>207967.6</v>
      </c>
      <c r="CX628" s="14">
        <v>160261</v>
      </c>
      <c r="CY628" s="14">
        <v>133411.6</v>
      </c>
      <c r="CZ628" s="14">
        <v>96585.73</v>
      </c>
      <c r="DA628" s="14">
        <v>61376.41</v>
      </c>
      <c r="DB628" s="14">
        <v>48619.94</v>
      </c>
      <c r="DC628" s="14">
        <v>186884.1</v>
      </c>
      <c r="DD628" s="14">
        <f>SUMIFS(CountData!$H:$H, CountData!$A:$A, $B628,CountData!$B:$B, $C628, CountData!$C:$C, $D628, CountData!$D:$D, $E628, CountData!$E:$E, $F628, CountData!$F:$F, $G628, CountData!$G:$G, $H628)</f>
        <v>16</v>
      </c>
      <c r="DE628" s="14">
        <f>SUMIFS(CountData!$I:$I, CountData!$A:$A, $B628, CountData!$B:$B, $C628, CountData!$C:$C, $D628, CountData!$D:$D, $E628, CountData!$E:$E, $F628, CountData!$F:$F, $G628, CountData!$G:$G, $H628)</f>
        <v>19</v>
      </c>
      <c r="DF628" s="27">
        <f t="shared" ca="1" si="9"/>
        <v>9424.1025000000009</v>
      </c>
      <c r="DG628" s="14">
        <v>0</v>
      </c>
    </row>
    <row r="629" spans="1:111" x14ac:dyDescent="0.25">
      <c r="A629" s="14" t="s">
        <v>56</v>
      </c>
      <c r="B629" s="14" t="s">
        <v>55</v>
      </c>
      <c r="C629" s="14" t="s">
        <v>55</v>
      </c>
      <c r="D629" s="14" t="s">
        <v>55</v>
      </c>
      <c r="E629" s="14" t="s">
        <v>55</v>
      </c>
      <c r="F629" s="14" t="s">
        <v>55</v>
      </c>
      <c r="G629" s="14" t="s">
        <v>62</v>
      </c>
      <c r="H629" s="1">
        <v>42244</v>
      </c>
      <c r="I629" s="14">
        <v>9140.1200000000008</v>
      </c>
      <c r="J629" s="14">
        <v>8277.48</v>
      </c>
      <c r="K629" s="14">
        <v>8343.08</v>
      </c>
      <c r="L629" s="14">
        <v>8123.96</v>
      </c>
      <c r="M629" s="14">
        <v>8979.66</v>
      </c>
      <c r="N629" s="14">
        <v>10359.56</v>
      </c>
      <c r="O629" s="14">
        <v>12320.52</v>
      </c>
      <c r="P629" s="14">
        <v>14794.4</v>
      </c>
      <c r="Q629" s="14">
        <v>17205.22</v>
      </c>
      <c r="R629" s="14">
        <v>20999.82</v>
      </c>
      <c r="S629" s="14">
        <v>21898.400000000001</v>
      </c>
      <c r="T629" s="14">
        <v>22651.200000000001</v>
      </c>
      <c r="U629" s="14">
        <v>22812.799999999999</v>
      </c>
      <c r="V629" s="14">
        <v>22461.759999999998</v>
      </c>
      <c r="W629" s="14">
        <v>14880.94</v>
      </c>
      <c r="X629" s="14">
        <v>10446.16</v>
      </c>
      <c r="Y629" s="14">
        <v>9016.86</v>
      </c>
      <c r="Z629" s="14">
        <v>7887.48</v>
      </c>
      <c r="AA629" s="14">
        <v>6239.3</v>
      </c>
      <c r="AB629" s="14">
        <v>8864.7000000000007</v>
      </c>
      <c r="AC629" s="14">
        <v>12160.84</v>
      </c>
      <c r="AD629" s="14">
        <v>10878.4</v>
      </c>
      <c r="AE629" s="14">
        <v>9450.98</v>
      </c>
      <c r="AF629" s="14">
        <v>8638.18</v>
      </c>
      <c r="AG629" s="14">
        <v>8397.4500000000007</v>
      </c>
      <c r="AH629" s="14">
        <v>8971.06</v>
      </c>
      <c r="AI629" s="14">
        <v>8215.9009999999998</v>
      </c>
      <c r="AJ629" s="14">
        <v>8495.652</v>
      </c>
      <c r="AK629" s="14">
        <v>8187.7749999999996</v>
      </c>
      <c r="AL629" s="14">
        <v>8944.3950000000004</v>
      </c>
      <c r="AM629" s="14">
        <v>10566.05</v>
      </c>
      <c r="AN629" s="14">
        <v>12337.43</v>
      </c>
      <c r="AO629" s="14">
        <v>14818.72</v>
      </c>
      <c r="AP629" s="14">
        <v>17751.759999999998</v>
      </c>
      <c r="AQ629" s="14">
        <v>21044.44</v>
      </c>
      <c r="AR629" s="14">
        <v>22637.23</v>
      </c>
      <c r="AS629" s="14">
        <v>23871.19</v>
      </c>
      <c r="AT629" s="14">
        <v>23232.58</v>
      </c>
      <c r="AU629" s="14">
        <v>22482.93</v>
      </c>
      <c r="AV629" s="14">
        <v>20587.96</v>
      </c>
      <c r="AW629" s="14">
        <v>18568.400000000001</v>
      </c>
      <c r="AX629" s="14">
        <v>16580.080000000002</v>
      </c>
      <c r="AY629" s="14">
        <v>15408.11</v>
      </c>
      <c r="AZ629" s="14">
        <v>13074.23</v>
      </c>
      <c r="BA629" s="14">
        <v>11852.76</v>
      </c>
      <c r="BB629" s="14">
        <v>11790.71</v>
      </c>
      <c r="BC629" s="14">
        <v>10621.5</v>
      </c>
      <c r="BD629" s="14">
        <v>9338.1669999999995</v>
      </c>
      <c r="BE629" s="14">
        <v>8622.9210000000003</v>
      </c>
      <c r="BF629" s="14">
        <v>15900.75</v>
      </c>
      <c r="BG629" s="14">
        <v>75.322000000000003</v>
      </c>
      <c r="BH629" s="14">
        <v>73.644099999999995</v>
      </c>
      <c r="BI629" s="14">
        <v>74.322000000000003</v>
      </c>
      <c r="BJ629" s="14">
        <v>73.644099999999995</v>
      </c>
      <c r="BK629" s="14">
        <v>73.322000000000003</v>
      </c>
      <c r="BL629" s="14">
        <v>71.966099999999997</v>
      </c>
      <c r="BM629" s="14">
        <v>75.355900000000005</v>
      </c>
      <c r="BN629" s="14">
        <v>80.389799999999994</v>
      </c>
      <c r="BO629" s="14">
        <v>85.457599999999999</v>
      </c>
      <c r="BP629" s="14">
        <v>89.135599999999997</v>
      </c>
      <c r="BQ629" s="14">
        <v>94.457599999999999</v>
      </c>
      <c r="BR629" s="14">
        <v>95.457599999999999</v>
      </c>
      <c r="BS629" s="14">
        <v>94.457599999999999</v>
      </c>
      <c r="BT629" s="14">
        <v>93.779700000000005</v>
      </c>
      <c r="BU629" s="14">
        <v>93.779700000000005</v>
      </c>
      <c r="BV629" s="14">
        <v>94.745800000000003</v>
      </c>
      <c r="BW629" s="14">
        <v>92.101699999999994</v>
      </c>
      <c r="BX629" s="14">
        <v>90.423699999999997</v>
      </c>
      <c r="BY629" s="14">
        <v>88.389799999999994</v>
      </c>
      <c r="BZ629" s="14">
        <v>82.033900000000003</v>
      </c>
      <c r="CA629" s="14">
        <v>79.355900000000005</v>
      </c>
      <c r="CB629" s="14">
        <v>76.322000000000003</v>
      </c>
      <c r="CC629" s="14">
        <v>75.644099999999995</v>
      </c>
      <c r="CD629" s="14">
        <v>74.644099999999995</v>
      </c>
      <c r="CE629" s="14">
        <v>46126.98</v>
      </c>
      <c r="CF629" s="14">
        <v>45440.05</v>
      </c>
      <c r="CG629" s="14">
        <v>43903.92</v>
      </c>
      <c r="CH629" s="14">
        <v>43823.55</v>
      </c>
      <c r="CI629" s="14">
        <v>43005.42</v>
      </c>
      <c r="CJ629" s="14">
        <v>55005.57</v>
      </c>
      <c r="CK629" s="14">
        <v>58055.08</v>
      </c>
      <c r="CL629" s="14">
        <v>87662.38</v>
      </c>
      <c r="CM629" s="14">
        <v>158194.29999999999</v>
      </c>
      <c r="CN629" s="14">
        <v>185923.8</v>
      </c>
      <c r="CO629" s="14">
        <v>319074.8</v>
      </c>
      <c r="CP629" s="14">
        <v>326376.3</v>
      </c>
      <c r="CQ629" s="14">
        <v>290648.3</v>
      </c>
      <c r="CR629" s="14">
        <v>272221.2</v>
      </c>
      <c r="CS629" s="14">
        <v>228878.5</v>
      </c>
      <c r="CT629" s="14">
        <v>313012.40000000002</v>
      </c>
      <c r="CU629" s="14">
        <v>270231.5</v>
      </c>
      <c r="CV629" s="14">
        <v>234613.7</v>
      </c>
      <c r="CW629" s="14">
        <v>261896.2</v>
      </c>
      <c r="CX629" s="14">
        <v>237737.8</v>
      </c>
      <c r="CY629" s="14">
        <v>170760.1</v>
      </c>
      <c r="CZ629" s="14">
        <v>120281.8</v>
      </c>
      <c r="DA629" s="14">
        <v>75999.3</v>
      </c>
      <c r="DB629" s="14">
        <v>58377.36</v>
      </c>
      <c r="DC629" s="14">
        <v>220783.2</v>
      </c>
      <c r="DD629" s="14">
        <f>SUMIFS(CountData!$H:$H, CountData!$A:$A, $B629,CountData!$B:$B, $C629, CountData!$C:$C, $D629, CountData!$D:$D, $E629, CountData!$E:$E, $F629, CountData!$F:$F, $G629, CountData!$G:$G, $H629)</f>
        <v>16</v>
      </c>
      <c r="DE629" s="14">
        <f>SUMIFS(CountData!$I:$I, CountData!$A:$A, $B629, CountData!$B:$B, $C629, CountData!$C:$C, $D629, CountData!$D:$D, $E629, CountData!$E:$E, $F629, CountData!$F:$F, $G629, CountData!$G:$G, $H629)</f>
        <v>19</v>
      </c>
      <c r="DF629" s="27">
        <f t="shared" ca="1" si="9"/>
        <v>9388.6875</v>
      </c>
      <c r="DG629" s="14">
        <v>0</v>
      </c>
    </row>
    <row r="630" spans="1:111" x14ac:dyDescent="0.25">
      <c r="A630" s="14" t="s">
        <v>56</v>
      </c>
      <c r="B630" s="14" t="s">
        <v>55</v>
      </c>
      <c r="C630" s="14" t="s">
        <v>55</v>
      </c>
      <c r="D630" s="14" t="s">
        <v>55</v>
      </c>
      <c r="E630" s="14" t="s">
        <v>55</v>
      </c>
      <c r="F630" s="14" t="s">
        <v>55</v>
      </c>
      <c r="G630" s="14" t="s">
        <v>62</v>
      </c>
      <c r="H630" s="1">
        <v>42256</v>
      </c>
      <c r="I630" s="14">
        <v>8846.2000000000007</v>
      </c>
      <c r="J630" s="14">
        <v>8841.9599999999991</v>
      </c>
      <c r="K630" s="14">
        <v>8669.9599999999991</v>
      </c>
      <c r="L630" s="14">
        <v>8598.66</v>
      </c>
      <c r="M630" s="14">
        <v>8853.58</v>
      </c>
      <c r="N630" s="14">
        <v>9679.24</v>
      </c>
      <c r="O630" s="14">
        <v>11272.74</v>
      </c>
      <c r="P630" s="14">
        <v>15509.78</v>
      </c>
      <c r="Q630" s="14">
        <v>17942.18</v>
      </c>
      <c r="R630" s="14">
        <v>19320.060000000001</v>
      </c>
      <c r="S630" s="14">
        <v>20276.52</v>
      </c>
      <c r="T630" s="14">
        <v>20557.12</v>
      </c>
      <c r="U630" s="14">
        <v>21090.46</v>
      </c>
      <c r="V630" s="14">
        <v>21025.599999999999</v>
      </c>
      <c r="W630" s="14">
        <v>13447.4</v>
      </c>
      <c r="X630" s="14">
        <v>8409.02</v>
      </c>
      <c r="Y630" s="14">
        <v>7307.46</v>
      </c>
      <c r="Z630" s="14">
        <v>6682.94</v>
      </c>
      <c r="AA630" s="14">
        <v>6126.96</v>
      </c>
      <c r="AB630" s="14">
        <v>8882.52</v>
      </c>
      <c r="AC630" s="14">
        <v>12001.28</v>
      </c>
      <c r="AD630" s="14">
        <v>11248.24</v>
      </c>
      <c r="AE630" s="14">
        <v>10141.08</v>
      </c>
      <c r="AF630" s="14">
        <v>9591.6200000000008</v>
      </c>
      <c r="AG630" s="14">
        <v>7131.5950000000003</v>
      </c>
      <c r="AH630" s="14">
        <v>8453.6949999999997</v>
      </c>
      <c r="AI630" s="14">
        <v>8404.4930000000004</v>
      </c>
      <c r="AJ630" s="14">
        <v>8205.9660000000003</v>
      </c>
      <c r="AK630" s="14">
        <v>8327.9310000000005</v>
      </c>
      <c r="AL630" s="14">
        <v>8713.6010000000006</v>
      </c>
      <c r="AM630" s="14">
        <v>9928.5259999999998</v>
      </c>
      <c r="AN630" s="14">
        <v>11440.71</v>
      </c>
      <c r="AO630" s="14">
        <v>15757.4</v>
      </c>
      <c r="AP630" s="14">
        <v>18594.02</v>
      </c>
      <c r="AQ630" s="14">
        <v>19651.68</v>
      </c>
      <c r="AR630" s="14">
        <v>21299.759999999998</v>
      </c>
      <c r="AS630" s="14">
        <v>21571.49</v>
      </c>
      <c r="AT630" s="14">
        <v>21566.2</v>
      </c>
      <c r="AU630" s="14">
        <v>20862.82</v>
      </c>
      <c r="AV630" s="14">
        <v>19458.82</v>
      </c>
      <c r="AW630" s="14">
        <v>16294.94</v>
      </c>
      <c r="AX630" s="14">
        <v>14624.99</v>
      </c>
      <c r="AY630" s="14">
        <v>14229.47</v>
      </c>
      <c r="AZ630" s="14">
        <v>12690.16</v>
      </c>
      <c r="BA630" s="14">
        <v>12373.46</v>
      </c>
      <c r="BB630" s="14">
        <v>11434.05</v>
      </c>
      <c r="BC630" s="14">
        <v>10579.55</v>
      </c>
      <c r="BD630" s="14">
        <v>9932.3469999999998</v>
      </c>
      <c r="BE630" s="14">
        <v>9286.7759999999998</v>
      </c>
      <c r="BF630" s="14">
        <v>14234.35</v>
      </c>
      <c r="BG630" s="14">
        <v>81.072699999999998</v>
      </c>
      <c r="BH630" s="14">
        <v>77.618200000000002</v>
      </c>
      <c r="BI630" s="14">
        <v>80.072699999999998</v>
      </c>
      <c r="BJ630" s="14">
        <v>77.309100000000001</v>
      </c>
      <c r="BK630" s="14">
        <v>77</v>
      </c>
      <c r="BL630" s="14">
        <v>75.927300000000002</v>
      </c>
      <c r="BM630" s="14">
        <v>79</v>
      </c>
      <c r="BN630" s="14">
        <v>87.836399999999998</v>
      </c>
      <c r="BO630" s="14">
        <v>91.836399999999998</v>
      </c>
      <c r="BP630" s="14">
        <v>95.527299999999997</v>
      </c>
      <c r="BQ630" s="14">
        <v>98.909099999999995</v>
      </c>
      <c r="BR630" s="14">
        <v>99.290899999999993</v>
      </c>
      <c r="BS630" s="14">
        <v>97.909099999999995</v>
      </c>
      <c r="BT630" s="14">
        <v>98.6</v>
      </c>
      <c r="BU630" s="14">
        <v>95.218199999999996</v>
      </c>
      <c r="BV630" s="14">
        <v>95.527299999999997</v>
      </c>
      <c r="BW630" s="14">
        <v>96.072699999999998</v>
      </c>
      <c r="BX630" s="14">
        <v>95.763599999999997</v>
      </c>
      <c r="BY630" s="14">
        <v>93.763599999999997</v>
      </c>
      <c r="BZ630" s="14">
        <v>92.690899999999999</v>
      </c>
      <c r="CA630" s="14">
        <v>89.836399999999998</v>
      </c>
      <c r="CB630" s="14">
        <v>81.072699999999998</v>
      </c>
      <c r="CC630" s="14">
        <v>80.381799999999998</v>
      </c>
      <c r="CD630" s="14">
        <v>80.072699999999998</v>
      </c>
      <c r="CE630" s="14">
        <v>83384.259999999995</v>
      </c>
      <c r="CF630" s="14">
        <v>82678.16</v>
      </c>
      <c r="CG630" s="14">
        <v>85911.07</v>
      </c>
      <c r="CH630" s="14">
        <v>80204.490000000005</v>
      </c>
      <c r="CI630" s="14">
        <v>67802.02</v>
      </c>
      <c r="CJ630" s="14">
        <v>98919.08</v>
      </c>
      <c r="CK630" s="14">
        <v>104216.9</v>
      </c>
      <c r="CL630" s="14">
        <v>183553.5</v>
      </c>
      <c r="CM630" s="14">
        <v>323661.8</v>
      </c>
      <c r="CN630" s="14">
        <v>371434.4</v>
      </c>
      <c r="CO630" s="14">
        <v>467141.3</v>
      </c>
      <c r="CP630" s="14">
        <v>518807.8</v>
      </c>
      <c r="CQ630" s="14">
        <v>447395.4</v>
      </c>
      <c r="CR630" s="14">
        <v>463400</v>
      </c>
      <c r="CS630" s="14">
        <v>434865.3</v>
      </c>
      <c r="CT630" s="14">
        <v>451201.6</v>
      </c>
      <c r="CU630" s="14">
        <v>516033.8</v>
      </c>
      <c r="CV630" s="14">
        <v>465504.9</v>
      </c>
      <c r="CW630" s="14">
        <v>426789.6</v>
      </c>
      <c r="CX630" s="14">
        <v>570774.4</v>
      </c>
      <c r="CY630" s="14">
        <v>492073.5</v>
      </c>
      <c r="CZ630" s="14">
        <v>371293</v>
      </c>
      <c r="DA630" s="14">
        <v>121875.9</v>
      </c>
      <c r="DB630" s="14">
        <v>91763</v>
      </c>
      <c r="DC630" s="14">
        <v>413829.6</v>
      </c>
      <c r="DD630" s="14">
        <f>SUMIFS(CountData!$H:$H, CountData!$A:$A, $B630,CountData!$B:$B, $C630, CountData!$C:$C, $D630, CountData!$D:$D, $E630, CountData!$E:$E, $F630, CountData!$F:$F, $G630, CountData!$G:$G, $H630)</f>
        <v>16</v>
      </c>
      <c r="DE630" s="14">
        <f>SUMIFS(CountData!$I:$I, CountData!$A:$A, $B630, CountData!$B:$B, $C630, CountData!$C:$C, $D630, CountData!$D:$D, $E630, CountData!$E:$E, $F630, CountData!$F:$F, $G630, CountData!$G:$G, $H630)</f>
        <v>19</v>
      </c>
      <c r="DF630" s="27">
        <f t="shared" ca="1" si="9"/>
        <v>9020.4600000000009</v>
      </c>
      <c r="DG630" s="14">
        <v>0</v>
      </c>
    </row>
    <row r="631" spans="1:111" x14ac:dyDescent="0.25">
      <c r="A631" s="14" t="s">
        <v>56</v>
      </c>
      <c r="B631" s="14" t="s">
        <v>55</v>
      </c>
      <c r="C631" s="14" t="s">
        <v>55</v>
      </c>
      <c r="D631" s="14" t="s">
        <v>55</v>
      </c>
      <c r="E631" s="14" t="s">
        <v>55</v>
      </c>
      <c r="F631" s="14" t="s">
        <v>55</v>
      </c>
      <c r="G631" s="14" t="s">
        <v>62</v>
      </c>
      <c r="H631" s="1">
        <v>42257</v>
      </c>
      <c r="I631" s="14">
        <v>9295.7800000000007</v>
      </c>
      <c r="J631" s="14">
        <v>9217.76</v>
      </c>
      <c r="K631" s="14">
        <v>8998.76</v>
      </c>
      <c r="L631" s="14">
        <v>9087.76</v>
      </c>
      <c r="M631" s="14">
        <v>9405.76</v>
      </c>
      <c r="N631" s="14">
        <v>10856.7</v>
      </c>
      <c r="O631" s="14">
        <v>12216.22</v>
      </c>
      <c r="P631" s="14">
        <v>14123.44</v>
      </c>
      <c r="Q631" s="14">
        <v>12145.34</v>
      </c>
      <c r="R631" s="14">
        <v>12875.94</v>
      </c>
      <c r="S631" s="14">
        <v>13598.98</v>
      </c>
      <c r="T631" s="14">
        <v>13974.76</v>
      </c>
      <c r="U631" s="14">
        <v>14768.56</v>
      </c>
      <c r="V631" s="14">
        <v>15081.82</v>
      </c>
      <c r="W631" s="14">
        <v>11020.86</v>
      </c>
      <c r="X631" s="14">
        <v>7914</v>
      </c>
      <c r="Y631" s="14">
        <v>6985.98</v>
      </c>
      <c r="Z631" s="14">
        <v>6160.86</v>
      </c>
      <c r="AA631" s="14">
        <v>5722.64</v>
      </c>
      <c r="AB631" s="14">
        <v>8424.3799999999992</v>
      </c>
      <c r="AC631" s="14">
        <v>12357.34</v>
      </c>
      <c r="AD631" s="14">
        <v>11369.96</v>
      </c>
      <c r="AE631" s="14">
        <v>10770.54</v>
      </c>
      <c r="AF631" s="14">
        <v>9991.44</v>
      </c>
      <c r="AG631" s="14">
        <v>6695.87</v>
      </c>
      <c r="AH631" s="14">
        <v>8915.4629999999997</v>
      </c>
      <c r="AI631" s="14">
        <v>8519.2360000000008</v>
      </c>
      <c r="AJ631" s="14">
        <v>8639.8549999999996</v>
      </c>
      <c r="AK631" s="14">
        <v>8719.8459999999995</v>
      </c>
      <c r="AL631" s="14">
        <v>9196.34</v>
      </c>
      <c r="AM631" s="14">
        <v>11041.78</v>
      </c>
      <c r="AN631" s="14">
        <v>12567.11</v>
      </c>
      <c r="AO631" s="14">
        <v>14268.38</v>
      </c>
      <c r="AP631" s="14">
        <v>12978.11</v>
      </c>
      <c r="AQ631" s="14">
        <v>13037.25</v>
      </c>
      <c r="AR631" s="14">
        <v>14247.83</v>
      </c>
      <c r="AS631" s="14">
        <v>15413.09</v>
      </c>
      <c r="AT631" s="14">
        <v>16256.33</v>
      </c>
      <c r="AU631" s="14">
        <v>15958.97</v>
      </c>
      <c r="AV631" s="14">
        <v>16863.939999999999</v>
      </c>
      <c r="AW631" s="14">
        <v>15762.04</v>
      </c>
      <c r="AX631" s="14">
        <v>14240.09</v>
      </c>
      <c r="AY631" s="14">
        <v>12721.06</v>
      </c>
      <c r="AZ631" s="14">
        <v>11995.44</v>
      </c>
      <c r="BA631" s="14">
        <v>11264.11</v>
      </c>
      <c r="BB631" s="14">
        <v>11806.24</v>
      </c>
      <c r="BC631" s="14">
        <v>11253.15</v>
      </c>
      <c r="BD631" s="14">
        <v>10796.89</v>
      </c>
      <c r="BE631" s="14">
        <v>9840.3310000000001</v>
      </c>
      <c r="BF631" s="14">
        <v>13562.31</v>
      </c>
      <c r="BG631" s="14">
        <v>79.018199999999993</v>
      </c>
      <c r="BH631" s="14">
        <v>78.345500000000001</v>
      </c>
      <c r="BI631" s="14">
        <v>78.672700000000006</v>
      </c>
      <c r="BJ631" s="14">
        <v>79.345500000000001</v>
      </c>
      <c r="BK631" s="14">
        <v>80.345500000000001</v>
      </c>
      <c r="BL631" s="14">
        <v>79</v>
      </c>
      <c r="BM631" s="14">
        <v>80.327299999999994</v>
      </c>
      <c r="BN631" s="14">
        <v>84.690899999999999</v>
      </c>
      <c r="BO631" s="14">
        <v>86.0364</v>
      </c>
      <c r="BP631" s="14">
        <v>89.690899999999999</v>
      </c>
      <c r="BQ631" s="14">
        <v>92.0364</v>
      </c>
      <c r="BR631" s="14">
        <v>94.018199999999993</v>
      </c>
      <c r="BS631" s="14">
        <v>95.018199999999993</v>
      </c>
      <c r="BT631" s="14">
        <v>96.690899999999999</v>
      </c>
      <c r="BU631" s="14">
        <v>93.690899999999999</v>
      </c>
      <c r="BV631" s="14">
        <v>92.690899999999999</v>
      </c>
      <c r="BW631" s="14">
        <v>92.690899999999999</v>
      </c>
      <c r="BX631" s="14">
        <v>89.0364</v>
      </c>
      <c r="BY631" s="14">
        <v>88.018199999999993</v>
      </c>
      <c r="BZ631" s="14">
        <v>86.345500000000001</v>
      </c>
      <c r="CA631" s="14">
        <v>84.345500000000001</v>
      </c>
      <c r="CB631" s="14">
        <v>83.672700000000006</v>
      </c>
      <c r="CC631" s="14">
        <v>82.327299999999994</v>
      </c>
      <c r="CD631" s="14">
        <v>81</v>
      </c>
      <c r="CE631" s="14">
        <v>60307.79</v>
      </c>
      <c r="CF631" s="14">
        <v>64618.35</v>
      </c>
      <c r="CG631" s="14">
        <v>74400.289999999994</v>
      </c>
      <c r="CH631" s="14">
        <v>79164.38</v>
      </c>
      <c r="CI631" s="14">
        <v>104300.1</v>
      </c>
      <c r="CJ631" s="14">
        <v>115125.3</v>
      </c>
      <c r="CK631" s="14">
        <v>140989.6</v>
      </c>
      <c r="CL631" s="14">
        <v>176837.1</v>
      </c>
      <c r="CM631" s="14">
        <v>265908.7</v>
      </c>
      <c r="CN631" s="14">
        <v>288397.8</v>
      </c>
      <c r="CO631" s="14">
        <v>388747.5</v>
      </c>
      <c r="CP631" s="14">
        <v>481699</v>
      </c>
      <c r="CQ631" s="14">
        <v>447046.2</v>
      </c>
      <c r="CR631" s="14">
        <v>480384.7</v>
      </c>
      <c r="CS631" s="14">
        <v>384152.3</v>
      </c>
      <c r="CT631" s="14">
        <v>399026.5</v>
      </c>
      <c r="CU631" s="14">
        <v>369301.8</v>
      </c>
      <c r="CV631" s="14">
        <v>435358.8</v>
      </c>
      <c r="CW631" s="14">
        <v>382823.9</v>
      </c>
      <c r="CX631" s="14">
        <v>303849.2</v>
      </c>
      <c r="CY631" s="14">
        <v>249652.5</v>
      </c>
      <c r="CZ631" s="14">
        <v>202643</v>
      </c>
      <c r="DA631" s="14">
        <v>120824</v>
      </c>
      <c r="DB631" s="14">
        <v>90946.76</v>
      </c>
      <c r="DC631" s="14">
        <v>318110.5</v>
      </c>
      <c r="DD631" s="14">
        <f>SUMIFS(CountData!$H:$H, CountData!$A:$A, $B631,CountData!$B:$B, $C631, CountData!$C:$C, $D631, CountData!$D:$D, $E631, CountData!$E:$E, $F631, CountData!$F:$F, $G631, CountData!$G:$G, $H631)</f>
        <v>16</v>
      </c>
      <c r="DE631" s="14">
        <f>SUMIFS(CountData!$I:$I, CountData!$A:$A, $B631, CountData!$B:$B, $C631, CountData!$C:$C, $D631, CountData!$D:$D, $E631, CountData!$E:$E, $F631, CountData!$F:$F, $G631, CountData!$G:$G, $H631)</f>
        <v>19</v>
      </c>
      <c r="DF631" s="27">
        <f t="shared" ca="1" si="9"/>
        <v>8200.9124999999985</v>
      </c>
      <c r="DG631" s="14">
        <v>0</v>
      </c>
    </row>
    <row r="632" spans="1:111" x14ac:dyDescent="0.25">
      <c r="A632" s="14" t="s">
        <v>56</v>
      </c>
      <c r="B632" s="14" t="s">
        <v>55</v>
      </c>
      <c r="C632" s="14" t="s">
        <v>55</v>
      </c>
      <c r="D632" s="14" t="s">
        <v>55</v>
      </c>
      <c r="E632" s="14" t="s">
        <v>55</v>
      </c>
      <c r="F632" s="14" t="s">
        <v>55</v>
      </c>
      <c r="G632" s="14" t="s">
        <v>62</v>
      </c>
      <c r="H632" s="1">
        <v>42258</v>
      </c>
      <c r="I632" s="14">
        <v>9500.26</v>
      </c>
      <c r="J632" s="14">
        <v>9408.24</v>
      </c>
      <c r="K632" s="14">
        <v>9026.2199999999993</v>
      </c>
      <c r="L632" s="14">
        <v>8913.3799999999992</v>
      </c>
      <c r="M632" s="14">
        <v>9398.64</v>
      </c>
      <c r="N632" s="14">
        <v>10731.26</v>
      </c>
      <c r="O632" s="14">
        <v>12562.24</v>
      </c>
      <c r="P632" s="14">
        <v>15523.72</v>
      </c>
      <c r="Q632" s="14">
        <v>17888.34</v>
      </c>
      <c r="R632" s="14">
        <v>19282.759999999998</v>
      </c>
      <c r="S632" s="14">
        <v>20468.84</v>
      </c>
      <c r="T632" s="14">
        <v>20618.96</v>
      </c>
      <c r="U632" s="14">
        <v>20222.16</v>
      </c>
      <c r="V632" s="14">
        <v>20376.419999999998</v>
      </c>
      <c r="W632" s="14">
        <v>13007.36</v>
      </c>
      <c r="X632" s="14">
        <v>7776.68</v>
      </c>
      <c r="Y632" s="14">
        <v>6610.7</v>
      </c>
      <c r="Z632" s="14">
        <v>5953.52</v>
      </c>
      <c r="AA632" s="14">
        <v>5587.94</v>
      </c>
      <c r="AB632" s="14">
        <v>7588.74</v>
      </c>
      <c r="AC632" s="14">
        <v>11497.96</v>
      </c>
      <c r="AD632" s="14">
        <v>10590.04</v>
      </c>
      <c r="AE632" s="14">
        <v>9681.7999999999993</v>
      </c>
      <c r="AF632" s="14">
        <v>9270.1200000000008</v>
      </c>
      <c r="AG632" s="14">
        <v>6482.21</v>
      </c>
      <c r="AH632" s="14">
        <v>9215.6209999999992</v>
      </c>
      <c r="AI632" s="14">
        <v>8833.5059999999994</v>
      </c>
      <c r="AJ632" s="14">
        <v>8809.5560000000005</v>
      </c>
      <c r="AK632" s="14">
        <v>8667.6689999999999</v>
      </c>
      <c r="AL632" s="14">
        <v>9335.2919999999995</v>
      </c>
      <c r="AM632" s="14">
        <v>10925.52</v>
      </c>
      <c r="AN632" s="14">
        <v>12809.76</v>
      </c>
      <c r="AO632" s="14">
        <v>15562.25</v>
      </c>
      <c r="AP632" s="14">
        <v>18494.13</v>
      </c>
      <c r="AQ632" s="14">
        <v>19222.919999999998</v>
      </c>
      <c r="AR632" s="14">
        <v>20669.95</v>
      </c>
      <c r="AS632" s="14">
        <v>20628.46</v>
      </c>
      <c r="AT632" s="14">
        <v>20584.59</v>
      </c>
      <c r="AU632" s="14">
        <v>19883.759999999998</v>
      </c>
      <c r="AV632" s="14">
        <v>19029.27</v>
      </c>
      <c r="AW632" s="14">
        <v>15946.52</v>
      </c>
      <c r="AX632" s="14">
        <v>13948.89</v>
      </c>
      <c r="AY632" s="14">
        <v>12709.58</v>
      </c>
      <c r="AZ632" s="14">
        <v>11897.73</v>
      </c>
      <c r="BA632" s="14">
        <v>10938.89</v>
      </c>
      <c r="BB632" s="14">
        <v>11580.7</v>
      </c>
      <c r="BC632" s="14">
        <v>10745.55</v>
      </c>
      <c r="BD632" s="14">
        <v>9786.902</v>
      </c>
      <c r="BE632" s="14">
        <v>9141.8089999999993</v>
      </c>
      <c r="BF632" s="14">
        <v>13432.89</v>
      </c>
      <c r="BG632" s="14">
        <v>80</v>
      </c>
      <c r="BH632" s="14">
        <v>79</v>
      </c>
      <c r="BI632" s="14">
        <v>77.315799999999996</v>
      </c>
      <c r="BJ632" s="14">
        <v>77.315799999999996</v>
      </c>
      <c r="BK632" s="14">
        <v>77.315799999999996</v>
      </c>
      <c r="BL632" s="14">
        <v>77.315799999999996</v>
      </c>
      <c r="BM632" s="14">
        <v>78</v>
      </c>
      <c r="BN632" s="14">
        <v>81.052599999999998</v>
      </c>
      <c r="BO632" s="14">
        <v>83.1053</v>
      </c>
      <c r="BP632" s="14">
        <v>86.157899999999998</v>
      </c>
      <c r="BQ632" s="14">
        <v>89.526300000000006</v>
      </c>
      <c r="BR632" s="14">
        <v>90.842100000000002</v>
      </c>
      <c r="BS632" s="14">
        <v>92.473699999999994</v>
      </c>
      <c r="BT632" s="14">
        <v>89.789500000000004</v>
      </c>
      <c r="BU632" s="14">
        <v>89.789500000000004</v>
      </c>
      <c r="BV632" s="14">
        <v>89.473699999999994</v>
      </c>
      <c r="BW632" s="14">
        <v>86.789500000000004</v>
      </c>
      <c r="BX632" s="14">
        <v>84.421099999999996</v>
      </c>
      <c r="BY632" s="14">
        <v>83.421099999999996</v>
      </c>
      <c r="BZ632" s="14">
        <v>83.684200000000004</v>
      </c>
      <c r="CA632" s="14">
        <v>82.684200000000004</v>
      </c>
      <c r="CB632" s="14">
        <v>83.368399999999994</v>
      </c>
      <c r="CC632" s="14">
        <v>82.684200000000004</v>
      </c>
      <c r="CD632" s="14">
        <v>82.368399999999994</v>
      </c>
      <c r="CE632" s="14">
        <v>67640.95</v>
      </c>
      <c r="CF632" s="14">
        <v>67272.899999999994</v>
      </c>
      <c r="CG632" s="14">
        <v>60919.88</v>
      </c>
      <c r="CH632" s="14">
        <v>56049.13</v>
      </c>
      <c r="CI632" s="14">
        <v>63571.91</v>
      </c>
      <c r="CJ632" s="14">
        <v>81919.37</v>
      </c>
      <c r="CK632" s="14">
        <v>78732.77</v>
      </c>
      <c r="CL632" s="14">
        <v>101727.4</v>
      </c>
      <c r="CM632" s="14">
        <v>164875.20000000001</v>
      </c>
      <c r="CN632" s="14">
        <v>202887.7</v>
      </c>
      <c r="CO632" s="14">
        <v>281719.59999999998</v>
      </c>
      <c r="CP632" s="14">
        <v>325352</v>
      </c>
      <c r="CQ632" s="14">
        <v>284433.5</v>
      </c>
      <c r="CR632" s="14">
        <v>326998.8</v>
      </c>
      <c r="CS632" s="14">
        <v>258976.8</v>
      </c>
      <c r="CT632" s="14">
        <v>304056.8</v>
      </c>
      <c r="CU632" s="14">
        <v>361432.3</v>
      </c>
      <c r="CV632" s="14">
        <v>309902.8</v>
      </c>
      <c r="CW632" s="14">
        <v>244032.7</v>
      </c>
      <c r="CX632" s="14">
        <v>310790.8</v>
      </c>
      <c r="CY632" s="14">
        <v>190052.2</v>
      </c>
      <c r="CZ632" s="14">
        <v>170929.1</v>
      </c>
      <c r="DA632" s="14">
        <v>108188.4</v>
      </c>
      <c r="DB632" s="14">
        <v>98365.6</v>
      </c>
      <c r="DC632" s="14">
        <v>270046.40000000002</v>
      </c>
      <c r="DD632" s="14">
        <f>SUMIFS(CountData!$H:$H, CountData!$A:$A, $B632,CountData!$B:$B, $C632, CountData!$C:$C, $D632, CountData!$D:$D, $E632, CountData!$E:$E, $F632, CountData!$F:$F, $G632, CountData!$G:$G, $H632)</f>
        <v>16</v>
      </c>
      <c r="DE632" s="14">
        <f>SUMIFS(CountData!$I:$I, CountData!$A:$A, $B632, CountData!$B:$B, $C632, CountData!$C:$C, $D632, CountData!$D:$D, $E632, CountData!$E:$E, $F632, CountData!$F:$F, $G632, CountData!$G:$G, $H632)</f>
        <v>19</v>
      </c>
      <c r="DF632" s="27">
        <f t="shared" ca="1" si="9"/>
        <v>8926.3549999999996</v>
      </c>
      <c r="DG632" s="14">
        <v>0</v>
      </c>
    </row>
    <row r="633" spans="1:111" x14ac:dyDescent="0.25">
      <c r="A633" s="14" t="s">
        <v>56</v>
      </c>
      <c r="B633" s="14" t="s">
        <v>55</v>
      </c>
      <c r="C633" s="14" t="s">
        <v>55</v>
      </c>
      <c r="D633" s="14" t="s">
        <v>55</v>
      </c>
      <c r="E633" s="14" t="s">
        <v>55</v>
      </c>
      <c r="F633" s="14" t="s">
        <v>55</v>
      </c>
      <c r="G633" s="14" t="s">
        <v>62</v>
      </c>
      <c r="H633" s="1">
        <v>42270</v>
      </c>
      <c r="I633" s="14">
        <v>8448.42</v>
      </c>
      <c r="J633" s="14">
        <v>8276.58</v>
      </c>
      <c r="K633" s="14">
        <v>8035.1</v>
      </c>
      <c r="L633" s="14">
        <v>8217.9</v>
      </c>
      <c r="M633" s="14">
        <v>8803.7000000000007</v>
      </c>
      <c r="N633" s="14">
        <v>9716.94</v>
      </c>
      <c r="O633" s="14">
        <v>10726.62</v>
      </c>
      <c r="P633" s="14">
        <v>12931.36</v>
      </c>
      <c r="Q633" s="14">
        <v>15247.66</v>
      </c>
      <c r="R633" s="14">
        <v>16411.080000000002</v>
      </c>
      <c r="S633" s="14">
        <v>16996.02</v>
      </c>
      <c r="T633" s="14">
        <v>17037.439999999999</v>
      </c>
      <c r="U633" s="14">
        <v>17268.740000000002</v>
      </c>
      <c r="V633" s="14">
        <v>17327.240000000002</v>
      </c>
      <c r="W633" s="14">
        <v>11534.56</v>
      </c>
      <c r="X633" s="14">
        <v>7286.12</v>
      </c>
      <c r="Y633" s="14">
        <v>6359.58</v>
      </c>
      <c r="Z633" s="14">
        <v>5710.92</v>
      </c>
      <c r="AA633" s="14">
        <v>5189.78</v>
      </c>
      <c r="AB633" s="14">
        <v>7183.68</v>
      </c>
      <c r="AC633" s="14">
        <v>8509.1</v>
      </c>
      <c r="AD633" s="14">
        <v>9621.36</v>
      </c>
      <c r="AE633" s="14">
        <v>10151.1</v>
      </c>
      <c r="AF633" s="14">
        <v>9097.92</v>
      </c>
      <c r="AG633" s="14">
        <v>6136.6</v>
      </c>
      <c r="AH633" s="14">
        <v>8339.0210000000006</v>
      </c>
      <c r="AI633" s="14">
        <v>8188.5</v>
      </c>
      <c r="AJ633" s="14">
        <v>8112.8810000000003</v>
      </c>
      <c r="AK633" s="14">
        <v>8371.2199999999993</v>
      </c>
      <c r="AL633" s="14">
        <v>8867.73</v>
      </c>
      <c r="AM633" s="14">
        <v>9777.2469999999994</v>
      </c>
      <c r="AN633" s="14">
        <v>10551.79</v>
      </c>
      <c r="AO633" s="14">
        <v>12692.3</v>
      </c>
      <c r="AP633" s="14">
        <v>15268.36</v>
      </c>
      <c r="AQ633" s="14">
        <v>16128.63</v>
      </c>
      <c r="AR633" s="14">
        <v>16976.43</v>
      </c>
      <c r="AS633" s="14">
        <v>17012.13</v>
      </c>
      <c r="AT633" s="14">
        <v>16792.810000000001</v>
      </c>
      <c r="AU633" s="14">
        <v>16865.71</v>
      </c>
      <c r="AV633" s="14">
        <v>17457.21</v>
      </c>
      <c r="AW633" s="14">
        <v>15710.64</v>
      </c>
      <c r="AX633" s="14">
        <v>14346.48</v>
      </c>
      <c r="AY633" s="14">
        <v>13312.93</v>
      </c>
      <c r="AZ633" s="14">
        <v>12343.8</v>
      </c>
      <c r="BA633" s="14">
        <v>11038.66</v>
      </c>
      <c r="BB633" s="14">
        <v>8868.741</v>
      </c>
      <c r="BC633" s="14">
        <v>9816.0339999999997</v>
      </c>
      <c r="BD633" s="14">
        <v>10199.370000000001</v>
      </c>
      <c r="BE633" s="14">
        <v>9165.4169999999995</v>
      </c>
      <c r="BF633" s="14">
        <v>13897.51</v>
      </c>
      <c r="BG633" s="14">
        <v>71</v>
      </c>
      <c r="BH633" s="14">
        <v>71</v>
      </c>
      <c r="BI633" s="14">
        <v>70.684200000000004</v>
      </c>
      <c r="BJ633" s="14">
        <v>69.631600000000006</v>
      </c>
      <c r="BK633" s="14">
        <v>71.368399999999994</v>
      </c>
      <c r="BL633" s="14">
        <v>70.684200000000004</v>
      </c>
      <c r="BM633" s="14">
        <v>69.315799999999996</v>
      </c>
      <c r="BN633" s="14">
        <v>71.315799999999996</v>
      </c>
      <c r="BO633" s="14">
        <v>74.684200000000004</v>
      </c>
      <c r="BP633" s="14">
        <v>78.052599999999998</v>
      </c>
      <c r="BQ633" s="14">
        <v>80.736800000000002</v>
      </c>
      <c r="BR633" s="14">
        <v>82.421099999999996</v>
      </c>
      <c r="BS633" s="14">
        <v>83.789500000000004</v>
      </c>
      <c r="BT633" s="14">
        <v>82.421099999999996</v>
      </c>
      <c r="BU633" s="14">
        <v>82.052599999999998</v>
      </c>
      <c r="BV633" s="14">
        <v>81.736800000000002</v>
      </c>
      <c r="BW633" s="14">
        <v>79.736800000000002</v>
      </c>
      <c r="BX633" s="14">
        <v>77.368399999999994</v>
      </c>
      <c r="BY633" s="14">
        <v>76</v>
      </c>
      <c r="BZ633" s="14">
        <v>75</v>
      </c>
      <c r="CA633" s="14">
        <v>75</v>
      </c>
      <c r="CB633" s="14">
        <v>74.315799999999996</v>
      </c>
      <c r="CC633" s="14">
        <v>73.315799999999996</v>
      </c>
      <c r="CD633" s="14">
        <v>72.631600000000006</v>
      </c>
      <c r="CE633" s="14">
        <v>25819.67</v>
      </c>
      <c r="CF633" s="14">
        <v>24193</v>
      </c>
      <c r="CG633" s="14">
        <v>30060.16</v>
      </c>
      <c r="CH633" s="14">
        <v>28852.33</v>
      </c>
      <c r="CI633" s="14">
        <v>33369.019999999997</v>
      </c>
      <c r="CJ633" s="14">
        <v>35180.339999999997</v>
      </c>
      <c r="CK633" s="14">
        <v>36651.07</v>
      </c>
      <c r="CL633" s="14">
        <v>55426.879999999997</v>
      </c>
      <c r="CM633" s="14">
        <v>83790.210000000006</v>
      </c>
      <c r="CN633" s="14">
        <v>107372.1</v>
      </c>
      <c r="CO633" s="14">
        <v>144082.29999999999</v>
      </c>
      <c r="CP633" s="14">
        <v>167031.9</v>
      </c>
      <c r="CQ633" s="14">
        <v>162505.4</v>
      </c>
      <c r="CR633" s="14">
        <v>165029.6</v>
      </c>
      <c r="CS633" s="14">
        <v>136757.5</v>
      </c>
      <c r="CT633" s="14">
        <v>146631.79999999999</v>
      </c>
      <c r="CU633" s="14">
        <v>158543.5</v>
      </c>
      <c r="CV633" s="14">
        <v>142909.5</v>
      </c>
      <c r="CW633" s="14">
        <v>129782.1</v>
      </c>
      <c r="CX633" s="14">
        <v>107126.1</v>
      </c>
      <c r="CY633" s="14">
        <v>95138.2</v>
      </c>
      <c r="CZ633" s="14">
        <v>68318.45</v>
      </c>
      <c r="DA633" s="14">
        <v>40309.54</v>
      </c>
      <c r="DB633" s="14">
        <v>30593.81</v>
      </c>
      <c r="DC633" s="14">
        <v>115891.3</v>
      </c>
      <c r="DD633" s="14">
        <f>SUMIFS(CountData!$H:$H, CountData!$A:$A, $B633,CountData!$B:$B, $C633, CountData!$C:$C, $D633, CountData!$D:$D, $E633, CountData!$E:$E, $F633, CountData!$F:$F, $G633, CountData!$G:$G, $H633)</f>
        <v>16</v>
      </c>
      <c r="DE633" s="14">
        <f>SUMIFS(CountData!$I:$I, CountData!$A:$A, $B633, CountData!$B:$B, $C633, CountData!$C:$C, $D633, CountData!$D:$D, $E633, CountData!$E:$E, $F633, CountData!$F:$F, $G633, CountData!$G:$G, $H633)</f>
        <v>19</v>
      </c>
      <c r="DF633" s="27">
        <f t="shared" ca="1" si="9"/>
        <v>9070.2150000000001</v>
      </c>
      <c r="DG633" s="14">
        <v>0</v>
      </c>
    </row>
    <row r="634" spans="1:111" x14ac:dyDescent="0.25">
      <c r="A634" s="14" t="s">
        <v>56</v>
      </c>
      <c r="B634" s="14" t="s">
        <v>55</v>
      </c>
      <c r="C634" s="14" t="s">
        <v>55</v>
      </c>
      <c r="D634" s="14" t="s">
        <v>55</v>
      </c>
      <c r="E634" s="14" t="s">
        <v>55</v>
      </c>
      <c r="F634" s="14" t="s">
        <v>55</v>
      </c>
      <c r="G634" s="14" t="s">
        <v>62</v>
      </c>
      <c r="H634" s="1">
        <v>42271</v>
      </c>
      <c r="I634" s="14">
        <v>8970.1</v>
      </c>
      <c r="J634" s="14">
        <v>8460.4</v>
      </c>
      <c r="K634" s="14">
        <v>8457.18</v>
      </c>
      <c r="L634" s="14">
        <v>8350.36</v>
      </c>
      <c r="M634" s="14">
        <v>8810.36</v>
      </c>
      <c r="N634" s="14">
        <v>10513.22</v>
      </c>
      <c r="O634" s="14">
        <v>11614.88</v>
      </c>
      <c r="P634" s="14">
        <v>13084.98</v>
      </c>
      <c r="Q634" s="14">
        <v>14722.86</v>
      </c>
      <c r="R634" s="14">
        <v>16594.36</v>
      </c>
      <c r="S634" s="14">
        <v>18201.46</v>
      </c>
      <c r="T634" s="14">
        <v>18575.2</v>
      </c>
      <c r="U634" s="14">
        <v>18543.740000000002</v>
      </c>
      <c r="V634" s="14">
        <v>18483.72</v>
      </c>
      <c r="W634" s="14">
        <v>12380.84</v>
      </c>
      <c r="X634" s="14">
        <v>7896.78</v>
      </c>
      <c r="Y634" s="14">
        <v>7156.5</v>
      </c>
      <c r="Z634" s="14">
        <v>6293.28</v>
      </c>
      <c r="AA634" s="14">
        <v>5601.64</v>
      </c>
      <c r="AB634" s="14">
        <v>8419.3799999999992</v>
      </c>
      <c r="AC634" s="14">
        <v>11155.94</v>
      </c>
      <c r="AD634" s="14">
        <v>10337.92</v>
      </c>
      <c r="AE634" s="14">
        <v>9486.52</v>
      </c>
      <c r="AF634" s="14">
        <v>8403.92</v>
      </c>
      <c r="AG634" s="14">
        <v>6737.05</v>
      </c>
      <c r="AH634" s="14">
        <v>8818.9969999999994</v>
      </c>
      <c r="AI634" s="14">
        <v>8246.8979999999992</v>
      </c>
      <c r="AJ634" s="14">
        <v>8503.4709999999995</v>
      </c>
      <c r="AK634" s="14">
        <v>8453.8009999999995</v>
      </c>
      <c r="AL634" s="14">
        <v>8891.3709999999992</v>
      </c>
      <c r="AM634" s="14">
        <v>10622.98</v>
      </c>
      <c r="AN634" s="14">
        <v>11460.7</v>
      </c>
      <c r="AO634" s="14">
        <v>12848.84</v>
      </c>
      <c r="AP634" s="14">
        <v>14907.09</v>
      </c>
      <c r="AQ634" s="14">
        <v>16382.2</v>
      </c>
      <c r="AR634" s="14">
        <v>18310.21</v>
      </c>
      <c r="AS634" s="14">
        <v>19258.86</v>
      </c>
      <c r="AT634" s="14">
        <v>18210.21</v>
      </c>
      <c r="AU634" s="14">
        <v>17816.87</v>
      </c>
      <c r="AV634" s="14">
        <v>18319.45</v>
      </c>
      <c r="AW634" s="14">
        <v>16251.9</v>
      </c>
      <c r="AX634" s="14">
        <v>15118.55</v>
      </c>
      <c r="AY634" s="14">
        <v>14087.16</v>
      </c>
      <c r="AZ634" s="14">
        <v>12515.12</v>
      </c>
      <c r="BA634" s="14">
        <v>12162.46</v>
      </c>
      <c r="BB634" s="14">
        <v>11224.5</v>
      </c>
      <c r="BC634" s="14">
        <v>10371.85</v>
      </c>
      <c r="BD634" s="14">
        <v>9480.0079999999998</v>
      </c>
      <c r="BE634" s="14">
        <v>8470.9570000000003</v>
      </c>
      <c r="BF634" s="14">
        <v>14431.6</v>
      </c>
      <c r="BG634" s="14">
        <v>73</v>
      </c>
      <c r="BH634" s="14">
        <v>73</v>
      </c>
      <c r="BI634" s="14">
        <v>72.305099999999996</v>
      </c>
      <c r="BJ634" s="14">
        <v>70.915300000000002</v>
      </c>
      <c r="BK634" s="14">
        <v>71.305099999999996</v>
      </c>
      <c r="BL634" s="14">
        <v>71.305099999999996</v>
      </c>
      <c r="BM634" s="14">
        <v>71</v>
      </c>
      <c r="BN634" s="14">
        <v>72.305099999999996</v>
      </c>
      <c r="BO634" s="14">
        <v>77.084699999999998</v>
      </c>
      <c r="BP634" s="14">
        <v>81.169499999999999</v>
      </c>
      <c r="BQ634" s="14">
        <v>84.864400000000003</v>
      </c>
      <c r="BR634" s="14">
        <v>87.864400000000003</v>
      </c>
      <c r="BS634" s="14">
        <v>87.254199999999997</v>
      </c>
      <c r="BT634" s="14">
        <v>84.864400000000003</v>
      </c>
      <c r="BU634" s="14">
        <v>84.474599999999995</v>
      </c>
      <c r="BV634" s="14">
        <v>84.474599999999995</v>
      </c>
      <c r="BW634" s="14">
        <v>83.084699999999998</v>
      </c>
      <c r="BX634" s="14">
        <v>82.779700000000005</v>
      </c>
      <c r="BY634" s="14">
        <v>79.779700000000005</v>
      </c>
      <c r="BZ634" s="14">
        <v>76.305099999999996</v>
      </c>
      <c r="CA634" s="14">
        <v>74.305099999999996</v>
      </c>
      <c r="CB634" s="14">
        <v>73.610200000000006</v>
      </c>
      <c r="CC634" s="14">
        <v>72.610200000000006</v>
      </c>
      <c r="CD634" s="14">
        <v>71.915300000000002</v>
      </c>
      <c r="CE634" s="14">
        <v>24974.43</v>
      </c>
      <c r="CF634" s="14">
        <v>22687.11</v>
      </c>
      <c r="CG634" s="14">
        <v>22464.97</v>
      </c>
      <c r="CH634" s="14">
        <v>27180.63</v>
      </c>
      <c r="CI634" s="14">
        <v>27023.9</v>
      </c>
      <c r="CJ634" s="14">
        <v>29804.33</v>
      </c>
      <c r="CK634" s="14">
        <v>43744.13</v>
      </c>
      <c r="CL634" s="14">
        <v>53643.89</v>
      </c>
      <c r="CM634" s="14">
        <v>88642.240000000005</v>
      </c>
      <c r="CN634" s="14">
        <v>115521.8</v>
      </c>
      <c r="CO634" s="14">
        <v>158607.5</v>
      </c>
      <c r="CP634" s="14">
        <v>213065.8</v>
      </c>
      <c r="CQ634" s="14">
        <v>197521.1</v>
      </c>
      <c r="CR634" s="14">
        <v>201189.1</v>
      </c>
      <c r="CS634" s="14">
        <v>150116.20000000001</v>
      </c>
      <c r="CT634" s="14">
        <v>153259.29999999999</v>
      </c>
      <c r="CU634" s="14">
        <v>145149</v>
      </c>
      <c r="CV634" s="14">
        <v>142833.5</v>
      </c>
      <c r="CW634" s="14">
        <v>128954.3</v>
      </c>
      <c r="CX634" s="14">
        <v>114563.3</v>
      </c>
      <c r="CY634" s="14">
        <v>103178.6</v>
      </c>
      <c r="CZ634" s="14">
        <v>66973.97</v>
      </c>
      <c r="DA634" s="14">
        <v>41938.19</v>
      </c>
      <c r="DB634" s="14">
        <v>32465.05</v>
      </c>
      <c r="DC634" s="14">
        <v>117690.8</v>
      </c>
      <c r="DD634" s="14">
        <f>SUMIFS(CountData!$H:$H, CountData!$A:$A, $B634,CountData!$B:$B, $C634, CountData!$C:$C, $D634, CountData!$D:$D, $E634, CountData!$E:$E, $F634, CountData!$F:$F, $G634, CountData!$G:$G, $H634)</f>
        <v>16</v>
      </c>
      <c r="DE634" s="14">
        <f>SUMIFS(CountData!$I:$I, CountData!$A:$A, $B634, CountData!$B:$B, $C634, CountData!$C:$C, $D634, CountData!$D:$D, $E634, CountData!$E:$E, $F634, CountData!$F:$F, $G634, CountData!$G:$G, $H634)</f>
        <v>19</v>
      </c>
      <c r="DF634" s="27">
        <f t="shared" ca="1" si="9"/>
        <v>9207.2150000000001</v>
      </c>
      <c r="DG634" s="14">
        <v>0</v>
      </c>
    </row>
    <row r="635" spans="1:111" x14ac:dyDescent="0.25">
      <c r="A635" s="14" t="s">
        <v>56</v>
      </c>
      <c r="B635" s="14" t="s">
        <v>55</v>
      </c>
      <c r="C635" s="14" t="s">
        <v>55</v>
      </c>
      <c r="D635" s="14" t="s">
        <v>55</v>
      </c>
      <c r="E635" s="14" t="s">
        <v>55</v>
      </c>
      <c r="F635" s="14" t="s">
        <v>55</v>
      </c>
      <c r="G635" s="14" t="s">
        <v>62</v>
      </c>
      <c r="H635" s="1">
        <v>42272</v>
      </c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D635" s="14">
        <f>SUMIFS(CountData!$H:$H, CountData!$A:$A, $B635,CountData!$B:$B, $C635, CountData!$C:$C, $D635, CountData!$D:$D, $E635, CountData!$E:$E, $F635, CountData!$F:$F, $G635, CountData!$G:$G, $H635)</f>
        <v>16</v>
      </c>
      <c r="DE635" s="14">
        <f>SUMIFS(CountData!$I:$I, CountData!$A:$A, $B635, CountData!$B:$B, $C635, CountData!$C:$C, $D635, CountData!$D:$D, $E635, CountData!$E:$E, $F635, CountData!$F:$F, $G635, CountData!$G:$G, $H635)</f>
        <v>19</v>
      </c>
      <c r="DF635" s="27">
        <f t="shared" ca="1" si="9"/>
        <v>0</v>
      </c>
      <c r="DG635" s="14">
        <v>1</v>
      </c>
    </row>
    <row r="636" spans="1:111" x14ac:dyDescent="0.25">
      <c r="A636" s="14" t="s">
        <v>56</v>
      </c>
      <c r="B636" s="14" t="s">
        <v>55</v>
      </c>
      <c r="C636" s="14" t="s">
        <v>55</v>
      </c>
      <c r="D636" s="14" t="s">
        <v>55</v>
      </c>
      <c r="E636" s="14" t="s">
        <v>55</v>
      </c>
      <c r="F636" s="14" t="s">
        <v>55</v>
      </c>
      <c r="G636" s="14" t="s">
        <v>62</v>
      </c>
      <c r="H636" s="1">
        <v>42276</v>
      </c>
      <c r="I636" s="14">
        <v>8623.06</v>
      </c>
      <c r="J636" s="14">
        <v>8295.16</v>
      </c>
      <c r="K636" s="14">
        <v>7744.6</v>
      </c>
      <c r="L636" s="14">
        <v>7672.4</v>
      </c>
      <c r="M636" s="14">
        <v>8166.1</v>
      </c>
      <c r="N636" s="14">
        <v>9255.94</v>
      </c>
      <c r="O636" s="14">
        <v>10574</v>
      </c>
      <c r="P636" s="14">
        <v>11947.46</v>
      </c>
      <c r="Q636" s="14">
        <v>14779.92</v>
      </c>
      <c r="R636" s="14">
        <v>17128.86</v>
      </c>
      <c r="S636" s="14">
        <v>18378.7</v>
      </c>
      <c r="T636" s="14">
        <v>19474.88</v>
      </c>
      <c r="U636" s="14">
        <v>19532.64</v>
      </c>
      <c r="V636" s="14">
        <v>18042.66</v>
      </c>
      <c r="W636" s="14">
        <v>10662.46</v>
      </c>
      <c r="X636" s="14">
        <v>6888.4</v>
      </c>
      <c r="Y636" s="14">
        <v>6085.84</v>
      </c>
      <c r="Z636" s="14">
        <v>5479.8</v>
      </c>
      <c r="AA636" s="14">
        <v>5112.38</v>
      </c>
      <c r="AB636" s="14">
        <v>7083.38</v>
      </c>
      <c r="AC636" s="14">
        <v>11600.32</v>
      </c>
      <c r="AD636" s="14">
        <v>11068.6</v>
      </c>
      <c r="AE636" s="14">
        <v>9913.2800000000007</v>
      </c>
      <c r="AF636" s="14">
        <v>9066.2800000000007</v>
      </c>
      <c r="AG636" s="14">
        <v>5891.6049999999996</v>
      </c>
      <c r="AH636" s="14">
        <v>8552.7009999999991</v>
      </c>
      <c r="AI636" s="14">
        <v>8185.2659999999996</v>
      </c>
      <c r="AJ636" s="14">
        <v>7707.28</v>
      </c>
      <c r="AK636" s="14">
        <v>7738.74</v>
      </c>
      <c r="AL636" s="14">
        <v>8232.2510000000002</v>
      </c>
      <c r="AM636" s="14">
        <v>9336.0319999999992</v>
      </c>
      <c r="AN636" s="14">
        <v>10465.64</v>
      </c>
      <c r="AO636" s="14">
        <v>11854.58</v>
      </c>
      <c r="AP636" s="14">
        <v>14870.53</v>
      </c>
      <c r="AQ636" s="14">
        <v>16898.080000000002</v>
      </c>
      <c r="AR636" s="14">
        <v>18453.79</v>
      </c>
      <c r="AS636" s="14">
        <v>19499.98</v>
      </c>
      <c r="AT636" s="14">
        <v>19123.330000000002</v>
      </c>
      <c r="AU636" s="14">
        <v>17881.47</v>
      </c>
      <c r="AV636" s="14">
        <v>16537.12</v>
      </c>
      <c r="AW636" s="14">
        <v>15266.08</v>
      </c>
      <c r="AX636" s="14">
        <v>14125.66</v>
      </c>
      <c r="AY636" s="14">
        <v>13267.58</v>
      </c>
      <c r="AZ636" s="14">
        <v>12076.51</v>
      </c>
      <c r="BA636" s="14">
        <v>10823.07</v>
      </c>
      <c r="BB636" s="14">
        <v>11687.57</v>
      </c>
      <c r="BC636" s="14">
        <v>11102.58</v>
      </c>
      <c r="BD636" s="14">
        <v>9868.4629999999997</v>
      </c>
      <c r="BE636" s="14">
        <v>9014.4809999999998</v>
      </c>
      <c r="BF636" s="14">
        <v>13655.98</v>
      </c>
      <c r="BG636" s="14">
        <v>69.8947</v>
      </c>
      <c r="BH636" s="14">
        <v>72</v>
      </c>
      <c r="BI636" s="14">
        <v>72.403499999999994</v>
      </c>
      <c r="BJ636" s="14">
        <v>71.701800000000006</v>
      </c>
      <c r="BK636" s="14">
        <v>71</v>
      </c>
      <c r="BL636" s="14">
        <v>67.192999999999998</v>
      </c>
      <c r="BM636" s="14">
        <v>66.8947</v>
      </c>
      <c r="BN636" s="14">
        <v>72</v>
      </c>
      <c r="BO636" s="14">
        <v>74.701800000000006</v>
      </c>
      <c r="BP636" s="14">
        <v>77.403499999999994</v>
      </c>
      <c r="BQ636" s="14">
        <v>81.1053</v>
      </c>
      <c r="BR636" s="14">
        <v>81.807000000000002</v>
      </c>
      <c r="BS636" s="14">
        <v>83.912300000000002</v>
      </c>
      <c r="BT636" s="14">
        <v>82.807000000000002</v>
      </c>
      <c r="BU636" s="14">
        <v>82.508799999999994</v>
      </c>
      <c r="BV636" s="14">
        <v>82.508799999999994</v>
      </c>
      <c r="BW636" s="14">
        <v>80.807000000000002</v>
      </c>
      <c r="BX636" s="14">
        <v>78.403499999999994</v>
      </c>
      <c r="BY636" s="14">
        <v>74.701800000000006</v>
      </c>
      <c r="BZ636" s="14">
        <v>73.298199999999994</v>
      </c>
      <c r="CA636" s="14">
        <v>72.298199999999994</v>
      </c>
      <c r="CB636" s="14">
        <v>70.192999999999998</v>
      </c>
      <c r="CC636" s="14">
        <v>67.789500000000004</v>
      </c>
      <c r="CD636" s="14">
        <v>67.491200000000006</v>
      </c>
      <c r="CE636" s="14">
        <v>26739.73</v>
      </c>
      <c r="CF636" s="14">
        <v>24662.27</v>
      </c>
      <c r="CG636" s="14">
        <v>26577.01</v>
      </c>
      <c r="CH636" s="14">
        <v>21135.52</v>
      </c>
      <c r="CI636" s="14">
        <v>22687.49</v>
      </c>
      <c r="CJ636" s="14">
        <v>37761.449999999997</v>
      </c>
      <c r="CK636" s="14">
        <v>35197.01</v>
      </c>
      <c r="CL636" s="14">
        <v>53212.06</v>
      </c>
      <c r="CM636" s="14">
        <v>81541.31</v>
      </c>
      <c r="CN636" s="14">
        <v>104551</v>
      </c>
      <c r="CO636" s="14">
        <v>153811.20000000001</v>
      </c>
      <c r="CP636" s="14">
        <v>168600.1</v>
      </c>
      <c r="CQ636" s="14">
        <v>157869.9</v>
      </c>
      <c r="CR636" s="14">
        <v>162862.29999999999</v>
      </c>
      <c r="CS636" s="14">
        <v>135264</v>
      </c>
      <c r="CT636" s="14">
        <v>140025</v>
      </c>
      <c r="CU636" s="14">
        <v>131968.6</v>
      </c>
      <c r="CV636" s="14">
        <v>126842.8</v>
      </c>
      <c r="CW636" s="14">
        <v>131030.9</v>
      </c>
      <c r="CX636" s="14">
        <v>105940.4</v>
      </c>
      <c r="CY636" s="14">
        <v>93845.13</v>
      </c>
      <c r="CZ636" s="14">
        <v>64712.58</v>
      </c>
      <c r="DA636" s="14">
        <v>42664.93</v>
      </c>
      <c r="DB636" s="14">
        <v>38434.25</v>
      </c>
      <c r="DC636" s="14">
        <v>111639.9</v>
      </c>
      <c r="DD636" s="14">
        <f>SUMIFS(CountData!$H:$H, CountData!$A:$A, $B636,CountData!$B:$B, $C636, CountData!$C:$C, $D636, CountData!$D:$D, $E636, CountData!$E:$E, $F636, CountData!$F:$F, $G636, CountData!$G:$G, $H636)</f>
        <v>16</v>
      </c>
      <c r="DE636" s="14">
        <f>SUMIFS(CountData!$I:$I, CountData!$A:$A, $B636, CountData!$B:$B, $C636, CountData!$C:$C, $D636, CountData!$D:$D, $E636, CountData!$E:$E, $F636, CountData!$F:$F, $G636, CountData!$G:$G, $H636)</f>
        <v>19</v>
      </c>
      <c r="DF636" s="27">
        <f t="shared" ca="1" si="9"/>
        <v>8907.505000000001</v>
      </c>
      <c r="DG636" s="14">
        <v>0</v>
      </c>
    </row>
    <row r="637" spans="1:111" x14ac:dyDescent="0.25">
      <c r="A637" s="14" t="s">
        <v>56</v>
      </c>
      <c r="B637" s="14" t="s">
        <v>55</v>
      </c>
      <c r="C637" s="14" t="s">
        <v>55</v>
      </c>
      <c r="D637" s="14" t="s">
        <v>55</v>
      </c>
      <c r="E637" s="14" t="s">
        <v>55</v>
      </c>
      <c r="F637" s="14" t="s">
        <v>55</v>
      </c>
      <c r="G637" s="14" t="s">
        <v>62</v>
      </c>
      <c r="H637" s="1">
        <v>42277</v>
      </c>
      <c r="I637" s="14">
        <v>8526.16</v>
      </c>
      <c r="J637" s="14">
        <v>8374.34</v>
      </c>
      <c r="K637" s="14">
        <v>8000.78</v>
      </c>
      <c r="L637" s="14">
        <v>8028.14</v>
      </c>
      <c r="M637" s="14">
        <v>8700.48</v>
      </c>
      <c r="N637" s="14">
        <v>9801.16</v>
      </c>
      <c r="O637" s="14">
        <v>11039.6</v>
      </c>
      <c r="P637" s="14">
        <v>12699.5</v>
      </c>
      <c r="Q637" s="14">
        <v>13184.38</v>
      </c>
      <c r="R637" s="14">
        <v>14619.64</v>
      </c>
      <c r="S637" s="14">
        <v>14858.66</v>
      </c>
      <c r="T637" s="14">
        <v>15300.56</v>
      </c>
      <c r="U637" s="14">
        <v>17038.099999999999</v>
      </c>
      <c r="V637" s="14">
        <v>17177.939999999999</v>
      </c>
      <c r="W637" s="14">
        <v>10023.620000000001</v>
      </c>
      <c r="X637" s="14">
        <v>7633.96</v>
      </c>
      <c r="Y637" s="14">
        <v>6535.08</v>
      </c>
      <c r="Z637" s="14">
        <v>5936.4</v>
      </c>
      <c r="AA637" s="14">
        <v>5378.04</v>
      </c>
      <c r="AB637" s="14">
        <v>7171.9</v>
      </c>
      <c r="AC637" s="14">
        <v>10181.76</v>
      </c>
      <c r="AD637" s="14">
        <v>10682.54</v>
      </c>
      <c r="AE637" s="14">
        <v>9425.6</v>
      </c>
      <c r="AF637" s="14">
        <v>8337.1200000000008</v>
      </c>
      <c r="AG637" s="14">
        <v>6370.87</v>
      </c>
      <c r="AH637" s="14">
        <v>8420.9660000000003</v>
      </c>
      <c r="AI637" s="14">
        <v>8326.1129999999994</v>
      </c>
      <c r="AJ637" s="14">
        <v>8131.4889999999996</v>
      </c>
      <c r="AK637" s="14">
        <v>8196.4279999999999</v>
      </c>
      <c r="AL637" s="14">
        <v>8807.6029999999992</v>
      </c>
      <c r="AM637" s="14">
        <v>9856.9719999999998</v>
      </c>
      <c r="AN637" s="14">
        <v>10875.08</v>
      </c>
      <c r="AO637" s="14">
        <v>12419.98</v>
      </c>
      <c r="AP637" s="14">
        <v>13207.59</v>
      </c>
      <c r="AQ637" s="14">
        <v>14384.19</v>
      </c>
      <c r="AR637" s="14">
        <v>14708.68</v>
      </c>
      <c r="AS637" s="14">
        <v>15291.43</v>
      </c>
      <c r="AT637" s="14">
        <v>17673.02</v>
      </c>
      <c r="AU637" s="14">
        <v>17440.150000000001</v>
      </c>
      <c r="AV637" s="14">
        <v>15872.42</v>
      </c>
      <c r="AW637" s="14">
        <v>15996.46</v>
      </c>
      <c r="AX637" s="14">
        <v>14666.41</v>
      </c>
      <c r="AY637" s="14">
        <v>13909.1</v>
      </c>
      <c r="AZ637" s="14">
        <v>12566.41</v>
      </c>
      <c r="BA637" s="14">
        <v>11219.61</v>
      </c>
      <c r="BB637" s="14">
        <v>10647.3</v>
      </c>
      <c r="BC637" s="14">
        <v>10864.26</v>
      </c>
      <c r="BD637" s="14">
        <v>9521.7170000000006</v>
      </c>
      <c r="BE637" s="14">
        <v>8416.9269999999997</v>
      </c>
      <c r="BF637" s="14">
        <v>14310.04</v>
      </c>
      <c r="BG637" s="14">
        <v>66.525400000000005</v>
      </c>
      <c r="BH637" s="14">
        <v>65.525400000000005</v>
      </c>
      <c r="BI637" s="14">
        <v>65.525400000000005</v>
      </c>
      <c r="BJ637" s="14">
        <v>66.220299999999995</v>
      </c>
      <c r="BK637" s="14">
        <v>68.694900000000004</v>
      </c>
      <c r="BL637" s="14">
        <v>67</v>
      </c>
      <c r="BM637" s="14">
        <v>66.305099999999996</v>
      </c>
      <c r="BN637" s="14">
        <v>69</v>
      </c>
      <c r="BO637" s="14">
        <v>75.084699999999998</v>
      </c>
      <c r="BP637" s="14">
        <v>79.779700000000005</v>
      </c>
      <c r="BQ637" s="14">
        <v>81.169499999999999</v>
      </c>
      <c r="BR637" s="14">
        <v>83.864400000000003</v>
      </c>
      <c r="BS637" s="14">
        <v>85.474599999999995</v>
      </c>
      <c r="BT637" s="14">
        <v>84.779700000000005</v>
      </c>
      <c r="BU637" s="14">
        <v>82.779700000000005</v>
      </c>
      <c r="BV637" s="14">
        <v>84.474599999999995</v>
      </c>
      <c r="BW637" s="14">
        <v>83.864400000000003</v>
      </c>
      <c r="BX637" s="14">
        <v>80.779700000000005</v>
      </c>
      <c r="BY637" s="14">
        <v>76.694900000000004</v>
      </c>
      <c r="BZ637" s="14">
        <v>74.610200000000006</v>
      </c>
      <c r="CA637" s="14">
        <v>73.610200000000006</v>
      </c>
      <c r="CB637" s="14">
        <v>71.220299999999995</v>
      </c>
      <c r="CC637" s="14">
        <v>69.135599999999997</v>
      </c>
      <c r="CD637" s="14">
        <v>68.830500000000001</v>
      </c>
      <c r="CE637" s="14">
        <v>29957.88</v>
      </c>
      <c r="CF637" s="14">
        <v>28614.04</v>
      </c>
      <c r="CG637" s="14">
        <v>27452.7</v>
      </c>
      <c r="CH637" s="14">
        <v>26308.03</v>
      </c>
      <c r="CI637" s="14">
        <v>27688.75</v>
      </c>
      <c r="CJ637" s="14">
        <v>34367.24</v>
      </c>
      <c r="CK637" s="14">
        <v>35454.01</v>
      </c>
      <c r="CL637" s="14">
        <v>62421.02</v>
      </c>
      <c r="CM637" s="14">
        <v>96376.53</v>
      </c>
      <c r="CN637" s="14">
        <v>122264.7</v>
      </c>
      <c r="CO637" s="14">
        <v>153819.4</v>
      </c>
      <c r="CP637" s="14">
        <v>172279</v>
      </c>
      <c r="CQ637" s="14">
        <v>242994.4</v>
      </c>
      <c r="CR637" s="14">
        <v>230302.8</v>
      </c>
      <c r="CS637" s="14">
        <v>159743.29999999999</v>
      </c>
      <c r="CT637" s="14">
        <v>164896.4</v>
      </c>
      <c r="CU637" s="14">
        <v>149298.20000000001</v>
      </c>
      <c r="CV637" s="14">
        <v>139734.70000000001</v>
      </c>
      <c r="CW637" s="14">
        <v>119485.4</v>
      </c>
      <c r="CX637" s="14">
        <v>112448.3</v>
      </c>
      <c r="CY637" s="14">
        <v>92967.77</v>
      </c>
      <c r="CZ637" s="14">
        <v>68945.41</v>
      </c>
      <c r="DA637" s="14">
        <v>38311.21</v>
      </c>
      <c r="DB637" s="14">
        <v>30762.35</v>
      </c>
      <c r="DC637" s="14">
        <v>119141.2</v>
      </c>
      <c r="DD637" s="14">
        <f>SUMIFS(CountData!$H:$H, CountData!$A:$A, $B637,CountData!$B:$B, $C637, CountData!$C:$C, $D637, CountData!$D:$D, $E637, CountData!$E:$E, $F637, CountData!$F:$F, $G637, CountData!$G:$G, $H637)</f>
        <v>16</v>
      </c>
      <c r="DE637" s="14">
        <f>SUMIFS(CountData!$I:$I, CountData!$A:$A, $B637, CountData!$B:$B, $C637, CountData!$C:$C, $D637, CountData!$D:$D, $E637, CountData!$E:$E, $F637, CountData!$F:$F, $G637, CountData!$G:$G, $H637)</f>
        <v>19</v>
      </c>
      <c r="DF637" s="27">
        <f t="shared" ca="1" si="9"/>
        <v>8740.2274999999972</v>
      </c>
      <c r="DG637" s="14">
        <v>0</v>
      </c>
    </row>
    <row r="638" spans="1:111" x14ac:dyDescent="0.25">
      <c r="A638" s="14" t="s">
        <v>56</v>
      </c>
      <c r="B638" s="14" t="s">
        <v>55</v>
      </c>
      <c r="C638" s="14" t="s">
        <v>55</v>
      </c>
      <c r="D638" s="14" t="s">
        <v>55</v>
      </c>
      <c r="E638" s="14" t="s">
        <v>55</v>
      </c>
      <c r="F638" s="14" t="s">
        <v>55</v>
      </c>
      <c r="G638" s="14" t="s">
        <v>62</v>
      </c>
      <c r="H638" s="1">
        <v>42285</v>
      </c>
      <c r="I638" s="14">
        <v>8390.94</v>
      </c>
      <c r="J638" s="14">
        <v>7761.82</v>
      </c>
      <c r="K638" s="14">
        <v>7519.28</v>
      </c>
      <c r="L638" s="14">
        <v>7273.64</v>
      </c>
      <c r="M638" s="14">
        <v>7407</v>
      </c>
      <c r="N638" s="14">
        <v>8744.2199999999993</v>
      </c>
      <c r="O638" s="14">
        <v>9740.2999999999993</v>
      </c>
      <c r="P638" s="14">
        <v>12018.16</v>
      </c>
      <c r="Q638" s="14">
        <v>15245.78</v>
      </c>
      <c r="R638" s="14">
        <v>16555.98</v>
      </c>
      <c r="S638" s="14">
        <v>16592.28</v>
      </c>
      <c r="T638" s="14">
        <v>18338.62</v>
      </c>
      <c r="U638" s="14">
        <v>18941.439999999999</v>
      </c>
      <c r="V638" s="14">
        <v>18739.84</v>
      </c>
      <c r="W638" s="14">
        <v>12163.44</v>
      </c>
      <c r="X638" s="14">
        <v>7088.14</v>
      </c>
      <c r="Y638" s="14">
        <v>5708</v>
      </c>
      <c r="Z638" s="14">
        <v>5010.4399999999996</v>
      </c>
      <c r="AA638" s="14">
        <v>4675.3999999999996</v>
      </c>
      <c r="AB638" s="14">
        <v>7275.52</v>
      </c>
      <c r="AC638" s="14">
        <v>10967.98</v>
      </c>
      <c r="AD638" s="14">
        <v>9748.4599999999991</v>
      </c>
      <c r="AE638" s="14">
        <v>8396.06</v>
      </c>
      <c r="AF638" s="14">
        <v>7834.18</v>
      </c>
      <c r="AG638" s="14">
        <v>5620.4949999999999</v>
      </c>
      <c r="AH638" s="14">
        <v>8297.6090000000004</v>
      </c>
      <c r="AI638" s="14">
        <v>7723.6040000000003</v>
      </c>
      <c r="AJ638" s="14">
        <v>7662.06</v>
      </c>
      <c r="AK638" s="14">
        <v>7441.9989999999998</v>
      </c>
      <c r="AL638" s="14">
        <v>7519.393</v>
      </c>
      <c r="AM638" s="14">
        <v>8807.18</v>
      </c>
      <c r="AN638" s="14">
        <v>9582.8130000000001</v>
      </c>
      <c r="AO638" s="14">
        <v>11738.15</v>
      </c>
      <c r="AP638" s="14">
        <v>15327.79</v>
      </c>
      <c r="AQ638" s="14">
        <v>16298.61</v>
      </c>
      <c r="AR638" s="14">
        <v>16545.84</v>
      </c>
      <c r="AS638" s="14">
        <v>18633.060000000001</v>
      </c>
      <c r="AT638" s="14">
        <v>18912.009999999998</v>
      </c>
      <c r="AU638" s="14">
        <v>18503.419999999998</v>
      </c>
      <c r="AV638" s="14">
        <v>18024.650000000001</v>
      </c>
      <c r="AW638" s="14">
        <v>15457.68</v>
      </c>
      <c r="AX638" s="14">
        <v>13917.33</v>
      </c>
      <c r="AY638" s="14">
        <v>13158.06</v>
      </c>
      <c r="AZ638" s="14">
        <v>11791.03</v>
      </c>
      <c r="BA638" s="14">
        <v>11198.61</v>
      </c>
      <c r="BB638" s="14">
        <v>11249.59</v>
      </c>
      <c r="BC638" s="14">
        <v>9879.2639999999992</v>
      </c>
      <c r="BD638" s="14">
        <v>8495.7039999999997</v>
      </c>
      <c r="BE638" s="14">
        <v>7930.1670000000004</v>
      </c>
      <c r="BF638" s="14">
        <v>13639.88</v>
      </c>
      <c r="BG638" s="14">
        <v>70</v>
      </c>
      <c r="BH638" s="14">
        <v>67.241399999999999</v>
      </c>
      <c r="BI638" s="14">
        <v>67.930999999999997</v>
      </c>
      <c r="BJ638" s="14">
        <v>65.930999999999997</v>
      </c>
      <c r="BK638" s="14">
        <v>67.310299999999998</v>
      </c>
      <c r="BL638" s="14">
        <v>64.551699999999997</v>
      </c>
      <c r="BM638" s="14">
        <v>65.241399999999999</v>
      </c>
      <c r="BN638" s="14">
        <v>68.689700000000002</v>
      </c>
      <c r="BO638" s="14">
        <v>74.069000000000003</v>
      </c>
      <c r="BP638" s="14">
        <v>80.137900000000002</v>
      </c>
      <c r="BQ638" s="14">
        <v>82.827600000000004</v>
      </c>
      <c r="BR638" s="14">
        <v>84.137900000000002</v>
      </c>
      <c r="BS638" s="14">
        <v>84.827600000000004</v>
      </c>
      <c r="BT638" s="14">
        <v>84.827600000000004</v>
      </c>
      <c r="BU638" s="14">
        <v>83.448300000000003</v>
      </c>
      <c r="BV638" s="14">
        <v>84.069000000000003</v>
      </c>
      <c r="BW638" s="14">
        <v>84.137900000000002</v>
      </c>
      <c r="BX638" s="14">
        <v>81.069000000000003</v>
      </c>
      <c r="BY638" s="14">
        <v>75.689700000000002</v>
      </c>
      <c r="BZ638" s="14">
        <v>75</v>
      </c>
      <c r="CA638" s="14">
        <v>74</v>
      </c>
      <c r="CB638" s="14">
        <v>73.310299999999998</v>
      </c>
      <c r="CC638" s="14">
        <v>71.930999999999997</v>
      </c>
      <c r="CD638" s="14">
        <v>70.930999999999997</v>
      </c>
      <c r="CE638" s="14">
        <v>28000.22</v>
      </c>
      <c r="CF638" s="14">
        <v>26344.23</v>
      </c>
      <c r="CG638" s="14">
        <v>25531.66</v>
      </c>
      <c r="CH638" s="14">
        <v>23875.040000000001</v>
      </c>
      <c r="CI638" s="14">
        <v>25331.46</v>
      </c>
      <c r="CJ638" s="14">
        <v>31550.55</v>
      </c>
      <c r="CK638" s="14">
        <v>32719.439999999999</v>
      </c>
      <c r="CL638" s="14">
        <v>58671.360000000001</v>
      </c>
      <c r="CM638" s="14">
        <v>94184.92</v>
      </c>
      <c r="CN638" s="14">
        <v>114580.6</v>
      </c>
      <c r="CO638" s="14">
        <v>140579.20000000001</v>
      </c>
      <c r="CP638" s="14">
        <v>169269.6</v>
      </c>
      <c r="CQ638" s="14">
        <v>157712.70000000001</v>
      </c>
      <c r="CR638" s="14">
        <v>160063.5</v>
      </c>
      <c r="CS638" s="14">
        <v>131672.4</v>
      </c>
      <c r="CT638" s="14">
        <v>180591.3</v>
      </c>
      <c r="CU638" s="14">
        <v>157630</v>
      </c>
      <c r="CV638" s="14">
        <v>152073.60000000001</v>
      </c>
      <c r="CW638" s="14">
        <v>138612</v>
      </c>
      <c r="CX638" s="14">
        <v>104361.8</v>
      </c>
      <c r="CY638" s="14">
        <v>84248.72</v>
      </c>
      <c r="CZ638" s="14">
        <v>64193.07</v>
      </c>
      <c r="DA638" s="14">
        <v>38770.160000000003</v>
      </c>
      <c r="DB638" s="14">
        <v>29508.83</v>
      </c>
      <c r="DC638" s="14">
        <v>121496.7</v>
      </c>
      <c r="DD638" s="14">
        <f>SUMIFS(CountData!$H:$H, CountData!$A:$A, $B638,CountData!$B:$B, $C638, CountData!$C:$C, $D638, CountData!$D:$D, $E638, CountData!$E:$E, $F638, CountData!$F:$F, $G638, CountData!$G:$G, $H638)</f>
        <v>16</v>
      </c>
      <c r="DE638" s="14">
        <f>SUMIFS(CountData!$I:$I, CountData!$A:$A, $B638, CountData!$B:$B, $C638, CountData!$C:$C, $D638, CountData!$D:$D, $E638, CountData!$E:$E, $F638, CountData!$F:$F, $G638, CountData!$G:$G, $H638)</f>
        <v>19</v>
      </c>
      <c r="DF638" s="27">
        <f t="shared" ca="1" si="9"/>
        <v>9518.9350000000013</v>
      </c>
      <c r="DG638" s="14">
        <v>0</v>
      </c>
    </row>
    <row r="639" spans="1:111" x14ac:dyDescent="0.25">
      <c r="A639" s="14" t="s">
        <v>56</v>
      </c>
      <c r="B639" s="14" t="s">
        <v>55</v>
      </c>
      <c r="C639" s="14" t="s">
        <v>55</v>
      </c>
      <c r="D639" s="14" t="s">
        <v>55</v>
      </c>
      <c r="E639" s="14" t="s">
        <v>55</v>
      </c>
      <c r="F639" s="14" t="s">
        <v>55</v>
      </c>
      <c r="G639" s="14" t="s">
        <v>62</v>
      </c>
      <c r="H639" s="1">
        <v>42286</v>
      </c>
      <c r="I639" s="14">
        <v>7826.12</v>
      </c>
      <c r="J639" s="14">
        <v>7768.14</v>
      </c>
      <c r="K639" s="14">
        <v>7377.36</v>
      </c>
      <c r="L639" s="14">
        <v>7567.66</v>
      </c>
      <c r="M639" s="14">
        <v>7806.74</v>
      </c>
      <c r="N639" s="14">
        <v>8768.76</v>
      </c>
      <c r="O639" s="14">
        <v>12064.08</v>
      </c>
      <c r="P639" s="14">
        <v>13908.28</v>
      </c>
      <c r="Q639" s="14">
        <v>14842.44</v>
      </c>
      <c r="R639" s="14">
        <v>16520.02</v>
      </c>
      <c r="S639" s="14">
        <v>17004.2</v>
      </c>
      <c r="T639" s="14">
        <v>18090.16</v>
      </c>
      <c r="U639" s="14">
        <v>19014.080000000002</v>
      </c>
      <c r="V639" s="14">
        <v>18253.060000000001</v>
      </c>
      <c r="W639" s="14">
        <v>10233.52</v>
      </c>
      <c r="X639" s="14">
        <v>6048.76</v>
      </c>
      <c r="Y639" s="14">
        <v>5581.62</v>
      </c>
      <c r="Z639" s="14">
        <v>5385.6</v>
      </c>
      <c r="AA639" s="14">
        <v>4807.5200000000004</v>
      </c>
      <c r="AB639" s="14">
        <v>7688.72</v>
      </c>
      <c r="AC639" s="14">
        <v>11098.34</v>
      </c>
      <c r="AD639" s="14">
        <v>9971.82</v>
      </c>
      <c r="AE639" s="14">
        <v>9045.74</v>
      </c>
      <c r="AF639" s="14">
        <v>8305.7800000000007</v>
      </c>
      <c r="AG639" s="14">
        <v>5455.875</v>
      </c>
      <c r="AH639" s="14">
        <v>7746.35</v>
      </c>
      <c r="AI639" s="14">
        <v>7696.4880000000003</v>
      </c>
      <c r="AJ639" s="14">
        <v>7623.2259999999997</v>
      </c>
      <c r="AK639" s="14">
        <v>7664.3410000000003</v>
      </c>
      <c r="AL639" s="14">
        <v>7776.6610000000001</v>
      </c>
      <c r="AM639" s="14">
        <v>8870.8770000000004</v>
      </c>
      <c r="AN639" s="14">
        <v>11573.54</v>
      </c>
      <c r="AO639" s="14">
        <v>13729.38</v>
      </c>
      <c r="AP639" s="14">
        <v>15675.32</v>
      </c>
      <c r="AQ639" s="14">
        <v>16406.3</v>
      </c>
      <c r="AR639" s="14">
        <v>17438.14</v>
      </c>
      <c r="AS639" s="14">
        <v>19175.060000000001</v>
      </c>
      <c r="AT639" s="14">
        <v>19666.2</v>
      </c>
      <c r="AU639" s="14">
        <v>18523.13</v>
      </c>
      <c r="AV639" s="14">
        <v>15806.9</v>
      </c>
      <c r="AW639" s="14">
        <v>13874.81</v>
      </c>
      <c r="AX639" s="14">
        <v>13282.9</v>
      </c>
      <c r="AY639" s="14">
        <v>13711.46</v>
      </c>
      <c r="AZ639" s="14">
        <v>12242.89</v>
      </c>
      <c r="BA639" s="14">
        <v>11553.9</v>
      </c>
      <c r="BB639" s="14">
        <v>11578.34</v>
      </c>
      <c r="BC639" s="14">
        <v>10469.25</v>
      </c>
      <c r="BD639" s="14">
        <v>9274.7790000000005</v>
      </c>
      <c r="BE639" s="14">
        <v>8255.4290000000001</v>
      </c>
      <c r="BF639" s="14">
        <v>13316.14</v>
      </c>
      <c r="BG639" s="14">
        <v>68.551699999999997</v>
      </c>
      <c r="BH639" s="14">
        <v>69.930999999999997</v>
      </c>
      <c r="BI639" s="14">
        <v>69.620699999999999</v>
      </c>
      <c r="BJ639" s="14">
        <v>68.620699999999999</v>
      </c>
      <c r="BK639" s="14">
        <v>68.620699999999999</v>
      </c>
      <c r="BL639" s="14">
        <v>67.930999999999997</v>
      </c>
      <c r="BM639" s="14">
        <v>69.310299999999998</v>
      </c>
      <c r="BN639" s="14">
        <v>75.758600000000001</v>
      </c>
      <c r="BO639" s="14">
        <v>83.206900000000005</v>
      </c>
      <c r="BP639" s="14">
        <v>84.517200000000003</v>
      </c>
      <c r="BQ639" s="14">
        <v>90.517200000000003</v>
      </c>
      <c r="BR639" s="14">
        <v>95.896600000000007</v>
      </c>
      <c r="BS639" s="14">
        <v>95.896600000000007</v>
      </c>
      <c r="BT639" s="14">
        <v>96.896600000000007</v>
      </c>
      <c r="BU639" s="14">
        <v>99.517200000000003</v>
      </c>
      <c r="BV639" s="14">
        <v>99.827600000000004</v>
      </c>
      <c r="BW639" s="14">
        <v>98.206900000000005</v>
      </c>
      <c r="BX639" s="14">
        <v>95.069000000000003</v>
      </c>
      <c r="BY639" s="14">
        <v>91.930999999999997</v>
      </c>
      <c r="BZ639" s="14">
        <v>91.379300000000001</v>
      </c>
      <c r="CA639" s="14">
        <v>86</v>
      </c>
      <c r="CB639" s="14">
        <v>82.930999999999997</v>
      </c>
      <c r="CC639" s="14">
        <v>81.241399999999999</v>
      </c>
      <c r="CD639" s="14">
        <v>80.310299999999998</v>
      </c>
      <c r="CE639" s="14">
        <v>71777.95</v>
      </c>
      <c r="CF639" s="14">
        <v>70312.36</v>
      </c>
      <c r="CG639" s="14">
        <v>73749.25</v>
      </c>
      <c r="CH639" s="14">
        <v>79683.22</v>
      </c>
      <c r="CI639" s="14">
        <v>80614.06</v>
      </c>
      <c r="CJ639" s="14">
        <v>98547.3</v>
      </c>
      <c r="CK639" s="14">
        <v>105100.9</v>
      </c>
      <c r="CL639" s="14">
        <v>147183.9</v>
      </c>
      <c r="CM639" s="14">
        <v>219854.6</v>
      </c>
      <c r="CN639" s="14">
        <v>295205.8</v>
      </c>
      <c r="CO639" s="14">
        <v>361876.3</v>
      </c>
      <c r="CP639" s="14">
        <v>390140.8</v>
      </c>
      <c r="CQ639" s="14">
        <v>350964.9</v>
      </c>
      <c r="CR639" s="14">
        <v>373348.7</v>
      </c>
      <c r="CS639" s="14">
        <v>441837.8</v>
      </c>
      <c r="CT639" s="14">
        <v>463559.2</v>
      </c>
      <c r="CU639" s="14">
        <v>427137.9</v>
      </c>
      <c r="CV639" s="14">
        <v>628483.69999999995</v>
      </c>
      <c r="CW639" s="14">
        <v>763771.8</v>
      </c>
      <c r="CX639" s="14">
        <v>611125.5</v>
      </c>
      <c r="CY639" s="14">
        <v>445664.3</v>
      </c>
      <c r="CZ639" s="14">
        <v>295333.2</v>
      </c>
      <c r="DA639" s="14">
        <v>151118.5</v>
      </c>
      <c r="DB639" s="14">
        <v>105995.5</v>
      </c>
      <c r="DC639" s="14">
        <v>540277.4</v>
      </c>
      <c r="DD639" s="14">
        <f>SUMIFS(CountData!$H:$H, CountData!$A:$A, $B639,CountData!$B:$B, $C639, CountData!$C:$C, $D639, CountData!$D:$D, $E639, CountData!$E:$E, $F639, CountData!$F:$F, $G639, CountData!$G:$G, $H639)</f>
        <v>16</v>
      </c>
      <c r="DE639" s="14">
        <f>SUMIFS(CountData!$I:$I, CountData!$A:$A, $B639, CountData!$B:$B, $C639, CountData!$C:$C, $D639, CountData!$D:$D, $E639, CountData!$E:$E, $F639, CountData!$F:$F, $G639, CountData!$G:$G, $H639)</f>
        <v>19</v>
      </c>
      <c r="DF639" s="27">
        <f t="shared" ca="1" si="9"/>
        <v>8713.1424999999981</v>
      </c>
      <c r="DG639" s="14">
        <v>0</v>
      </c>
    </row>
    <row r="640" spans="1:111" x14ac:dyDescent="0.25">
      <c r="A640" s="14" t="s">
        <v>56</v>
      </c>
      <c r="B640" s="14" t="s">
        <v>55</v>
      </c>
      <c r="C640" s="14" t="s">
        <v>55</v>
      </c>
      <c r="D640" s="14" t="s">
        <v>55</v>
      </c>
      <c r="E640" s="14" t="s">
        <v>55</v>
      </c>
      <c r="F640" s="14" t="s">
        <v>55</v>
      </c>
      <c r="G640" s="14" t="s">
        <v>62</v>
      </c>
      <c r="H640" s="1">
        <v>42289</v>
      </c>
      <c r="I640" s="14">
        <v>7732.48</v>
      </c>
      <c r="J640" s="14">
        <v>7199.5</v>
      </c>
      <c r="K640" s="14">
        <v>6825.06</v>
      </c>
      <c r="L640" s="14">
        <v>7056.34</v>
      </c>
      <c r="M640" s="14">
        <v>8068.24</v>
      </c>
      <c r="N640" s="14">
        <v>9061.68</v>
      </c>
      <c r="O640" s="14">
        <v>10759.66</v>
      </c>
      <c r="P640" s="14">
        <v>12424.92</v>
      </c>
      <c r="Q640" s="14">
        <v>13141.92</v>
      </c>
      <c r="R640" s="14">
        <v>16349.6</v>
      </c>
      <c r="S640" s="14">
        <v>16688.22</v>
      </c>
      <c r="T640" s="14">
        <v>17308</v>
      </c>
      <c r="U640" s="14">
        <v>17070.66</v>
      </c>
      <c r="V640" s="14">
        <v>17165.38</v>
      </c>
      <c r="W640" s="14">
        <v>10792.98</v>
      </c>
      <c r="X640" s="14">
        <v>9102.3799999999992</v>
      </c>
      <c r="Y640" s="14">
        <v>7773.46</v>
      </c>
      <c r="Z640" s="14">
        <v>7170.76</v>
      </c>
      <c r="AA640" s="14">
        <v>6144.78</v>
      </c>
      <c r="AB640" s="14">
        <v>10008.66</v>
      </c>
      <c r="AC640" s="14">
        <v>11478.66</v>
      </c>
      <c r="AD640" s="14">
        <v>10450.74</v>
      </c>
      <c r="AE640" s="14">
        <v>9755.02</v>
      </c>
      <c r="AF640" s="14">
        <v>9045.08</v>
      </c>
      <c r="AG640" s="14">
        <v>7547.8450000000003</v>
      </c>
      <c r="AH640" s="14">
        <v>7538.951</v>
      </c>
      <c r="AI640" s="14">
        <v>6893.1319999999996</v>
      </c>
      <c r="AJ640" s="14">
        <v>6708.1840000000002</v>
      </c>
      <c r="AK640" s="14">
        <v>6863.1959999999999</v>
      </c>
      <c r="AL640" s="14">
        <v>8042.0739999999996</v>
      </c>
      <c r="AM640" s="14">
        <v>9212.69</v>
      </c>
      <c r="AN640" s="14">
        <v>10842.48</v>
      </c>
      <c r="AO640" s="14">
        <v>12302.51</v>
      </c>
      <c r="AP640" s="14">
        <v>13756.69</v>
      </c>
      <c r="AQ640" s="14">
        <v>16247.96</v>
      </c>
      <c r="AR640" s="14">
        <v>16937.37</v>
      </c>
      <c r="AS640" s="14">
        <v>17477.12</v>
      </c>
      <c r="AT640" s="14">
        <v>16934.84</v>
      </c>
      <c r="AU640" s="14">
        <v>17470.169999999998</v>
      </c>
      <c r="AV640" s="14">
        <v>16344.42</v>
      </c>
      <c r="AW640" s="14">
        <v>16975</v>
      </c>
      <c r="AX640" s="14">
        <v>15392.15</v>
      </c>
      <c r="AY640" s="14">
        <v>14131.64</v>
      </c>
      <c r="AZ640" s="14">
        <v>12400.81</v>
      </c>
      <c r="BA640" s="14">
        <v>13202.69</v>
      </c>
      <c r="BB640" s="14">
        <v>11274.7</v>
      </c>
      <c r="BC640" s="14">
        <v>10210.1</v>
      </c>
      <c r="BD640" s="14">
        <v>9770.4539999999997</v>
      </c>
      <c r="BE640" s="14">
        <v>8866.7960000000003</v>
      </c>
      <c r="BF640" s="14">
        <v>14842.62</v>
      </c>
      <c r="BG640" s="14">
        <v>76.620699999999999</v>
      </c>
      <c r="BH640" s="14">
        <v>75.930999999999997</v>
      </c>
      <c r="BI640" s="14">
        <v>75.620699999999999</v>
      </c>
      <c r="BJ640" s="14">
        <v>76</v>
      </c>
      <c r="BK640" s="14">
        <v>73.930999999999997</v>
      </c>
      <c r="BL640" s="14">
        <v>75.310299999999998</v>
      </c>
      <c r="BM640" s="14">
        <v>74.241399999999999</v>
      </c>
      <c r="BN640" s="14">
        <v>77</v>
      </c>
      <c r="BO640" s="14">
        <v>80.379300000000001</v>
      </c>
      <c r="BP640" s="14">
        <v>84.137900000000002</v>
      </c>
      <c r="BQ640" s="14">
        <v>87.137900000000002</v>
      </c>
      <c r="BR640" s="14">
        <v>87.758600000000001</v>
      </c>
      <c r="BS640" s="14">
        <v>90.137900000000002</v>
      </c>
      <c r="BT640" s="14">
        <v>92.448300000000003</v>
      </c>
      <c r="BU640" s="14">
        <v>95.379300000000001</v>
      </c>
      <c r="BV640" s="14">
        <v>95.069000000000003</v>
      </c>
      <c r="BW640" s="14">
        <v>92.448300000000003</v>
      </c>
      <c r="BX640" s="14">
        <v>87.137900000000002</v>
      </c>
      <c r="BY640" s="14">
        <v>81.379300000000001</v>
      </c>
      <c r="BZ640" s="14">
        <v>80.620699999999999</v>
      </c>
      <c r="CA640" s="14">
        <v>81</v>
      </c>
      <c r="CB640" s="14">
        <v>79.689700000000002</v>
      </c>
      <c r="CC640" s="14">
        <v>79.310299999999998</v>
      </c>
      <c r="CD640" s="14">
        <v>78.689700000000002</v>
      </c>
      <c r="CE640" s="14">
        <v>49976.47</v>
      </c>
      <c r="CF640" s="14">
        <v>53758.06</v>
      </c>
      <c r="CG640" s="14">
        <v>50027.09</v>
      </c>
      <c r="CH640" s="14">
        <v>52164.480000000003</v>
      </c>
      <c r="CI640" s="14">
        <v>58635.45</v>
      </c>
      <c r="CJ640" s="14">
        <v>69771.05</v>
      </c>
      <c r="CK640" s="14">
        <v>75357.850000000006</v>
      </c>
      <c r="CL640" s="14">
        <v>110903.1</v>
      </c>
      <c r="CM640" s="14">
        <v>178662.7</v>
      </c>
      <c r="CN640" s="14">
        <v>256435.8</v>
      </c>
      <c r="CO640" s="14">
        <v>323515.90000000002</v>
      </c>
      <c r="CP640" s="14">
        <v>373873</v>
      </c>
      <c r="CQ640" s="14">
        <v>348811.6</v>
      </c>
      <c r="CR640" s="14">
        <v>374180.3</v>
      </c>
      <c r="CS640" s="14">
        <v>474089.4</v>
      </c>
      <c r="CT640" s="14">
        <v>406580.5</v>
      </c>
      <c r="CU640" s="14">
        <v>331927.90000000002</v>
      </c>
      <c r="CV640" s="14">
        <v>354349.5</v>
      </c>
      <c r="CW640" s="14">
        <v>281111.59999999998</v>
      </c>
      <c r="CX640" s="14">
        <v>278587.90000000002</v>
      </c>
      <c r="CY640" s="14">
        <v>191332.3</v>
      </c>
      <c r="CZ640" s="14">
        <v>131186.9</v>
      </c>
      <c r="DA640" s="14">
        <v>94280.55</v>
      </c>
      <c r="DB640" s="14">
        <v>65417.15</v>
      </c>
      <c r="DC640" s="14">
        <v>313341.59999999998</v>
      </c>
      <c r="DD640" s="14">
        <f>SUMIFS(CountData!$H:$H, CountData!$A:$A, $B640,CountData!$B:$B, $C640, CountData!$C:$C, $D640, CountData!$D:$D, $E640, CountData!$E:$E, $F640, CountData!$F:$F, $G640, CountData!$G:$G, $H640)</f>
        <v>16</v>
      </c>
      <c r="DE640" s="14">
        <f>SUMIFS(CountData!$I:$I, CountData!$A:$A, $B640, CountData!$B:$B, $C640, CountData!$C:$C, $D640, CountData!$D:$D, $E640, CountData!$E:$E, $F640, CountData!$F:$F, $G640, CountData!$G:$G, $H640)</f>
        <v>19</v>
      </c>
      <c r="DF640" s="27">
        <f t="shared" ca="1" si="9"/>
        <v>8162.9575000000004</v>
      </c>
      <c r="DG640" s="14">
        <v>0</v>
      </c>
    </row>
    <row r="641" spans="1:111" x14ac:dyDescent="0.25">
      <c r="A641" s="14" t="s">
        <v>56</v>
      </c>
      <c r="B641" s="14" t="s">
        <v>55</v>
      </c>
      <c r="C641" s="14" t="s">
        <v>55</v>
      </c>
      <c r="D641" s="14" t="s">
        <v>55</v>
      </c>
      <c r="E641" s="14" t="s">
        <v>55</v>
      </c>
      <c r="F641" s="14" t="s">
        <v>55</v>
      </c>
      <c r="G641" s="14" t="s">
        <v>62</v>
      </c>
      <c r="H641" s="1">
        <v>42290</v>
      </c>
      <c r="I641" s="14">
        <v>8646.5400000000009</v>
      </c>
      <c r="J641" s="14">
        <v>8373.48</v>
      </c>
      <c r="K641" s="14">
        <v>7766.28</v>
      </c>
      <c r="L641" s="14">
        <v>7822.08</v>
      </c>
      <c r="M641" s="14">
        <v>8027.58</v>
      </c>
      <c r="N641" s="14">
        <v>9100.02</v>
      </c>
      <c r="O641" s="14">
        <v>10662.88</v>
      </c>
      <c r="P641" s="14">
        <v>13566.86</v>
      </c>
      <c r="Q641" s="14">
        <v>16232.62</v>
      </c>
      <c r="R641" s="14">
        <v>17476.48</v>
      </c>
      <c r="S641" s="14">
        <v>18320.740000000002</v>
      </c>
      <c r="T641" s="14">
        <v>18650.439999999999</v>
      </c>
      <c r="U641" s="14">
        <v>18416.66</v>
      </c>
      <c r="V641" s="14">
        <v>18894.939999999999</v>
      </c>
      <c r="W641" s="14">
        <v>11827.84</v>
      </c>
      <c r="X641" s="14">
        <v>7863.1</v>
      </c>
      <c r="Y641" s="14">
        <v>7375.42</v>
      </c>
      <c r="Z641" s="14">
        <v>7069.06</v>
      </c>
      <c r="AA641" s="14">
        <v>6112.36</v>
      </c>
      <c r="AB641" s="14">
        <v>9452.2199999999993</v>
      </c>
      <c r="AC641" s="14">
        <v>13692.28</v>
      </c>
      <c r="AD641" s="14">
        <v>12206.78</v>
      </c>
      <c r="AE641" s="14">
        <v>9154.4</v>
      </c>
      <c r="AF641" s="14">
        <v>8677.52</v>
      </c>
      <c r="AG641" s="14">
        <v>7104.9849999999997</v>
      </c>
      <c r="AH641" s="14">
        <v>8370.9509999999991</v>
      </c>
      <c r="AI641" s="14">
        <v>7985.3950000000004</v>
      </c>
      <c r="AJ641" s="14">
        <v>7640.6909999999998</v>
      </c>
      <c r="AK641" s="14">
        <v>7657.3770000000004</v>
      </c>
      <c r="AL641" s="14">
        <v>8035.6629999999996</v>
      </c>
      <c r="AM641" s="14">
        <v>9270.3490000000002</v>
      </c>
      <c r="AN641" s="14">
        <v>10845.81</v>
      </c>
      <c r="AO641" s="14">
        <v>13597.63</v>
      </c>
      <c r="AP641" s="14">
        <v>16510.009999999998</v>
      </c>
      <c r="AQ641" s="14">
        <v>17461.75</v>
      </c>
      <c r="AR641" s="14">
        <v>18522.36</v>
      </c>
      <c r="AS641" s="14">
        <v>18903.919999999998</v>
      </c>
      <c r="AT641" s="14">
        <v>18860.87</v>
      </c>
      <c r="AU641" s="14">
        <v>18414.37</v>
      </c>
      <c r="AV641" s="14">
        <v>17858.72</v>
      </c>
      <c r="AW641" s="14">
        <v>16067.39</v>
      </c>
      <c r="AX641" s="14">
        <v>14882.38</v>
      </c>
      <c r="AY641" s="14">
        <v>14155.61</v>
      </c>
      <c r="AZ641" s="14">
        <v>12493.21</v>
      </c>
      <c r="BA641" s="14">
        <v>12509.65</v>
      </c>
      <c r="BB641" s="14">
        <v>13368.3</v>
      </c>
      <c r="BC641" s="14">
        <v>11958.46</v>
      </c>
      <c r="BD641" s="14">
        <v>9145.4150000000009</v>
      </c>
      <c r="BE641" s="14">
        <v>8592.4539999999997</v>
      </c>
      <c r="BF641" s="14">
        <v>14243.86</v>
      </c>
      <c r="BG641" s="14">
        <v>77.689700000000002</v>
      </c>
      <c r="BH641" s="14">
        <v>76.310299999999998</v>
      </c>
      <c r="BI641" s="14">
        <v>75.620699999999999</v>
      </c>
      <c r="BJ641" s="14">
        <v>75.620699999999999</v>
      </c>
      <c r="BK641" s="14">
        <v>75.241399999999999</v>
      </c>
      <c r="BL641" s="14">
        <v>75.620699999999999</v>
      </c>
      <c r="BM641" s="14">
        <v>75.620699999999999</v>
      </c>
      <c r="BN641" s="14">
        <v>80</v>
      </c>
      <c r="BO641" s="14">
        <v>83.758600000000001</v>
      </c>
      <c r="BP641" s="14">
        <v>86.137900000000002</v>
      </c>
      <c r="BQ641" s="14">
        <v>86.827600000000004</v>
      </c>
      <c r="BR641" s="14">
        <v>87.448300000000003</v>
      </c>
      <c r="BS641" s="14">
        <v>88.758600000000001</v>
      </c>
      <c r="BT641" s="14">
        <v>88.137900000000002</v>
      </c>
      <c r="BU641" s="14">
        <v>85.758600000000001</v>
      </c>
      <c r="BV641" s="14">
        <v>85.069000000000003</v>
      </c>
      <c r="BW641" s="14">
        <v>84.758600000000001</v>
      </c>
      <c r="BX641" s="14">
        <v>83.069000000000003</v>
      </c>
      <c r="BY641" s="14">
        <v>80.069000000000003</v>
      </c>
      <c r="BZ641" s="14">
        <v>78.689700000000002</v>
      </c>
      <c r="CA641" s="14">
        <v>78.689700000000002</v>
      </c>
      <c r="CB641" s="14">
        <v>77.689700000000002</v>
      </c>
      <c r="CC641" s="14">
        <v>78</v>
      </c>
      <c r="CD641" s="14">
        <v>78</v>
      </c>
      <c r="CE641" s="14">
        <v>46356.51</v>
      </c>
      <c r="CF641" s="14">
        <v>49192.72</v>
      </c>
      <c r="CG641" s="14">
        <v>48465.97</v>
      </c>
      <c r="CH641" s="14">
        <v>47892.57</v>
      </c>
      <c r="CI641" s="14">
        <v>70705.09</v>
      </c>
      <c r="CJ641" s="14">
        <v>79187.42</v>
      </c>
      <c r="CK641" s="14">
        <v>69260.67</v>
      </c>
      <c r="CL641" s="14">
        <v>126933.2</v>
      </c>
      <c r="CM641" s="14">
        <v>192969.2</v>
      </c>
      <c r="CN641" s="14">
        <v>204562.4</v>
      </c>
      <c r="CO641" s="14">
        <v>281780.8</v>
      </c>
      <c r="CP641" s="14">
        <v>289535.09999999998</v>
      </c>
      <c r="CQ641" s="14">
        <v>264490.2</v>
      </c>
      <c r="CR641" s="14">
        <v>300271.3</v>
      </c>
      <c r="CS641" s="14">
        <v>268081.3</v>
      </c>
      <c r="CT641" s="14">
        <v>295469.2</v>
      </c>
      <c r="CU641" s="14">
        <v>300774.8</v>
      </c>
      <c r="CV641" s="14">
        <v>264762.3</v>
      </c>
      <c r="CW641" s="14">
        <v>246125.3</v>
      </c>
      <c r="CX641" s="14">
        <v>220743.1</v>
      </c>
      <c r="CY641" s="14">
        <v>169385.3</v>
      </c>
      <c r="CZ641" s="14">
        <v>107323.5</v>
      </c>
      <c r="DA641" s="14">
        <v>77967.320000000007</v>
      </c>
      <c r="DB641" s="14">
        <v>62415.68</v>
      </c>
      <c r="DC641" s="14">
        <v>246331.1</v>
      </c>
      <c r="DD641" s="14">
        <f>SUMIFS(CountData!$H:$H, CountData!$A:$A, $B641,CountData!$B:$B, $C641, CountData!$C:$C, $D641, CountData!$D:$D, $E641, CountData!$E:$E, $F641, CountData!$F:$F, $G641, CountData!$G:$G, $H641)</f>
        <v>16</v>
      </c>
      <c r="DE641" s="14">
        <f>SUMIFS(CountData!$I:$I, CountData!$A:$A, $B641, CountData!$B:$B, $C641, CountData!$C:$C, $D641, CountData!$D:$D, $E641, CountData!$E:$E, $F641, CountData!$F:$F, $G641, CountData!$G:$G, $H641)</f>
        <v>19</v>
      </c>
      <c r="DF641" s="27">
        <f t="shared" ca="1" si="9"/>
        <v>8636.0399999999991</v>
      </c>
      <c r="DG641" s="14">
        <v>0</v>
      </c>
    </row>
    <row r="642" spans="1:111" x14ac:dyDescent="0.25">
      <c r="A642" s="14" t="s">
        <v>56</v>
      </c>
      <c r="B642" s="14" t="s">
        <v>55</v>
      </c>
      <c r="C642" s="14" t="s">
        <v>55</v>
      </c>
      <c r="D642" s="14" t="s">
        <v>55</v>
      </c>
      <c r="E642" s="14" t="s">
        <v>55</v>
      </c>
      <c r="F642" s="14" t="s">
        <v>55</v>
      </c>
      <c r="G642" s="14" t="s">
        <v>62</v>
      </c>
      <c r="H642" s="1">
        <v>42291</v>
      </c>
      <c r="I642" s="14">
        <v>8620.48</v>
      </c>
      <c r="J642" s="14">
        <v>8301.6200000000008</v>
      </c>
      <c r="K642" s="14">
        <v>7973.06</v>
      </c>
      <c r="L642" s="14">
        <v>8411.7999999999993</v>
      </c>
      <c r="M642" s="14">
        <v>9216.5400000000009</v>
      </c>
      <c r="N642" s="14">
        <v>10270.280000000001</v>
      </c>
      <c r="O642" s="14">
        <v>11321.7</v>
      </c>
      <c r="P642" s="14">
        <v>15478.48</v>
      </c>
      <c r="Q642" s="14">
        <v>17055.36</v>
      </c>
      <c r="R642" s="14">
        <v>18302.759999999998</v>
      </c>
      <c r="S642" s="14">
        <v>18741.34</v>
      </c>
      <c r="T642" s="14">
        <v>18687.939999999999</v>
      </c>
      <c r="U642" s="14">
        <v>19264.64</v>
      </c>
      <c r="V642" s="14">
        <v>18633.560000000001</v>
      </c>
      <c r="W642" s="14">
        <v>11084.8</v>
      </c>
      <c r="X642" s="14">
        <v>9000.7999999999993</v>
      </c>
      <c r="Y642" s="14">
        <v>10603.46</v>
      </c>
      <c r="Z642" s="14">
        <v>10266.120000000001</v>
      </c>
      <c r="AA642" s="14">
        <v>9252.52</v>
      </c>
      <c r="AB642" s="14">
        <v>12730.84</v>
      </c>
      <c r="AC642" s="14">
        <v>14323.02</v>
      </c>
      <c r="AD642" s="14">
        <v>13131.94</v>
      </c>
      <c r="AE642" s="14">
        <v>11349.9</v>
      </c>
      <c r="AF642" s="14">
        <v>8811.08</v>
      </c>
      <c r="AG642" s="14">
        <v>9780.7250000000004</v>
      </c>
      <c r="AH642" s="14">
        <v>8383.6710000000003</v>
      </c>
      <c r="AI642" s="14">
        <v>7942.0640000000003</v>
      </c>
      <c r="AJ642" s="14">
        <v>7829.3469999999998</v>
      </c>
      <c r="AK642" s="14">
        <v>8328.8050000000003</v>
      </c>
      <c r="AL642" s="14">
        <v>9205.26</v>
      </c>
      <c r="AM642" s="14">
        <v>10397.52</v>
      </c>
      <c r="AN642" s="14">
        <v>11474.34</v>
      </c>
      <c r="AO642" s="14">
        <v>15343.53</v>
      </c>
      <c r="AP642" s="14">
        <v>17055.240000000002</v>
      </c>
      <c r="AQ642" s="14">
        <v>18255.79</v>
      </c>
      <c r="AR642" s="14">
        <v>18835.12</v>
      </c>
      <c r="AS642" s="14">
        <v>18431.060000000001</v>
      </c>
      <c r="AT642" s="14">
        <v>18408.29</v>
      </c>
      <c r="AU642" s="14">
        <v>18082.3</v>
      </c>
      <c r="AV642" s="14">
        <v>17097.27</v>
      </c>
      <c r="AW642" s="14">
        <v>17334.02</v>
      </c>
      <c r="AX642" s="14">
        <v>18421.330000000002</v>
      </c>
      <c r="AY642" s="14">
        <v>17533.64</v>
      </c>
      <c r="AZ642" s="14">
        <v>15915.08</v>
      </c>
      <c r="BA642" s="14">
        <v>16031.6</v>
      </c>
      <c r="BB642" s="14">
        <v>13933.45</v>
      </c>
      <c r="BC642" s="14">
        <v>12906.82</v>
      </c>
      <c r="BD642" s="14">
        <v>11301.4</v>
      </c>
      <c r="BE642" s="14">
        <v>8748.0139999999992</v>
      </c>
      <c r="BF642" s="14">
        <v>17231.77</v>
      </c>
      <c r="BG642" s="14">
        <v>77.701800000000006</v>
      </c>
      <c r="BH642" s="14">
        <v>76</v>
      </c>
      <c r="BI642" s="14">
        <v>75</v>
      </c>
      <c r="BJ642" s="14">
        <v>74.701800000000006</v>
      </c>
      <c r="BK642" s="14">
        <v>75.701800000000006</v>
      </c>
      <c r="BL642" s="14">
        <v>75.701800000000006</v>
      </c>
      <c r="BM642" s="14">
        <v>75</v>
      </c>
      <c r="BN642" s="14">
        <v>75</v>
      </c>
      <c r="BO642" s="14">
        <v>81.403499999999994</v>
      </c>
      <c r="BP642" s="14">
        <v>85.210499999999996</v>
      </c>
      <c r="BQ642" s="14">
        <v>85.614000000000004</v>
      </c>
      <c r="BR642" s="14">
        <v>84.210499999999996</v>
      </c>
      <c r="BS642" s="14">
        <v>84.912300000000002</v>
      </c>
      <c r="BT642" s="14">
        <v>85.210499999999996</v>
      </c>
      <c r="BU642" s="14">
        <v>83.807000000000002</v>
      </c>
      <c r="BV642" s="14">
        <v>83.807000000000002</v>
      </c>
      <c r="BW642" s="14">
        <v>83.1053</v>
      </c>
      <c r="BX642" s="14">
        <v>79.403499999999994</v>
      </c>
      <c r="BY642" s="14">
        <v>76.701800000000006</v>
      </c>
      <c r="BZ642" s="14">
        <v>75.701800000000006</v>
      </c>
      <c r="CA642" s="14">
        <v>75.403499999999994</v>
      </c>
      <c r="CB642" s="14">
        <v>74</v>
      </c>
      <c r="CC642" s="14">
        <v>73.298199999999994</v>
      </c>
      <c r="CD642" s="14">
        <v>74</v>
      </c>
      <c r="CE642" s="14">
        <v>50187.199999999997</v>
      </c>
      <c r="CF642" s="14">
        <v>46343.58</v>
      </c>
      <c r="CG642" s="14">
        <v>39448.089999999997</v>
      </c>
      <c r="CH642" s="14">
        <v>35400.519999999997</v>
      </c>
      <c r="CI642" s="14">
        <v>47381.46</v>
      </c>
      <c r="CJ642" s="14">
        <v>52697.58</v>
      </c>
      <c r="CK642" s="14">
        <v>49225.53</v>
      </c>
      <c r="CL642" s="14">
        <v>67088.59</v>
      </c>
      <c r="CM642" s="14">
        <v>163373.4</v>
      </c>
      <c r="CN642" s="14">
        <v>184955.2</v>
      </c>
      <c r="CO642" s="14">
        <v>242823.7</v>
      </c>
      <c r="CP642" s="14">
        <v>259710.3</v>
      </c>
      <c r="CQ642" s="14">
        <v>269621</v>
      </c>
      <c r="CR642" s="14">
        <v>249822.2</v>
      </c>
      <c r="CS642" s="14">
        <v>187565.2</v>
      </c>
      <c r="CT642" s="14">
        <v>201013.2</v>
      </c>
      <c r="CU642" s="14">
        <v>183122.1</v>
      </c>
      <c r="CV642" s="14">
        <v>199968.8</v>
      </c>
      <c r="CW642" s="14">
        <v>184554.7</v>
      </c>
      <c r="CX642" s="14">
        <v>180355.6</v>
      </c>
      <c r="CY642" s="14">
        <v>156258.1</v>
      </c>
      <c r="CZ642" s="14">
        <v>104005</v>
      </c>
      <c r="DA642" s="14">
        <v>52110.27</v>
      </c>
      <c r="DB642" s="14">
        <v>39690.400000000001</v>
      </c>
      <c r="DC642" s="14">
        <v>167607.70000000001</v>
      </c>
      <c r="DD642" s="14">
        <f>SUMIFS(CountData!$H:$H, CountData!$A:$A, $B642,CountData!$B:$B, $C642, CountData!$C:$C, $D642, CountData!$D:$D, $E642, CountData!$E:$E, $F642, CountData!$F:$F, $G642, CountData!$G:$G, $H642)</f>
        <v>16</v>
      </c>
      <c r="DE642" s="14">
        <f>SUMIFS(CountData!$I:$I, CountData!$A:$A, $B642, CountData!$B:$B, $C642, CountData!$C:$C, $D642, CountData!$D:$D, $E642, CountData!$E:$E, $F642, CountData!$F:$F, $G642, CountData!$G:$G, $H642)</f>
        <v>19</v>
      </c>
      <c r="DF642" s="27">
        <f t="shared" ca="1" si="9"/>
        <v>7815.8400000000038</v>
      </c>
      <c r="DG642" s="14">
        <v>0</v>
      </c>
    </row>
    <row r="643" spans="1:111" x14ac:dyDescent="0.25">
      <c r="A643" s="14" t="s">
        <v>56</v>
      </c>
      <c r="B643" s="14" t="s">
        <v>55</v>
      </c>
      <c r="C643" s="14" t="s">
        <v>55</v>
      </c>
      <c r="D643" s="14" t="s">
        <v>55</v>
      </c>
      <c r="E643" s="14" t="s">
        <v>55</v>
      </c>
      <c r="F643" s="14" t="s">
        <v>55</v>
      </c>
      <c r="G643" s="14" t="s">
        <v>62</v>
      </c>
      <c r="H643" s="1">
        <v>42298</v>
      </c>
      <c r="I643" s="14">
        <v>8245.82</v>
      </c>
      <c r="J643" s="14">
        <v>7561.96</v>
      </c>
      <c r="K643" s="14">
        <v>7609.6</v>
      </c>
      <c r="L643" s="14">
        <v>7668.16</v>
      </c>
      <c r="M643" s="14">
        <v>7849.26</v>
      </c>
      <c r="N643" s="14">
        <v>8994.98</v>
      </c>
      <c r="O643" s="14">
        <v>11087.12</v>
      </c>
      <c r="P643" s="14">
        <v>13194.72</v>
      </c>
      <c r="Q643" s="14">
        <v>15643.7</v>
      </c>
      <c r="R643" s="14">
        <v>17592.5</v>
      </c>
      <c r="S643" s="14">
        <v>18903</v>
      </c>
      <c r="T643" s="14">
        <v>19039.759999999998</v>
      </c>
      <c r="U643" s="14">
        <v>18796.54</v>
      </c>
      <c r="V643" s="14">
        <v>18572.28</v>
      </c>
      <c r="W643" s="14">
        <v>11305.2</v>
      </c>
      <c r="X643" s="14">
        <v>7274.26</v>
      </c>
      <c r="Y643" s="14">
        <v>6362.84</v>
      </c>
      <c r="Z643" s="14">
        <v>5065.04</v>
      </c>
      <c r="AA643" s="14">
        <v>4639.74</v>
      </c>
      <c r="AB643" s="14">
        <v>7515.26</v>
      </c>
      <c r="AC643" s="14">
        <v>10467.040000000001</v>
      </c>
      <c r="AD643" s="14">
        <v>9685.7800000000007</v>
      </c>
      <c r="AE643" s="14">
        <v>8400.56</v>
      </c>
      <c r="AF643" s="14">
        <v>7946.58</v>
      </c>
      <c r="AG643" s="14">
        <v>5835.47</v>
      </c>
      <c r="AH643" s="14">
        <v>8140.4170000000004</v>
      </c>
      <c r="AI643" s="14">
        <v>7535.05</v>
      </c>
      <c r="AJ643" s="14">
        <v>7683.9840000000004</v>
      </c>
      <c r="AK643" s="14">
        <v>7865.0609999999997</v>
      </c>
      <c r="AL643" s="14">
        <v>8008.9189999999999</v>
      </c>
      <c r="AM643" s="14">
        <v>9020.5550000000003</v>
      </c>
      <c r="AN643" s="14">
        <v>11047.05</v>
      </c>
      <c r="AO643" s="14">
        <v>12992.16</v>
      </c>
      <c r="AP643" s="14">
        <v>15410.02</v>
      </c>
      <c r="AQ643" s="14">
        <v>17129.150000000001</v>
      </c>
      <c r="AR643" s="14">
        <v>18422.3</v>
      </c>
      <c r="AS643" s="14">
        <v>18327.3</v>
      </c>
      <c r="AT643" s="14">
        <v>17617.259999999998</v>
      </c>
      <c r="AU643" s="14">
        <v>17838.310000000001</v>
      </c>
      <c r="AV643" s="14">
        <v>17190.14</v>
      </c>
      <c r="AW643" s="14">
        <v>15837.45</v>
      </c>
      <c r="AX643" s="14">
        <v>14689.42</v>
      </c>
      <c r="AY643" s="14">
        <v>13079.31</v>
      </c>
      <c r="AZ643" s="14">
        <v>12050.99</v>
      </c>
      <c r="BA643" s="14">
        <v>11913.6</v>
      </c>
      <c r="BB643" s="14">
        <v>11111.52</v>
      </c>
      <c r="BC643" s="14">
        <v>9946.2189999999991</v>
      </c>
      <c r="BD643" s="14">
        <v>8449.9429999999993</v>
      </c>
      <c r="BE643" s="14">
        <v>7987.6980000000003</v>
      </c>
      <c r="BF643" s="14">
        <v>13959.67</v>
      </c>
      <c r="BG643" s="14">
        <v>64.862099999999998</v>
      </c>
      <c r="BH643" s="14">
        <v>65.551699999999997</v>
      </c>
      <c r="BI643" s="14">
        <v>64.551699999999997</v>
      </c>
      <c r="BJ643" s="14">
        <v>64.241399999999999</v>
      </c>
      <c r="BK643" s="14">
        <v>64.241399999999999</v>
      </c>
      <c r="BL643" s="14">
        <v>63.930999999999997</v>
      </c>
      <c r="BM643" s="14">
        <v>63.930999999999997</v>
      </c>
      <c r="BN643" s="14">
        <v>67.310299999999998</v>
      </c>
      <c r="BO643" s="14">
        <v>71.379300000000001</v>
      </c>
      <c r="BP643" s="14">
        <v>74.069000000000003</v>
      </c>
      <c r="BQ643" s="14">
        <v>77.137900000000002</v>
      </c>
      <c r="BR643" s="14">
        <v>78.137900000000002</v>
      </c>
      <c r="BS643" s="14">
        <v>77.448300000000003</v>
      </c>
      <c r="BT643" s="14">
        <v>78.448300000000003</v>
      </c>
      <c r="BU643" s="14">
        <v>78.448300000000003</v>
      </c>
      <c r="BV643" s="14">
        <v>76.689700000000002</v>
      </c>
      <c r="BW643" s="14">
        <v>74.689700000000002</v>
      </c>
      <c r="BX643" s="14">
        <v>73.689700000000002</v>
      </c>
      <c r="BY643" s="14">
        <v>71.310299999999998</v>
      </c>
      <c r="BZ643" s="14">
        <v>70.930999999999997</v>
      </c>
      <c r="CA643" s="14">
        <v>68.551699999999997</v>
      </c>
      <c r="CB643" s="14">
        <v>67.862099999999998</v>
      </c>
      <c r="CC643" s="14">
        <v>66.862099999999998</v>
      </c>
      <c r="CD643" s="14">
        <v>66.862099999999998</v>
      </c>
      <c r="CE643" s="14">
        <v>23983.4</v>
      </c>
      <c r="CF643" s="14">
        <v>23037.17</v>
      </c>
      <c r="CG643" s="14">
        <v>22910.28</v>
      </c>
      <c r="CH643" s="14">
        <v>22085.119999999999</v>
      </c>
      <c r="CI643" s="14">
        <v>23803.61</v>
      </c>
      <c r="CJ643" s="14">
        <v>29841.75</v>
      </c>
      <c r="CK643" s="14">
        <v>31135.53</v>
      </c>
      <c r="CL643" s="14">
        <v>48600.51</v>
      </c>
      <c r="CM643" s="14">
        <v>92741.06</v>
      </c>
      <c r="CN643" s="14">
        <v>116696.8</v>
      </c>
      <c r="CO643" s="14">
        <v>160990.29999999999</v>
      </c>
      <c r="CP643" s="14">
        <v>188232.8</v>
      </c>
      <c r="CQ643" s="14">
        <v>193527.1</v>
      </c>
      <c r="CR643" s="14">
        <v>186246</v>
      </c>
      <c r="CS643" s="14">
        <v>142572.1</v>
      </c>
      <c r="CT643" s="14">
        <v>156615.4</v>
      </c>
      <c r="CU643" s="14">
        <v>150527.70000000001</v>
      </c>
      <c r="CV643" s="14">
        <v>140659</v>
      </c>
      <c r="CW643" s="14">
        <v>123131.5</v>
      </c>
      <c r="CX643" s="14">
        <v>127562.5</v>
      </c>
      <c r="CY643" s="14">
        <v>98982.080000000002</v>
      </c>
      <c r="CZ643" s="14">
        <v>69125.41</v>
      </c>
      <c r="DA643" s="14">
        <v>41894.82</v>
      </c>
      <c r="DB643" s="14">
        <v>29718.49</v>
      </c>
      <c r="DC643" s="14">
        <v>117927.5</v>
      </c>
      <c r="DD643" s="14">
        <f>SUMIFS(CountData!$H:$H, CountData!$A:$A, $B643,CountData!$B:$B, $C643, CountData!$C:$C, $D643, CountData!$D:$D, $E643, CountData!$E:$E, $F643, CountData!$F:$F, $G643, CountData!$G:$G, $H643)</f>
        <v>16</v>
      </c>
      <c r="DE643" s="14">
        <f>SUMIFS(CountData!$I:$I, CountData!$A:$A, $B643, CountData!$B:$B, $C643, CountData!$C:$C, $D643, CountData!$D:$D, $E643, CountData!$E:$E, $F643, CountData!$F:$F, $G643, CountData!$G:$G, $H643)</f>
        <v>19</v>
      </c>
      <c r="DF643" s="27">
        <f t="shared" ref="DF643:DF706" ca="1" si="10">(SUM(OFFSET($AG643, 0, $DD643-1, 1, $DE643-$DD643+1))-SUM(OFFSET($I643, 0, $DD643-1, 1, $DE643-$DD643+1)))/($DE643-$DD643+1)</f>
        <v>9363.6099999999988</v>
      </c>
      <c r="DG643" s="14">
        <v>0</v>
      </c>
    </row>
    <row r="644" spans="1:111" x14ac:dyDescent="0.25">
      <c r="A644" s="14" t="s">
        <v>56</v>
      </c>
      <c r="B644" s="14" t="s">
        <v>55</v>
      </c>
      <c r="C644" s="14" t="s">
        <v>55</v>
      </c>
      <c r="D644" s="14" t="s">
        <v>55</v>
      </c>
      <c r="E644" s="14" t="s">
        <v>55</v>
      </c>
      <c r="F644" s="14" t="s">
        <v>55</v>
      </c>
      <c r="G644" s="14" t="s">
        <v>62</v>
      </c>
      <c r="H644" s="1">
        <v>42299</v>
      </c>
      <c r="I644" s="14">
        <v>7929.44</v>
      </c>
      <c r="J644" s="14">
        <v>7140.78</v>
      </c>
      <c r="K644" s="14">
        <v>7258.96</v>
      </c>
      <c r="L644" s="14">
        <v>7305.82</v>
      </c>
      <c r="M644" s="14">
        <v>7473.92</v>
      </c>
      <c r="N644" s="14">
        <v>8704.66</v>
      </c>
      <c r="O644" s="14">
        <v>9795.2199999999993</v>
      </c>
      <c r="P644" s="14">
        <v>11617.02</v>
      </c>
      <c r="Q644" s="14">
        <v>13296.68</v>
      </c>
      <c r="R644" s="14">
        <v>14603.9</v>
      </c>
      <c r="S644" s="14">
        <v>17792.240000000002</v>
      </c>
      <c r="T644" s="14">
        <v>17918.759999999998</v>
      </c>
      <c r="U644" s="14">
        <v>18107</v>
      </c>
      <c r="V644" s="14">
        <v>17995.439999999999</v>
      </c>
      <c r="W644" s="14">
        <v>10914.68</v>
      </c>
      <c r="X644" s="14">
        <v>7176.7</v>
      </c>
      <c r="Y644" s="14">
        <v>5446.12</v>
      </c>
      <c r="Z644" s="14">
        <v>4986.66</v>
      </c>
      <c r="AA644" s="14">
        <v>4620.9399999999996</v>
      </c>
      <c r="AB644" s="14">
        <v>7091.9</v>
      </c>
      <c r="AC644" s="14">
        <v>10613.3</v>
      </c>
      <c r="AD644" s="14">
        <v>9527.42</v>
      </c>
      <c r="AE644" s="14">
        <v>8509.82</v>
      </c>
      <c r="AF644" s="14">
        <v>8166.6</v>
      </c>
      <c r="AG644" s="14">
        <v>5557.6049999999996</v>
      </c>
      <c r="AH644" s="14">
        <v>7836.6809999999996</v>
      </c>
      <c r="AI644" s="14">
        <v>7130.5870000000004</v>
      </c>
      <c r="AJ644" s="14">
        <v>7341.24</v>
      </c>
      <c r="AK644" s="14">
        <v>7508.7610000000004</v>
      </c>
      <c r="AL644" s="14">
        <v>7645.8609999999999</v>
      </c>
      <c r="AM644" s="14">
        <v>8736.5139999999992</v>
      </c>
      <c r="AN644" s="14">
        <v>9767.9290000000001</v>
      </c>
      <c r="AO644" s="14">
        <v>11417.99</v>
      </c>
      <c r="AP644" s="14">
        <v>13019.34</v>
      </c>
      <c r="AQ644" s="14">
        <v>14155.72</v>
      </c>
      <c r="AR644" s="14">
        <v>17429.45</v>
      </c>
      <c r="AS644" s="14">
        <v>17564.02</v>
      </c>
      <c r="AT644" s="14">
        <v>17769.919999999998</v>
      </c>
      <c r="AU644" s="14">
        <v>17331.439999999999</v>
      </c>
      <c r="AV644" s="14">
        <v>16803.490000000002</v>
      </c>
      <c r="AW644" s="14">
        <v>15716.04</v>
      </c>
      <c r="AX644" s="14">
        <v>13809.69</v>
      </c>
      <c r="AY644" s="14">
        <v>12922.55</v>
      </c>
      <c r="AZ644" s="14">
        <v>12021.35</v>
      </c>
      <c r="BA644" s="14">
        <v>11319.07</v>
      </c>
      <c r="BB644" s="14">
        <v>11161.54</v>
      </c>
      <c r="BC644" s="14">
        <v>9708.5730000000003</v>
      </c>
      <c r="BD644" s="14">
        <v>8527.5220000000008</v>
      </c>
      <c r="BE644" s="14">
        <v>8181.47</v>
      </c>
      <c r="BF644" s="14">
        <v>13691.3</v>
      </c>
      <c r="BG644" s="14">
        <v>64.789500000000004</v>
      </c>
      <c r="BH644" s="14">
        <v>64.491200000000006</v>
      </c>
      <c r="BI644" s="14">
        <v>64.192999999999998</v>
      </c>
      <c r="BJ644" s="14">
        <v>64.192999999999998</v>
      </c>
      <c r="BK644" s="14">
        <v>64.8947</v>
      </c>
      <c r="BL644" s="14">
        <v>63.8947</v>
      </c>
      <c r="BM644" s="14">
        <v>63.192999999999998</v>
      </c>
      <c r="BN644" s="14">
        <v>66.298199999999994</v>
      </c>
      <c r="BO644" s="14">
        <v>71.807000000000002</v>
      </c>
      <c r="BP644" s="14">
        <v>74.807000000000002</v>
      </c>
      <c r="BQ644" s="14">
        <v>77.508799999999994</v>
      </c>
      <c r="BR644" s="14">
        <v>78.508799999999994</v>
      </c>
      <c r="BS644" s="14">
        <v>78.807000000000002</v>
      </c>
      <c r="BT644" s="14">
        <v>79.210499999999996</v>
      </c>
      <c r="BU644" s="14">
        <v>77.807000000000002</v>
      </c>
      <c r="BV644" s="14">
        <v>78.1053</v>
      </c>
      <c r="BW644" s="14">
        <v>75.403499999999994</v>
      </c>
      <c r="BX644" s="14">
        <v>72</v>
      </c>
      <c r="BY644" s="14">
        <v>70.298199999999994</v>
      </c>
      <c r="BZ644" s="14">
        <v>68.192999999999998</v>
      </c>
      <c r="CA644" s="14">
        <v>67.491200000000006</v>
      </c>
      <c r="CB644" s="14">
        <v>66.087699999999998</v>
      </c>
      <c r="CC644" s="14">
        <v>68.596500000000006</v>
      </c>
      <c r="CD644" s="14">
        <v>69</v>
      </c>
      <c r="CE644" s="14">
        <v>26869.58</v>
      </c>
      <c r="CF644" s="14">
        <v>24110.21</v>
      </c>
      <c r="CG644" s="14">
        <v>24089.45</v>
      </c>
      <c r="CH644" s="14">
        <v>23259.67</v>
      </c>
      <c r="CI644" s="14">
        <v>25138.53</v>
      </c>
      <c r="CJ644" s="14">
        <v>31612.55</v>
      </c>
      <c r="CK644" s="14">
        <v>32880.57</v>
      </c>
      <c r="CL644" s="14">
        <v>51164.43</v>
      </c>
      <c r="CM644" s="14">
        <v>96463.81</v>
      </c>
      <c r="CN644" s="14">
        <v>123325</v>
      </c>
      <c r="CO644" s="14">
        <v>161892.70000000001</v>
      </c>
      <c r="CP644" s="14">
        <v>188818</v>
      </c>
      <c r="CQ644" s="14">
        <v>181744.4</v>
      </c>
      <c r="CR644" s="14">
        <v>185398.2</v>
      </c>
      <c r="CS644" s="14">
        <v>151303.1</v>
      </c>
      <c r="CT644" s="14">
        <v>171115.3</v>
      </c>
      <c r="CU644" s="14">
        <v>158803.1</v>
      </c>
      <c r="CV644" s="14">
        <v>155906</v>
      </c>
      <c r="CW644" s="14">
        <v>136055.20000000001</v>
      </c>
      <c r="CX644" s="14">
        <v>119645.7</v>
      </c>
      <c r="CY644" s="14">
        <v>99881.919999999998</v>
      </c>
      <c r="CZ644" s="14">
        <v>71387.91</v>
      </c>
      <c r="DA644" s="14">
        <v>45039.75</v>
      </c>
      <c r="DB644" s="14">
        <v>32460.69</v>
      </c>
      <c r="DC644" s="14">
        <v>126044.5</v>
      </c>
      <c r="DD644" s="14">
        <f>SUMIFS(CountData!$H:$H, CountData!$A:$A, $B644,CountData!$B:$B, $C644, CountData!$C:$C, $D644, CountData!$D:$D, $E644, CountData!$E:$E, $F644, CountData!$F:$F, $G644, CountData!$G:$G, $H644)</f>
        <v>16</v>
      </c>
      <c r="DE644" s="14">
        <f>SUMIFS(CountData!$I:$I, CountData!$A:$A, $B644, CountData!$B:$B, $C644, CountData!$C:$C, $D644, CountData!$D:$D, $E644, CountData!$E:$E, $F644, CountData!$F:$F, $G644, CountData!$G:$G, $H644)</f>
        <v>19</v>
      </c>
      <c r="DF644" s="27">
        <f t="shared" ca="1" si="10"/>
        <v>9255.3375000000015</v>
      </c>
      <c r="DG644" s="14">
        <v>0</v>
      </c>
    </row>
    <row r="645" spans="1:111" x14ac:dyDescent="0.25">
      <c r="A645" s="14" t="s">
        <v>56</v>
      </c>
      <c r="B645" s="14" t="s">
        <v>55</v>
      </c>
      <c r="C645" s="14" t="s">
        <v>55</v>
      </c>
      <c r="D645" s="14" t="s">
        <v>55</v>
      </c>
      <c r="E645" s="14" t="s">
        <v>55</v>
      </c>
      <c r="F645" s="14" t="s">
        <v>55</v>
      </c>
      <c r="G645" s="14" t="s">
        <v>62</v>
      </c>
      <c r="H645" s="1">
        <v>42300</v>
      </c>
      <c r="I645" s="14">
        <v>8352.58</v>
      </c>
      <c r="J645" s="14">
        <v>7853.4</v>
      </c>
      <c r="K645" s="14">
        <v>7620.1</v>
      </c>
      <c r="L645" s="14">
        <v>7866.32</v>
      </c>
      <c r="M645" s="14">
        <v>7862.62</v>
      </c>
      <c r="N645" s="14">
        <v>8775.68</v>
      </c>
      <c r="O645" s="14">
        <v>10128.98</v>
      </c>
      <c r="P645" s="14">
        <v>11908.84</v>
      </c>
      <c r="Q645" s="14">
        <v>14700.46</v>
      </c>
      <c r="R645" s="14">
        <v>15825.18</v>
      </c>
      <c r="S645" s="14">
        <v>17016.599999999999</v>
      </c>
      <c r="T645" s="14">
        <v>17595.759999999998</v>
      </c>
      <c r="U645" s="14">
        <v>17715.62</v>
      </c>
      <c r="V645" s="14">
        <v>18079.62</v>
      </c>
      <c r="W645" s="14">
        <v>11325.88</v>
      </c>
      <c r="X645" s="14">
        <v>6039.32</v>
      </c>
      <c r="Y645" s="14">
        <v>5276.2</v>
      </c>
      <c r="Z645" s="14">
        <v>4912.22</v>
      </c>
      <c r="AA645" s="14">
        <v>4673.8599999999997</v>
      </c>
      <c r="AB645" s="14">
        <v>7169.08</v>
      </c>
      <c r="AC645" s="14">
        <v>9961.3799999999992</v>
      </c>
      <c r="AD645" s="14">
        <v>9032.5400000000009</v>
      </c>
      <c r="AE645" s="14">
        <v>8140.84</v>
      </c>
      <c r="AF645" s="14">
        <v>7323.84</v>
      </c>
      <c r="AG645" s="14">
        <v>5225.3999999999996</v>
      </c>
      <c r="AH645" s="14">
        <v>8258.8629999999994</v>
      </c>
      <c r="AI645" s="14">
        <v>7839.5519999999997</v>
      </c>
      <c r="AJ645" s="14">
        <v>7709.2569999999996</v>
      </c>
      <c r="AK645" s="14">
        <v>8063.1729999999998</v>
      </c>
      <c r="AL645" s="14">
        <v>8026.8310000000001</v>
      </c>
      <c r="AM645" s="14">
        <v>8811.98</v>
      </c>
      <c r="AN645" s="14">
        <v>10096.15</v>
      </c>
      <c r="AO645" s="14">
        <v>11698.86</v>
      </c>
      <c r="AP645" s="14">
        <v>14475.81</v>
      </c>
      <c r="AQ645" s="14">
        <v>15365</v>
      </c>
      <c r="AR645" s="14">
        <v>16591.63</v>
      </c>
      <c r="AS645" s="14">
        <v>17181.47</v>
      </c>
      <c r="AT645" s="14">
        <v>17959.900000000001</v>
      </c>
      <c r="AU645" s="14">
        <v>17619.64</v>
      </c>
      <c r="AV645" s="14">
        <v>17216.63</v>
      </c>
      <c r="AW645" s="14">
        <v>14593.73</v>
      </c>
      <c r="AX645" s="14">
        <v>13657.09</v>
      </c>
      <c r="AY645" s="14">
        <v>13080.29</v>
      </c>
      <c r="AZ645" s="14">
        <v>12177.02</v>
      </c>
      <c r="BA645" s="14">
        <v>11426.76</v>
      </c>
      <c r="BB645" s="14">
        <v>10641.9</v>
      </c>
      <c r="BC645" s="14">
        <v>9172.5720000000001</v>
      </c>
      <c r="BD645" s="14">
        <v>8199.5580000000009</v>
      </c>
      <c r="BE645" s="14">
        <v>7322.6379999999999</v>
      </c>
      <c r="BF645" s="14">
        <v>13448.23</v>
      </c>
      <c r="BG645" s="14">
        <v>69</v>
      </c>
      <c r="BH645" s="14">
        <v>68.689700000000002</v>
      </c>
      <c r="BI645" s="14">
        <v>68.379300000000001</v>
      </c>
      <c r="BJ645" s="14">
        <v>66</v>
      </c>
      <c r="BK645" s="14">
        <v>62.930999999999997</v>
      </c>
      <c r="BL645" s="14">
        <v>63.241399999999999</v>
      </c>
      <c r="BM645" s="14">
        <v>63.241399999999999</v>
      </c>
      <c r="BN645" s="14">
        <v>66</v>
      </c>
      <c r="BO645" s="14">
        <v>70.379300000000001</v>
      </c>
      <c r="BP645" s="14">
        <v>73.379300000000001</v>
      </c>
      <c r="BQ645" s="14">
        <v>74.379300000000001</v>
      </c>
      <c r="BR645" s="14">
        <v>77.758600000000001</v>
      </c>
      <c r="BS645" s="14">
        <v>80.758600000000001</v>
      </c>
      <c r="BT645" s="14">
        <v>79.448300000000003</v>
      </c>
      <c r="BU645" s="14">
        <v>76.689700000000002</v>
      </c>
      <c r="BV645" s="14">
        <v>79.069000000000003</v>
      </c>
      <c r="BW645" s="14">
        <v>75.689700000000002</v>
      </c>
      <c r="BX645" s="14">
        <v>74</v>
      </c>
      <c r="BY645" s="14">
        <v>72.310299999999998</v>
      </c>
      <c r="BZ645" s="14">
        <v>71.310299999999998</v>
      </c>
      <c r="CA645" s="14">
        <v>69.241399999999999</v>
      </c>
      <c r="CB645" s="14">
        <v>67.551699999999997</v>
      </c>
      <c r="CC645" s="14">
        <v>67.551699999999997</v>
      </c>
      <c r="CD645" s="14">
        <v>67.241399999999999</v>
      </c>
      <c r="CE645" s="14">
        <v>24314.99</v>
      </c>
      <c r="CF645" s="14">
        <v>23601.97</v>
      </c>
      <c r="CG645" s="14">
        <v>23348.52</v>
      </c>
      <c r="CH645" s="14">
        <v>22479.55</v>
      </c>
      <c r="CI645" s="14">
        <v>24368.28</v>
      </c>
      <c r="CJ645" s="14">
        <v>30817.22</v>
      </c>
      <c r="CK645" s="14">
        <v>32034.25</v>
      </c>
      <c r="CL645" s="14">
        <v>50152.84</v>
      </c>
      <c r="CM645" s="14">
        <v>95362.78</v>
      </c>
      <c r="CN645" s="14">
        <v>120921.9</v>
      </c>
      <c r="CO645" s="14">
        <v>169802.1</v>
      </c>
      <c r="CP645" s="14">
        <v>188820.7</v>
      </c>
      <c r="CQ645" s="14">
        <v>235026.1</v>
      </c>
      <c r="CR645" s="14">
        <v>188314.6</v>
      </c>
      <c r="CS645" s="14">
        <v>147732.4</v>
      </c>
      <c r="CT645" s="14">
        <v>170335.8</v>
      </c>
      <c r="CU645" s="14">
        <v>153643</v>
      </c>
      <c r="CV645" s="14">
        <v>144243.1</v>
      </c>
      <c r="CW645" s="14">
        <v>127394</v>
      </c>
      <c r="CX645" s="14">
        <v>115063.9</v>
      </c>
      <c r="CY645" s="14">
        <v>97417.49</v>
      </c>
      <c r="CZ645" s="14">
        <v>68760.02</v>
      </c>
      <c r="DA645" s="14">
        <v>39565.440000000002</v>
      </c>
      <c r="DB645" s="14">
        <v>35358</v>
      </c>
      <c r="DC645" s="14">
        <v>124939.4</v>
      </c>
      <c r="DD645" s="14">
        <f>SUMIFS(CountData!$H:$H, CountData!$A:$A, $B645,CountData!$B:$B, $C645, CountData!$C:$C, $D645, CountData!$D:$D, $E645, CountData!$E:$E, $F645, CountData!$F:$F, $G645, CountData!$G:$G, $H645)</f>
        <v>16</v>
      </c>
      <c r="DE645" s="14">
        <f>SUMIFS(CountData!$I:$I, CountData!$A:$A, $B645, CountData!$B:$B, $C645, CountData!$C:$C, $D645, CountData!$D:$D, $E645, CountData!$E:$E, $F645, CountData!$F:$F, $G645, CountData!$G:$G, $H645)</f>
        <v>19</v>
      </c>
      <c r="DF645" s="27">
        <f t="shared" ca="1" si="10"/>
        <v>9411.5349999999999</v>
      </c>
      <c r="DG645" s="14">
        <v>0</v>
      </c>
    </row>
    <row r="646" spans="1:111" x14ac:dyDescent="0.25">
      <c r="A646" s="14" t="s">
        <v>56</v>
      </c>
      <c r="B646" s="14" t="s">
        <v>55</v>
      </c>
      <c r="C646" s="14" t="s">
        <v>55</v>
      </c>
      <c r="D646" s="14" t="s">
        <v>55</v>
      </c>
      <c r="E646" s="14" t="s">
        <v>55</v>
      </c>
      <c r="F646" s="14" t="s">
        <v>55</v>
      </c>
      <c r="G646" s="14" t="s">
        <v>62</v>
      </c>
      <c r="H646" s="1">
        <v>42304</v>
      </c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4"/>
      <c r="CS646" s="14"/>
      <c r="CT646" s="14"/>
      <c r="CU646" s="14"/>
      <c r="CV646" s="14"/>
      <c r="CW646" s="14"/>
      <c r="CX646" s="14"/>
      <c r="CY646" s="14"/>
      <c r="CZ646" s="14"/>
      <c r="DD646" s="14">
        <f>SUMIFS(CountData!$H:$H, CountData!$A:$A, $B646,CountData!$B:$B, $C646, CountData!$C:$C, $D646, CountData!$D:$D, $E646, CountData!$E:$E, $F646, CountData!$F:$F, $G646, CountData!$G:$G, $H646)</f>
        <v>16</v>
      </c>
      <c r="DE646" s="14">
        <f>SUMIFS(CountData!$I:$I, CountData!$A:$A, $B646, CountData!$B:$B, $C646, CountData!$C:$C, $D646, CountData!$D:$D, $E646, CountData!$E:$E, $F646, CountData!$F:$F, $G646, CountData!$G:$G, $H646)</f>
        <v>19</v>
      </c>
      <c r="DF646" s="27">
        <f t="shared" ca="1" si="10"/>
        <v>0</v>
      </c>
      <c r="DG646" s="14">
        <v>1</v>
      </c>
    </row>
    <row r="647" spans="1:111" x14ac:dyDescent="0.25">
      <c r="A647" s="14" t="s">
        <v>56</v>
      </c>
      <c r="B647" s="14" t="s">
        <v>55</v>
      </c>
      <c r="C647" s="14" t="s">
        <v>55</v>
      </c>
      <c r="D647" s="14" t="s">
        <v>55</v>
      </c>
      <c r="E647" s="14" t="s">
        <v>55</v>
      </c>
      <c r="F647" s="14" t="s">
        <v>55</v>
      </c>
      <c r="G647" s="14" t="s">
        <v>62</v>
      </c>
      <c r="H647" s="1">
        <v>42305</v>
      </c>
      <c r="I647" s="14">
        <v>8242.0400000000009</v>
      </c>
      <c r="J647" s="14">
        <v>7861.16</v>
      </c>
      <c r="K647" s="14">
        <v>7504.6</v>
      </c>
      <c r="L647" s="14">
        <v>7525.38</v>
      </c>
      <c r="M647" s="14">
        <v>7616.02</v>
      </c>
      <c r="N647" s="14">
        <v>8599.68</v>
      </c>
      <c r="O647" s="14">
        <v>10857.16</v>
      </c>
      <c r="P647" s="14">
        <v>13419.86</v>
      </c>
      <c r="Q647" s="14">
        <v>15139.12</v>
      </c>
      <c r="R647" s="14">
        <v>15786.5</v>
      </c>
      <c r="S647" s="14">
        <v>16586.919999999998</v>
      </c>
      <c r="T647" s="14">
        <v>16538.04</v>
      </c>
      <c r="U647" s="14">
        <v>16559.2</v>
      </c>
      <c r="V647" s="14">
        <v>16493.5</v>
      </c>
      <c r="W647" s="14">
        <v>9317.5400000000009</v>
      </c>
      <c r="X647" s="14">
        <v>5981.22</v>
      </c>
      <c r="Y647" s="14">
        <v>5099.5600000000004</v>
      </c>
      <c r="Z647" s="14">
        <v>4765.28</v>
      </c>
      <c r="AA647" s="14">
        <v>4622.0600000000004</v>
      </c>
      <c r="AB647" s="14">
        <v>7367.52</v>
      </c>
      <c r="AC647" s="14">
        <v>11104.4</v>
      </c>
      <c r="AD647" s="14">
        <v>10002.06</v>
      </c>
      <c r="AE647" s="14">
        <v>8775.82</v>
      </c>
      <c r="AF647" s="14">
        <v>8391.56</v>
      </c>
      <c r="AG647" s="14">
        <v>5117.03</v>
      </c>
      <c r="AH647" s="14">
        <v>8141.4449999999997</v>
      </c>
      <c r="AI647" s="14">
        <v>7836.317</v>
      </c>
      <c r="AJ647" s="14">
        <v>7592.1459999999997</v>
      </c>
      <c r="AK647" s="14">
        <v>7718.4620000000004</v>
      </c>
      <c r="AL647" s="14">
        <v>7770.6229999999996</v>
      </c>
      <c r="AM647" s="14">
        <v>8633.1749999999993</v>
      </c>
      <c r="AN647" s="14">
        <v>10803.42</v>
      </c>
      <c r="AO647" s="14">
        <v>13204.94</v>
      </c>
      <c r="AP647" s="14">
        <v>14965.06</v>
      </c>
      <c r="AQ647" s="14">
        <v>15288.89</v>
      </c>
      <c r="AR647" s="14">
        <v>16307.54</v>
      </c>
      <c r="AS647" s="14">
        <v>16555.509999999998</v>
      </c>
      <c r="AT647" s="14">
        <v>16007.77</v>
      </c>
      <c r="AU647" s="14">
        <v>15771.92</v>
      </c>
      <c r="AV647" s="14">
        <v>15265.98</v>
      </c>
      <c r="AW647" s="14">
        <v>14572.67</v>
      </c>
      <c r="AX647" s="14">
        <v>13517.01</v>
      </c>
      <c r="AY647" s="14">
        <v>13130.46</v>
      </c>
      <c r="AZ647" s="14">
        <v>12047.27</v>
      </c>
      <c r="BA647" s="14">
        <v>11554.15</v>
      </c>
      <c r="BB647" s="14">
        <v>11482.64</v>
      </c>
      <c r="BC647" s="14">
        <v>10084.36</v>
      </c>
      <c r="BD647" s="14">
        <v>8751.2839999999997</v>
      </c>
      <c r="BE647" s="14">
        <v>8428.7980000000007</v>
      </c>
      <c r="BF647" s="14">
        <v>13303.93</v>
      </c>
      <c r="BG647" s="14">
        <v>66.551699999999997</v>
      </c>
      <c r="BH647" s="14">
        <v>68.310299999999998</v>
      </c>
      <c r="BI647" s="14">
        <v>69</v>
      </c>
      <c r="BJ647" s="14">
        <v>65.930999999999997</v>
      </c>
      <c r="BK647" s="14">
        <v>63.551699999999997</v>
      </c>
      <c r="BL647" s="14">
        <v>63.551699999999997</v>
      </c>
      <c r="BM647" s="14">
        <v>63.930999999999997</v>
      </c>
      <c r="BN647" s="14">
        <v>67.310299999999998</v>
      </c>
      <c r="BO647" s="14">
        <v>69.379300000000001</v>
      </c>
      <c r="BP647" s="14">
        <v>73.069000000000003</v>
      </c>
      <c r="BQ647" s="14">
        <v>77.758600000000001</v>
      </c>
      <c r="BR647" s="14">
        <v>79.758600000000001</v>
      </c>
      <c r="BS647" s="14">
        <v>78.069000000000003</v>
      </c>
      <c r="BT647" s="14">
        <v>77.069000000000003</v>
      </c>
      <c r="BU647" s="14">
        <v>76.379300000000001</v>
      </c>
      <c r="BV647" s="14">
        <v>76.379300000000001</v>
      </c>
      <c r="BW647" s="14">
        <v>77</v>
      </c>
      <c r="BX647" s="14">
        <v>76.689700000000002</v>
      </c>
      <c r="BY647" s="14">
        <v>73</v>
      </c>
      <c r="BZ647" s="14">
        <v>69.930999999999997</v>
      </c>
      <c r="CA647" s="14">
        <v>69.620699999999999</v>
      </c>
      <c r="CB647" s="14">
        <v>68.930999999999997</v>
      </c>
      <c r="CC647" s="14">
        <v>68.620699999999999</v>
      </c>
      <c r="CD647" s="14">
        <v>69.620699999999999</v>
      </c>
      <c r="CE647" s="14">
        <v>23644.59</v>
      </c>
      <c r="CF647" s="14">
        <v>22668.85</v>
      </c>
      <c r="CG647" s="14">
        <v>22447.27</v>
      </c>
      <c r="CH647" s="14">
        <v>21602.29</v>
      </c>
      <c r="CI647" s="14">
        <v>23291.15</v>
      </c>
      <c r="CJ647" s="14">
        <v>29205.040000000001</v>
      </c>
      <c r="CK647" s="14">
        <v>30390.33</v>
      </c>
      <c r="CL647" s="14">
        <v>47628.84</v>
      </c>
      <c r="CM647" s="14">
        <v>93813.24</v>
      </c>
      <c r="CN647" s="14">
        <v>123307.9</v>
      </c>
      <c r="CO647" s="14">
        <v>165071.5</v>
      </c>
      <c r="CP647" s="14">
        <v>181538.5</v>
      </c>
      <c r="CQ647" s="14">
        <v>174271</v>
      </c>
      <c r="CR647" s="14">
        <v>174716.7</v>
      </c>
      <c r="CS647" s="14">
        <v>143229.1</v>
      </c>
      <c r="CT647" s="14">
        <v>152270.5</v>
      </c>
      <c r="CU647" s="14">
        <v>189207.9</v>
      </c>
      <c r="CV647" s="14">
        <v>159141.70000000001</v>
      </c>
      <c r="CW647" s="14">
        <v>133281</v>
      </c>
      <c r="CX647" s="14">
        <v>108632.9</v>
      </c>
      <c r="CY647" s="14">
        <v>98732.98</v>
      </c>
      <c r="CZ647" s="14">
        <v>67053.820000000007</v>
      </c>
      <c r="DA647" s="14">
        <v>44254.96</v>
      </c>
      <c r="DB647" s="14">
        <v>33981</v>
      </c>
      <c r="DC647" s="14">
        <v>119085.6</v>
      </c>
      <c r="DD647" s="14">
        <f>SUMIFS(CountData!$H:$H, CountData!$A:$A, $B647,CountData!$B:$B, $C647, CountData!$C:$C, $D647, CountData!$D:$D, $E647, CountData!$E:$E, $F647, CountData!$F:$F, $G647, CountData!$G:$G, $H647)</f>
        <v>16</v>
      </c>
      <c r="DE647" s="14">
        <f>SUMIFS(CountData!$I:$I, CountData!$A:$A, $B647, CountData!$B:$B, $C647, CountData!$C:$C, $D647, CountData!$D:$D, $E647, CountData!$E:$E, $F647, CountData!$F:$F, $G647, CountData!$G:$G, $H647)</f>
        <v>19</v>
      </c>
      <c r="DF647" s="27">
        <f t="shared" ca="1" si="10"/>
        <v>9004.5</v>
      </c>
      <c r="DG647" s="14">
        <v>0</v>
      </c>
    </row>
    <row r="648" spans="1:111" x14ac:dyDescent="0.25">
      <c r="A648" s="14" t="s">
        <v>56</v>
      </c>
      <c r="B648" s="14" t="s">
        <v>55</v>
      </c>
      <c r="C648" s="14" t="s">
        <v>55</v>
      </c>
      <c r="D648" s="14" t="s">
        <v>55</v>
      </c>
      <c r="E648" s="14" t="s">
        <v>55</v>
      </c>
      <c r="F648" s="14" t="s">
        <v>55</v>
      </c>
      <c r="G648" s="14" t="s">
        <v>62</v>
      </c>
      <c r="H648" s="1">
        <v>42307</v>
      </c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  <c r="CY648" s="14"/>
      <c r="CZ648" s="14"/>
      <c r="DD648" s="14">
        <f>SUMIFS(CountData!$H:$H, CountData!$A:$A, $B648,CountData!$B:$B, $C648, CountData!$C:$C, $D648, CountData!$D:$D, $E648, CountData!$E:$E, $F648, CountData!$F:$F, $G648, CountData!$G:$G, $H648)</f>
        <v>16</v>
      </c>
      <c r="DE648" s="14">
        <f>SUMIFS(CountData!$I:$I, CountData!$A:$A, $B648, CountData!$B:$B, $C648, CountData!$C:$C, $D648, CountData!$D:$D, $E648, CountData!$E:$E, $F648, CountData!$F:$F, $G648, CountData!$G:$G, $H648)</f>
        <v>19</v>
      </c>
      <c r="DF648" s="27">
        <f t="shared" ca="1" si="10"/>
        <v>0</v>
      </c>
      <c r="DG648" s="14">
        <v>1</v>
      </c>
    </row>
    <row r="649" spans="1:111" x14ac:dyDescent="0.25">
      <c r="A649" s="14" t="s">
        <v>56</v>
      </c>
      <c r="B649" s="14" t="s">
        <v>55</v>
      </c>
      <c r="C649" s="14" t="s">
        <v>55</v>
      </c>
      <c r="D649" s="14" t="s">
        <v>55</v>
      </c>
      <c r="E649" s="14" t="s">
        <v>55</v>
      </c>
      <c r="F649" s="14" t="s">
        <v>55</v>
      </c>
      <c r="G649" s="14" t="s">
        <v>103</v>
      </c>
      <c r="H649" s="1">
        <v>42125</v>
      </c>
      <c r="I649" s="14">
        <v>10203.18</v>
      </c>
      <c r="J649" s="14">
        <v>10198.780000000001</v>
      </c>
      <c r="K649" s="14">
        <v>10265.36</v>
      </c>
      <c r="L649" s="14">
        <v>10364.459999999999</v>
      </c>
      <c r="M649" s="14">
        <v>10598.84</v>
      </c>
      <c r="N649" s="14">
        <v>10985.38</v>
      </c>
      <c r="O649" s="14">
        <v>11693.86</v>
      </c>
      <c r="P649" s="14">
        <v>11852.06</v>
      </c>
      <c r="Q649" s="14">
        <v>12092.58</v>
      </c>
      <c r="R649" s="14">
        <v>12590.76</v>
      </c>
      <c r="S649" s="14">
        <v>12896.18</v>
      </c>
      <c r="T649" s="14">
        <v>13256.2</v>
      </c>
      <c r="U649" s="14">
        <v>13472.98</v>
      </c>
      <c r="V649" s="14">
        <v>13655.5</v>
      </c>
      <c r="W649" s="14">
        <v>13614.48</v>
      </c>
      <c r="X649" s="14">
        <v>12305.18</v>
      </c>
      <c r="Y649" s="14">
        <v>12183.66</v>
      </c>
      <c r="Z649" s="14">
        <v>12118.1</v>
      </c>
      <c r="AA649" s="14">
        <v>11724.68</v>
      </c>
      <c r="AB649" s="14">
        <v>12811.02</v>
      </c>
      <c r="AC649" s="14">
        <v>12646.62</v>
      </c>
      <c r="AD649" s="14">
        <v>12298.56</v>
      </c>
      <c r="AE649" s="14">
        <v>11072.72</v>
      </c>
      <c r="AF649" s="14">
        <v>10527.92</v>
      </c>
      <c r="AG649" s="14">
        <v>12082.91</v>
      </c>
      <c r="AH649" s="14">
        <v>10237.64</v>
      </c>
      <c r="AI649" s="14">
        <v>10189.25</v>
      </c>
      <c r="AJ649" s="14">
        <v>10301.799999999999</v>
      </c>
      <c r="AK649" s="14">
        <v>10440.07</v>
      </c>
      <c r="AL649" s="14">
        <v>10661.36</v>
      </c>
      <c r="AM649" s="14">
        <v>11027.94</v>
      </c>
      <c r="AN649" s="14">
        <v>11729.03</v>
      </c>
      <c r="AO649" s="14">
        <v>11810.13</v>
      </c>
      <c r="AP649" s="14">
        <v>12001.98</v>
      </c>
      <c r="AQ649" s="14">
        <v>12477.63</v>
      </c>
      <c r="AR649" s="14">
        <v>12727.97</v>
      </c>
      <c r="AS649" s="14">
        <v>13036.82</v>
      </c>
      <c r="AT649" s="14">
        <v>13159.08</v>
      </c>
      <c r="AU649" s="14">
        <v>13394.25</v>
      </c>
      <c r="AV649" s="14">
        <v>13448.13</v>
      </c>
      <c r="AW649" s="14">
        <v>13461.11</v>
      </c>
      <c r="AX649" s="14">
        <v>13270.28</v>
      </c>
      <c r="AY649" s="14">
        <v>13209.08</v>
      </c>
      <c r="AZ649" s="14">
        <v>12830.34</v>
      </c>
      <c r="BA649" s="14">
        <v>12828.29</v>
      </c>
      <c r="BB649" s="14">
        <v>12471.85</v>
      </c>
      <c r="BC649" s="14">
        <v>12103.27</v>
      </c>
      <c r="BD649" s="14">
        <v>10940.16</v>
      </c>
      <c r="BE649" s="14">
        <v>10433.83</v>
      </c>
      <c r="BF649" s="14">
        <v>13177.33</v>
      </c>
      <c r="BG649" s="14">
        <v>65.5</v>
      </c>
      <c r="BH649" s="14">
        <v>65</v>
      </c>
      <c r="BI649" s="14">
        <v>64</v>
      </c>
      <c r="BJ649" s="14">
        <v>63.5</v>
      </c>
      <c r="BK649" s="14">
        <v>62.5</v>
      </c>
      <c r="BL649" s="14">
        <v>60.5</v>
      </c>
      <c r="BM649" s="14">
        <v>63.5</v>
      </c>
      <c r="BN649" s="14">
        <v>68</v>
      </c>
      <c r="BO649" s="14">
        <v>71</v>
      </c>
      <c r="BP649" s="14">
        <v>74</v>
      </c>
      <c r="BQ649" s="14">
        <v>78.5</v>
      </c>
      <c r="BR649" s="14">
        <v>80</v>
      </c>
      <c r="BS649" s="14">
        <v>82</v>
      </c>
      <c r="BT649" s="14">
        <v>82</v>
      </c>
      <c r="BU649" s="14">
        <v>82</v>
      </c>
      <c r="BV649" s="14">
        <v>80.5</v>
      </c>
      <c r="BW649" s="14">
        <v>77.5</v>
      </c>
      <c r="BX649" s="14">
        <v>74.5</v>
      </c>
      <c r="BY649" s="14">
        <v>73</v>
      </c>
      <c r="BZ649" s="14">
        <v>70</v>
      </c>
      <c r="CA649" s="14">
        <v>68.5</v>
      </c>
      <c r="CB649" s="14">
        <v>68</v>
      </c>
      <c r="CC649" s="14">
        <v>66</v>
      </c>
      <c r="CD649" s="14">
        <v>65</v>
      </c>
      <c r="CE649" s="14">
        <v>1527.539</v>
      </c>
      <c r="CF649" s="14">
        <v>1580.5139999999999</v>
      </c>
      <c r="CG649" s="14">
        <v>1447.9179999999999</v>
      </c>
      <c r="CH649" s="14">
        <v>1270.999</v>
      </c>
      <c r="CI649" s="14">
        <v>951.18740000000003</v>
      </c>
      <c r="CJ649" s="14">
        <v>665.13409999999999</v>
      </c>
      <c r="CK649" s="14">
        <v>1020.747</v>
      </c>
      <c r="CL649" s="14">
        <v>429.26429999999999</v>
      </c>
      <c r="CM649" s="14">
        <v>473.30029999999999</v>
      </c>
      <c r="CN649" s="14">
        <v>646.87440000000004</v>
      </c>
      <c r="CO649" s="14">
        <v>962.64260000000002</v>
      </c>
      <c r="CP649" s="14">
        <v>1098.7439999999999</v>
      </c>
      <c r="CQ649" s="14">
        <v>1529.4269999999999</v>
      </c>
      <c r="CR649" s="14">
        <v>1665.481</v>
      </c>
      <c r="CS649" s="14">
        <v>1704.0070000000001</v>
      </c>
      <c r="CT649" s="14">
        <v>1625.403</v>
      </c>
      <c r="CU649" s="14">
        <v>1428.76</v>
      </c>
      <c r="CV649" s="14">
        <v>1254.8489999999999</v>
      </c>
      <c r="CW649" s="14">
        <v>1195.2349999999999</v>
      </c>
      <c r="CX649" s="14">
        <v>998.5059</v>
      </c>
      <c r="CY649" s="14">
        <v>1983.9069999999999</v>
      </c>
      <c r="CZ649" s="14">
        <v>2749.26</v>
      </c>
      <c r="DA649" s="14">
        <v>1540.2860000000001</v>
      </c>
      <c r="DB649" s="14">
        <v>1596.5920000000001</v>
      </c>
      <c r="DC649" s="14">
        <v>1188.7919999999999</v>
      </c>
      <c r="DD649" s="14">
        <f>SUMIFS(CountData!$H:$H, CountData!$A:$A, $B649,CountData!$B:$B, $C649, CountData!$C:$C, $D649, CountData!$D:$D, $E649, CountData!$E:$E, $F649, CountData!$F:$F, $G649, CountData!$G:$G, $H649)</f>
        <v>16</v>
      </c>
      <c r="DE649" s="14">
        <f>SUMIFS(CountData!$I:$I, CountData!$A:$A, $B649, CountData!$B:$B, $C649, CountData!$C:$C, $D649, CountData!$D:$D, $E649, CountData!$E:$E, $F649, CountData!$F:$F, $G649, CountData!$G:$G, $H649)</f>
        <v>19</v>
      </c>
      <c r="DF649" s="27">
        <f t="shared" ca="1" si="10"/>
        <v>1264.244999999999</v>
      </c>
      <c r="DG649" s="14">
        <v>0</v>
      </c>
    </row>
    <row r="650" spans="1:111" x14ac:dyDescent="0.25">
      <c r="A650" s="14" t="s">
        <v>56</v>
      </c>
      <c r="B650" s="14" t="s">
        <v>55</v>
      </c>
      <c r="C650" s="14" t="s">
        <v>55</v>
      </c>
      <c r="D650" s="14" t="s">
        <v>55</v>
      </c>
      <c r="E650" s="14" t="s">
        <v>55</v>
      </c>
      <c r="F650" s="14" t="s">
        <v>55</v>
      </c>
      <c r="G650" s="14" t="s">
        <v>103</v>
      </c>
      <c r="H650" s="1">
        <v>42164</v>
      </c>
      <c r="I650" s="14">
        <v>13029.28</v>
      </c>
      <c r="J650" s="14">
        <v>13083.8</v>
      </c>
      <c r="K650" s="14">
        <v>13198.2</v>
      </c>
      <c r="L650" s="14">
        <v>13389.74</v>
      </c>
      <c r="M650" s="14">
        <v>13543.2</v>
      </c>
      <c r="N650" s="14">
        <v>14112.38</v>
      </c>
      <c r="O650" s="14">
        <v>15809.96</v>
      </c>
      <c r="P650" s="14">
        <v>15828.46</v>
      </c>
      <c r="Q650" s="14">
        <v>15800.84</v>
      </c>
      <c r="R650" s="14">
        <v>16385.72</v>
      </c>
      <c r="S650" s="14">
        <v>16873.82</v>
      </c>
      <c r="T650" s="14">
        <v>17111.14</v>
      </c>
      <c r="U650" s="14">
        <v>16957.14</v>
      </c>
      <c r="V650" s="14">
        <v>16895.580000000002</v>
      </c>
      <c r="W650" s="14">
        <v>16272.82</v>
      </c>
      <c r="X650" s="14">
        <v>14337.3</v>
      </c>
      <c r="Y650" s="14">
        <v>14336.86</v>
      </c>
      <c r="Z650" s="14">
        <v>14202.2</v>
      </c>
      <c r="AA650" s="14">
        <v>13984.94</v>
      </c>
      <c r="AB650" s="14">
        <v>15963.2</v>
      </c>
      <c r="AC650" s="14">
        <v>16492.84</v>
      </c>
      <c r="AD650" s="14">
        <v>16169.46</v>
      </c>
      <c r="AE650" s="14">
        <v>13946.38</v>
      </c>
      <c r="AF650" s="14">
        <v>13465.26</v>
      </c>
      <c r="AG650" s="14">
        <v>14215.33</v>
      </c>
      <c r="AH650" s="14">
        <v>13086.46</v>
      </c>
      <c r="AI650" s="14">
        <v>13092.57</v>
      </c>
      <c r="AJ650" s="14">
        <v>13251.99</v>
      </c>
      <c r="AK650" s="14">
        <v>13484.18</v>
      </c>
      <c r="AL650" s="14">
        <v>13620.69</v>
      </c>
      <c r="AM650" s="14">
        <v>14177.31</v>
      </c>
      <c r="AN650" s="14">
        <v>15850.17</v>
      </c>
      <c r="AO650" s="14">
        <v>15748.31</v>
      </c>
      <c r="AP650" s="14">
        <v>15694.42</v>
      </c>
      <c r="AQ650" s="14">
        <v>16241.34</v>
      </c>
      <c r="AR650" s="14">
        <v>16689.04</v>
      </c>
      <c r="AS650" s="14">
        <v>16871.41</v>
      </c>
      <c r="AT650" s="14">
        <v>16723.7</v>
      </c>
      <c r="AU650" s="14">
        <v>16693.07</v>
      </c>
      <c r="AV650" s="14">
        <v>16358.73</v>
      </c>
      <c r="AW650" s="14">
        <v>16801.88</v>
      </c>
      <c r="AX650" s="14">
        <v>16775.12</v>
      </c>
      <c r="AY650" s="14">
        <v>16534.41</v>
      </c>
      <c r="AZ650" s="14">
        <v>16148.59</v>
      </c>
      <c r="BA650" s="14">
        <v>16310.75</v>
      </c>
      <c r="BB650" s="14">
        <v>16326.06</v>
      </c>
      <c r="BC650" s="14">
        <v>15970.59</v>
      </c>
      <c r="BD650" s="14">
        <v>13803.62</v>
      </c>
      <c r="BE650" s="14">
        <v>13351.39</v>
      </c>
      <c r="BF650" s="14">
        <v>16569.419999999998</v>
      </c>
      <c r="BG650" s="14">
        <v>70.359399999999994</v>
      </c>
      <c r="BH650" s="14">
        <v>70.359399999999994</v>
      </c>
      <c r="BI650" s="14">
        <v>69.8125</v>
      </c>
      <c r="BJ650" s="14">
        <v>70.906300000000002</v>
      </c>
      <c r="BK650" s="14">
        <v>70.453100000000006</v>
      </c>
      <c r="BL650" s="14">
        <v>69.906300000000002</v>
      </c>
      <c r="BM650" s="14">
        <v>68.906300000000002</v>
      </c>
      <c r="BN650" s="14">
        <v>68.906300000000002</v>
      </c>
      <c r="BO650" s="14">
        <v>69.906300000000002</v>
      </c>
      <c r="BP650" s="14">
        <v>75.906300000000002</v>
      </c>
      <c r="BQ650" s="14">
        <v>82.171899999999994</v>
      </c>
      <c r="BR650" s="14">
        <v>80.984399999999994</v>
      </c>
      <c r="BS650" s="14">
        <v>77.359399999999994</v>
      </c>
      <c r="BT650" s="14">
        <v>78.718800000000002</v>
      </c>
      <c r="BU650" s="14">
        <v>75.531300000000002</v>
      </c>
      <c r="BV650" s="14">
        <v>73.531300000000002</v>
      </c>
      <c r="BW650" s="14">
        <v>70.718800000000002</v>
      </c>
      <c r="BX650" s="14">
        <v>69.8125</v>
      </c>
      <c r="BY650" s="14">
        <v>68.8125</v>
      </c>
      <c r="BZ650" s="14">
        <v>68.359399999999994</v>
      </c>
      <c r="CA650" s="14">
        <v>67.906300000000002</v>
      </c>
      <c r="CB650" s="14">
        <v>67.906300000000002</v>
      </c>
      <c r="CC650" s="14">
        <v>66.906300000000002</v>
      </c>
      <c r="CD650" s="14">
        <v>66.906300000000002</v>
      </c>
      <c r="CE650" s="14">
        <v>2065.4499999999998</v>
      </c>
      <c r="CF650" s="14">
        <v>1858.383</v>
      </c>
      <c r="CG650" s="14">
        <v>1792.067</v>
      </c>
      <c r="CH650" s="14">
        <v>1569.1769999999999</v>
      </c>
      <c r="CI650" s="14">
        <v>1132.154</v>
      </c>
      <c r="CJ650" s="14">
        <v>731.06560000000002</v>
      </c>
      <c r="CK650" s="14">
        <v>1417.3969999999999</v>
      </c>
      <c r="CL650" s="14">
        <v>486.53210000000001</v>
      </c>
      <c r="CM650" s="14">
        <v>515.46640000000002</v>
      </c>
      <c r="CN650" s="14">
        <v>859.55079999999998</v>
      </c>
      <c r="CO650" s="14">
        <v>1614.826</v>
      </c>
      <c r="CP650" s="14">
        <v>1744.99</v>
      </c>
      <c r="CQ650" s="14">
        <v>1796.59</v>
      </c>
      <c r="CR650" s="14">
        <v>1638.15</v>
      </c>
      <c r="CS650" s="14">
        <v>1918.7449999999999</v>
      </c>
      <c r="CT650" s="14">
        <v>2927.0970000000002</v>
      </c>
      <c r="CU650" s="14">
        <v>4539.0770000000002</v>
      </c>
      <c r="CV650" s="14">
        <v>4163.6270000000004</v>
      </c>
      <c r="CW650" s="14">
        <v>3632.8049999999998</v>
      </c>
      <c r="CX650" s="14">
        <v>1396.355</v>
      </c>
      <c r="CY650" s="14">
        <v>2517.143</v>
      </c>
      <c r="CZ650" s="14">
        <v>3617.0410000000002</v>
      </c>
      <c r="DA650" s="14">
        <v>1729.854</v>
      </c>
      <c r="DB650" s="14">
        <v>1935.6780000000001</v>
      </c>
      <c r="DC650" s="14">
        <v>3758.761</v>
      </c>
      <c r="DD650" s="14">
        <f>SUMIFS(CountData!$H:$H, CountData!$A:$A, $B650,CountData!$B:$B, $C650, CountData!$C:$C, $D650, CountData!$D:$D, $E650, CountData!$E:$E, $F650, CountData!$F:$F, $G650, CountData!$G:$G, $H650)</f>
        <v>16</v>
      </c>
      <c r="DE650" s="14">
        <f>SUMIFS(CountData!$I:$I, CountData!$A:$A, $B650, CountData!$B:$B, $C650, CountData!$C:$C, $D650, CountData!$D:$D, $E650, CountData!$E:$E, $F650, CountData!$F:$F, $G650, CountData!$G:$G, $H650)</f>
        <v>19</v>
      </c>
      <c r="DF650" s="27">
        <f t="shared" ca="1" si="10"/>
        <v>2402.2099999999991</v>
      </c>
      <c r="DG650" s="14">
        <v>0</v>
      </c>
    </row>
    <row r="651" spans="1:111" x14ac:dyDescent="0.25">
      <c r="A651" s="14" t="s">
        <v>56</v>
      </c>
      <c r="B651" s="14" t="s">
        <v>55</v>
      </c>
      <c r="C651" s="14" t="s">
        <v>55</v>
      </c>
      <c r="D651" s="14" t="s">
        <v>55</v>
      </c>
      <c r="E651" s="14" t="s">
        <v>55</v>
      </c>
      <c r="F651" s="14" t="s">
        <v>55</v>
      </c>
      <c r="G651" s="14" t="s">
        <v>103</v>
      </c>
      <c r="H651" s="1">
        <v>42179</v>
      </c>
      <c r="I651" s="14">
        <v>13685.44</v>
      </c>
      <c r="J651" s="14">
        <v>13720.12</v>
      </c>
      <c r="K651" s="14">
        <v>13764.02</v>
      </c>
      <c r="L651" s="14">
        <v>13812.88</v>
      </c>
      <c r="M651" s="14">
        <v>14025.28</v>
      </c>
      <c r="N651" s="14">
        <v>14367.36</v>
      </c>
      <c r="O651" s="14">
        <v>15804.72</v>
      </c>
      <c r="P651" s="14">
        <v>16062.84</v>
      </c>
      <c r="Q651" s="14">
        <v>16305.66</v>
      </c>
      <c r="R651" s="14">
        <v>17107.759999999998</v>
      </c>
      <c r="S651" s="14">
        <v>17549.32</v>
      </c>
      <c r="T651" s="14">
        <v>17792.580000000002</v>
      </c>
      <c r="U651" s="14">
        <v>17782.560000000001</v>
      </c>
      <c r="V651" s="14">
        <v>17934.68</v>
      </c>
      <c r="W651" s="14">
        <v>17662.439999999999</v>
      </c>
      <c r="X651" s="14">
        <v>15014.44</v>
      </c>
      <c r="Y651" s="14">
        <v>14973.24</v>
      </c>
      <c r="Z651" s="14">
        <v>14909.68</v>
      </c>
      <c r="AA651" s="14">
        <v>14507.62</v>
      </c>
      <c r="AB651" s="14">
        <v>16815.740000000002</v>
      </c>
      <c r="AC651" s="14">
        <v>17673.96</v>
      </c>
      <c r="AD651" s="14">
        <v>17261.54</v>
      </c>
      <c r="AE651" s="14">
        <v>14788.22</v>
      </c>
      <c r="AF651" s="14">
        <v>14122.58</v>
      </c>
      <c r="AG651" s="14">
        <v>14851.24</v>
      </c>
      <c r="AH651" s="14">
        <v>13793.92</v>
      </c>
      <c r="AI651" s="14">
        <v>13778.45</v>
      </c>
      <c r="AJ651" s="14">
        <v>13868.39</v>
      </c>
      <c r="AK651" s="14">
        <v>13954.4</v>
      </c>
      <c r="AL651" s="14">
        <v>14153.62</v>
      </c>
      <c r="AM651" s="14">
        <v>14448.52</v>
      </c>
      <c r="AN651" s="14">
        <v>15838.7</v>
      </c>
      <c r="AO651" s="14">
        <v>15978.32</v>
      </c>
      <c r="AP651" s="14">
        <v>16177.82</v>
      </c>
      <c r="AQ651" s="14">
        <v>16979.45</v>
      </c>
      <c r="AR651" s="14">
        <v>17316.77</v>
      </c>
      <c r="AS651" s="14">
        <v>17537.36</v>
      </c>
      <c r="AT651" s="14">
        <v>17589.04</v>
      </c>
      <c r="AU651" s="14">
        <v>17690.14</v>
      </c>
      <c r="AV651" s="14">
        <v>17743.259999999998</v>
      </c>
      <c r="AW651" s="14">
        <v>17687.43</v>
      </c>
      <c r="AX651" s="14">
        <v>17605.75</v>
      </c>
      <c r="AY651" s="14">
        <v>17539.259999999998</v>
      </c>
      <c r="AZ651" s="14">
        <v>17135.150000000001</v>
      </c>
      <c r="BA651" s="14">
        <v>17184.59</v>
      </c>
      <c r="BB651" s="14">
        <v>17462.060000000001</v>
      </c>
      <c r="BC651" s="14">
        <v>17034.14</v>
      </c>
      <c r="BD651" s="14">
        <v>14642.53</v>
      </c>
      <c r="BE651" s="14">
        <v>14027.1</v>
      </c>
      <c r="BF651" s="14">
        <v>17496.5</v>
      </c>
      <c r="BG651" s="14">
        <v>67.1143</v>
      </c>
      <c r="BH651" s="14">
        <v>67.057100000000005</v>
      </c>
      <c r="BI651" s="14">
        <v>65.171400000000006</v>
      </c>
      <c r="BJ651" s="14">
        <v>64.7</v>
      </c>
      <c r="BK651" s="14">
        <v>63.7</v>
      </c>
      <c r="BL651" s="14">
        <v>66.585700000000003</v>
      </c>
      <c r="BM651" s="14">
        <v>68.057100000000005</v>
      </c>
      <c r="BN651" s="14">
        <v>68.8857</v>
      </c>
      <c r="BO651" s="14">
        <v>70.828599999999994</v>
      </c>
      <c r="BP651" s="14">
        <v>73.7714</v>
      </c>
      <c r="BQ651" s="14">
        <v>75.714299999999994</v>
      </c>
      <c r="BR651" s="14">
        <v>78.242900000000006</v>
      </c>
      <c r="BS651" s="14">
        <v>76.714299999999994</v>
      </c>
      <c r="BT651" s="14">
        <v>77.185699999999997</v>
      </c>
      <c r="BU651" s="14">
        <v>76.714299999999994</v>
      </c>
      <c r="BV651" s="14">
        <v>77.714299999999994</v>
      </c>
      <c r="BW651" s="14">
        <v>76.242900000000006</v>
      </c>
      <c r="BX651" s="14">
        <v>75.242900000000006</v>
      </c>
      <c r="BY651" s="14">
        <v>74.8857</v>
      </c>
      <c r="BZ651" s="14">
        <v>71</v>
      </c>
      <c r="CA651" s="14">
        <v>69.528599999999997</v>
      </c>
      <c r="CB651" s="14">
        <v>68.528599999999997</v>
      </c>
      <c r="CC651" s="14">
        <v>67.585700000000003</v>
      </c>
      <c r="CD651" s="14">
        <v>67.585700000000003</v>
      </c>
      <c r="CE651" s="14">
        <v>1928.85</v>
      </c>
      <c r="CF651" s="14">
        <v>1996.943</v>
      </c>
      <c r="CG651" s="14">
        <v>1908.277</v>
      </c>
      <c r="CH651" s="14">
        <v>1660.537</v>
      </c>
      <c r="CI651" s="14">
        <v>1176.7739999999999</v>
      </c>
      <c r="CJ651" s="14">
        <v>802.08420000000001</v>
      </c>
      <c r="CK651" s="14">
        <v>1566.8530000000001</v>
      </c>
      <c r="CL651" s="14">
        <v>529.75229999999999</v>
      </c>
      <c r="CM651" s="14">
        <v>513.44029999999998</v>
      </c>
      <c r="CN651" s="14">
        <v>687.68240000000003</v>
      </c>
      <c r="CO651" s="14">
        <v>1002.6849999999999</v>
      </c>
      <c r="CP651" s="14">
        <v>1414.9280000000001</v>
      </c>
      <c r="CQ651" s="14">
        <v>1498.5820000000001</v>
      </c>
      <c r="CR651" s="14">
        <v>1717.07</v>
      </c>
      <c r="CS651" s="14">
        <v>2047.6890000000001</v>
      </c>
      <c r="CT651" s="14">
        <v>4404.6490000000003</v>
      </c>
      <c r="CU651" s="14">
        <v>3810.73</v>
      </c>
      <c r="CV651" s="14">
        <v>3300.2620000000002</v>
      </c>
      <c r="CW651" s="14">
        <v>3243.52</v>
      </c>
      <c r="CX651" s="14">
        <v>1589.239</v>
      </c>
      <c r="CY651" s="14">
        <v>2949.58</v>
      </c>
      <c r="CZ651" s="14">
        <v>4237.7259999999997</v>
      </c>
      <c r="DA651" s="14">
        <v>1907.9880000000001</v>
      </c>
      <c r="DB651" s="14">
        <v>2149.44</v>
      </c>
      <c r="DC651" s="14">
        <v>3493.6509999999998</v>
      </c>
      <c r="DD651" s="14">
        <f>SUMIFS(CountData!$H:$H, CountData!$A:$A, $B651,CountData!$B:$B, $C651, CountData!$C:$C, $D651, CountData!$D:$D, $E651, CountData!$E:$E, $F651, CountData!$F:$F, $G651, CountData!$G:$G, $H651)</f>
        <v>16</v>
      </c>
      <c r="DE651" s="14">
        <f>SUMIFS(CountData!$I:$I, CountData!$A:$A, $B651, CountData!$B:$B, $C651, CountData!$C:$C, $D651, CountData!$D:$D, $E651, CountData!$E:$E, $F651, CountData!$F:$F, $G651, CountData!$G:$G, $H651)</f>
        <v>19</v>
      </c>
      <c r="DF651" s="27">
        <f t="shared" ca="1" si="10"/>
        <v>2792.6799999999985</v>
      </c>
      <c r="DG651" s="14">
        <v>0</v>
      </c>
    </row>
    <row r="652" spans="1:111" x14ac:dyDescent="0.25">
      <c r="A652" s="14" t="s">
        <v>56</v>
      </c>
      <c r="B652" s="14" t="s">
        <v>55</v>
      </c>
      <c r="C652" s="14" t="s">
        <v>55</v>
      </c>
      <c r="D652" s="14" t="s">
        <v>55</v>
      </c>
      <c r="E652" s="14" t="s">
        <v>55</v>
      </c>
      <c r="F652" s="14" t="s">
        <v>55</v>
      </c>
      <c r="G652" s="14" t="s">
        <v>103</v>
      </c>
      <c r="H652" s="1">
        <v>42180</v>
      </c>
      <c r="I652" s="14">
        <v>13548.14</v>
      </c>
      <c r="J652" s="14">
        <v>13400.22</v>
      </c>
      <c r="K652" s="14">
        <v>13529.22</v>
      </c>
      <c r="L652" s="14">
        <v>13738.4</v>
      </c>
      <c r="M652" s="14">
        <v>13923.06</v>
      </c>
      <c r="N652" s="14">
        <v>14460.18</v>
      </c>
      <c r="O652" s="14">
        <v>15930.48</v>
      </c>
      <c r="P652" s="14">
        <v>16110.2</v>
      </c>
      <c r="Q652" s="14">
        <v>16158.54</v>
      </c>
      <c r="R652" s="14">
        <v>16769.3</v>
      </c>
      <c r="S652" s="14">
        <v>17180.96</v>
      </c>
      <c r="T652" s="14">
        <v>17317.48</v>
      </c>
      <c r="U652" s="14">
        <v>17432.52</v>
      </c>
      <c r="V652" s="14">
        <v>17713.32</v>
      </c>
      <c r="W652" s="14">
        <v>17497.759999999998</v>
      </c>
      <c r="X652" s="14">
        <v>14993.8</v>
      </c>
      <c r="Y652" s="14">
        <v>14790.18</v>
      </c>
      <c r="Z652" s="14">
        <v>14674.2</v>
      </c>
      <c r="AA652" s="14">
        <v>14367.58</v>
      </c>
      <c r="AB652" s="14">
        <v>16538.32</v>
      </c>
      <c r="AC652" s="14">
        <v>17316.12</v>
      </c>
      <c r="AD652" s="14">
        <v>16929.72</v>
      </c>
      <c r="AE652" s="14">
        <v>14629.28</v>
      </c>
      <c r="AF652" s="14">
        <v>14028.26</v>
      </c>
      <c r="AG652" s="14">
        <v>14706.44</v>
      </c>
      <c r="AH652" s="14">
        <v>13653.26</v>
      </c>
      <c r="AI652" s="14">
        <v>13457.22</v>
      </c>
      <c r="AJ652" s="14">
        <v>13630.26</v>
      </c>
      <c r="AK652" s="14">
        <v>13876.78</v>
      </c>
      <c r="AL652" s="14">
        <v>14052.75</v>
      </c>
      <c r="AM652" s="14">
        <v>14542.37</v>
      </c>
      <c r="AN652" s="14">
        <v>15966.11</v>
      </c>
      <c r="AO652" s="14">
        <v>16022.79</v>
      </c>
      <c r="AP652" s="14">
        <v>16027.58</v>
      </c>
      <c r="AQ652" s="14">
        <v>16623.099999999999</v>
      </c>
      <c r="AR652" s="14">
        <v>16948.53</v>
      </c>
      <c r="AS652" s="14">
        <v>17061.98</v>
      </c>
      <c r="AT652" s="14">
        <v>17252.79</v>
      </c>
      <c r="AU652" s="14">
        <v>17481.59</v>
      </c>
      <c r="AV652" s="14">
        <v>17590.41</v>
      </c>
      <c r="AW652" s="14">
        <v>17713.240000000002</v>
      </c>
      <c r="AX652" s="14">
        <v>17462.580000000002</v>
      </c>
      <c r="AY652" s="14">
        <v>17307.990000000002</v>
      </c>
      <c r="AZ652" s="14">
        <v>16933.96</v>
      </c>
      <c r="BA652" s="14">
        <v>16914.830000000002</v>
      </c>
      <c r="BB652" s="14">
        <v>17089.849999999999</v>
      </c>
      <c r="BC652" s="14">
        <v>16698.39</v>
      </c>
      <c r="BD652" s="14">
        <v>14464.68</v>
      </c>
      <c r="BE652" s="14">
        <v>13919.8</v>
      </c>
      <c r="BF652" s="14">
        <v>17372.47</v>
      </c>
      <c r="BG652" s="14">
        <v>67.585700000000003</v>
      </c>
      <c r="BH652" s="14">
        <v>67.585700000000003</v>
      </c>
      <c r="BI652" s="14">
        <v>68.528599999999997</v>
      </c>
      <c r="BJ652" s="14">
        <v>67.528599999999997</v>
      </c>
      <c r="BK652" s="14">
        <v>68</v>
      </c>
      <c r="BL652" s="14">
        <v>67.528599999999997</v>
      </c>
      <c r="BM652" s="14">
        <v>68</v>
      </c>
      <c r="BN652" s="14">
        <v>69</v>
      </c>
      <c r="BO652" s="14">
        <v>71.942899999999995</v>
      </c>
      <c r="BP652" s="14">
        <v>75.414299999999997</v>
      </c>
      <c r="BQ652" s="14">
        <v>76.828599999999994</v>
      </c>
      <c r="BR652" s="14">
        <v>76.828599999999994</v>
      </c>
      <c r="BS652" s="14">
        <v>75.357100000000003</v>
      </c>
      <c r="BT652" s="14">
        <v>77.828599999999994</v>
      </c>
      <c r="BU652" s="14">
        <v>77.3</v>
      </c>
      <c r="BV652" s="14">
        <v>75.828599999999994</v>
      </c>
      <c r="BW652" s="14">
        <v>75.357100000000003</v>
      </c>
      <c r="BX652" s="14">
        <v>73.8857</v>
      </c>
      <c r="BY652" s="14">
        <v>71.942899999999995</v>
      </c>
      <c r="BZ652" s="14">
        <v>69</v>
      </c>
      <c r="CA652" s="14">
        <v>67.528599999999997</v>
      </c>
      <c r="CB652" s="14">
        <v>66.585700000000003</v>
      </c>
      <c r="CC652" s="14">
        <v>66.057100000000005</v>
      </c>
      <c r="CD652" s="14">
        <v>67.057100000000005</v>
      </c>
      <c r="CE652" s="14">
        <v>1931.2629999999999</v>
      </c>
      <c r="CF652" s="14">
        <v>1995.325</v>
      </c>
      <c r="CG652" s="14">
        <v>1909.942</v>
      </c>
      <c r="CH652" s="14">
        <v>1653.712</v>
      </c>
      <c r="CI652" s="14">
        <v>1171.4490000000001</v>
      </c>
      <c r="CJ652" s="14">
        <v>798.70630000000006</v>
      </c>
      <c r="CK652" s="14">
        <v>1565.173</v>
      </c>
      <c r="CL652" s="14">
        <v>537.69870000000003</v>
      </c>
      <c r="CM652" s="14">
        <v>526.73209999999995</v>
      </c>
      <c r="CN652" s="14">
        <v>694.31889999999999</v>
      </c>
      <c r="CO652" s="14">
        <v>932.31610000000001</v>
      </c>
      <c r="CP652" s="14">
        <v>1402.9590000000001</v>
      </c>
      <c r="CQ652" s="14">
        <v>1505.96</v>
      </c>
      <c r="CR652" s="14">
        <v>1717.047</v>
      </c>
      <c r="CS652" s="14">
        <v>2072.3679999999999</v>
      </c>
      <c r="CT652" s="14">
        <v>3406.538</v>
      </c>
      <c r="CU652" s="14">
        <v>3321.819</v>
      </c>
      <c r="CV652" s="14">
        <v>3116.2979999999998</v>
      </c>
      <c r="CW652" s="14">
        <v>2670.3620000000001</v>
      </c>
      <c r="CX652" s="14">
        <v>1423.2760000000001</v>
      </c>
      <c r="CY652" s="14">
        <v>2914.7750000000001</v>
      </c>
      <c r="CZ652" s="14">
        <v>4230.5259999999998</v>
      </c>
      <c r="DA652" s="14">
        <v>1905.991</v>
      </c>
      <c r="DB652" s="14">
        <v>2157.8490000000002</v>
      </c>
      <c r="DC652" s="14">
        <v>2887.26</v>
      </c>
      <c r="DD652" s="14">
        <f>SUMIFS(CountData!$H:$H, CountData!$A:$A, $B652,CountData!$B:$B, $C652, CountData!$C:$C, $D652, CountData!$D:$D, $E652, CountData!$E:$E, $F652, CountData!$F:$F, $G652, CountData!$G:$G, $H652)</f>
        <v>16</v>
      </c>
      <c r="DE652" s="14">
        <f>SUMIFS(CountData!$I:$I, CountData!$A:$A, $B652, CountData!$B:$B, $C652, CountData!$C:$C, $D652, CountData!$D:$D, $E652, CountData!$E:$E, $F652, CountData!$F:$F, $G652, CountData!$G:$G, $H652)</f>
        <v>19</v>
      </c>
      <c r="DF652" s="27">
        <f t="shared" ca="1" si="10"/>
        <v>2812.1149999999998</v>
      </c>
      <c r="DG652" s="14">
        <v>0</v>
      </c>
    </row>
    <row r="653" spans="1:111" x14ac:dyDescent="0.25">
      <c r="A653" s="14" t="s">
        <v>56</v>
      </c>
      <c r="B653" s="14" t="s">
        <v>55</v>
      </c>
      <c r="C653" s="14" t="s">
        <v>55</v>
      </c>
      <c r="D653" s="14" t="s">
        <v>55</v>
      </c>
      <c r="E653" s="14" t="s">
        <v>55</v>
      </c>
      <c r="F653" s="14" t="s">
        <v>55</v>
      </c>
      <c r="G653" s="14" t="s">
        <v>103</v>
      </c>
      <c r="H653" s="1">
        <v>42181</v>
      </c>
      <c r="I653" s="14">
        <v>13387.7</v>
      </c>
      <c r="J653" s="14">
        <v>13353.76</v>
      </c>
      <c r="K653" s="14">
        <v>13504.46</v>
      </c>
      <c r="L653" s="14">
        <v>13707.92</v>
      </c>
      <c r="M653" s="14">
        <v>13853.68</v>
      </c>
      <c r="N653" s="14">
        <v>14322.2</v>
      </c>
      <c r="O653" s="14">
        <v>15689.48</v>
      </c>
      <c r="P653" s="14">
        <v>15913.08</v>
      </c>
      <c r="Q653" s="14">
        <v>16115.08</v>
      </c>
      <c r="R653" s="14">
        <v>16929.2</v>
      </c>
      <c r="S653" s="14">
        <v>17415.240000000002</v>
      </c>
      <c r="T653" s="14">
        <v>17730.240000000002</v>
      </c>
      <c r="U653" s="14">
        <v>17773.14</v>
      </c>
      <c r="V653" s="14">
        <v>18142.439999999999</v>
      </c>
      <c r="W653" s="14">
        <v>17960.64</v>
      </c>
      <c r="X653" s="14">
        <v>15270.02</v>
      </c>
      <c r="Y653" s="14">
        <v>15121.66</v>
      </c>
      <c r="Z653" s="14">
        <v>15022.32</v>
      </c>
      <c r="AA653" s="14">
        <v>14653.86</v>
      </c>
      <c r="AB653" s="14">
        <v>16911.52</v>
      </c>
      <c r="AC653" s="14">
        <v>17665.96</v>
      </c>
      <c r="AD653" s="14">
        <v>17299.38</v>
      </c>
      <c r="AE653" s="14">
        <v>15078.64</v>
      </c>
      <c r="AF653" s="14">
        <v>14387.2</v>
      </c>
      <c r="AG653" s="14">
        <v>15016.96</v>
      </c>
      <c r="AH653" s="14">
        <v>13491.73</v>
      </c>
      <c r="AI653" s="14">
        <v>13410.37</v>
      </c>
      <c r="AJ653" s="14">
        <v>13604.44</v>
      </c>
      <c r="AK653" s="14">
        <v>13845.32</v>
      </c>
      <c r="AL653" s="14">
        <v>13983.91</v>
      </c>
      <c r="AM653" s="14">
        <v>14404.78</v>
      </c>
      <c r="AN653" s="14">
        <v>15725.71</v>
      </c>
      <c r="AO653" s="14">
        <v>15826</v>
      </c>
      <c r="AP653" s="14">
        <v>15984.65</v>
      </c>
      <c r="AQ653" s="14">
        <v>16794.28</v>
      </c>
      <c r="AR653" s="14">
        <v>17175.560000000001</v>
      </c>
      <c r="AS653" s="14">
        <v>17472.55</v>
      </c>
      <c r="AT653" s="14">
        <v>17538.62</v>
      </c>
      <c r="AU653" s="14">
        <v>17897.07</v>
      </c>
      <c r="AV653" s="14">
        <v>18055.48</v>
      </c>
      <c r="AW653" s="14">
        <v>17998.88</v>
      </c>
      <c r="AX653" s="14">
        <v>17835.97</v>
      </c>
      <c r="AY653" s="14">
        <v>17669</v>
      </c>
      <c r="AZ653" s="14">
        <v>17239.66</v>
      </c>
      <c r="BA653" s="14">
        <v>17288.490000000002</v>
      </c>
      <c r="BB653" s="14">
        <v>17434.580000000002</v>
      </c>
      <c r="BC653" s="14">
        <v>17066.55</v>
      </c>
      <c r="BD653" s="14">
        <v>14907.58</v>
      </c>
      <c r="BE653" s="14">
        <v>14274.3</v>
      </c>
      <c r="BF653" s="14">
        <v>17686.96</v>
      </c>
      <c r="BG653" s="14">
        <v>65.585700000000003</v>
      </c>
      <c r="BH653" s="14">
        <v>66.057100000000005</v>
      </c>
      <c r="BI653" s="14">
        <v>66.057100000000005</v>
      </c>
      <c r="BJ653" s="14">
        <v>66.528599999999997</v>
      </c>
      <c r="BK653" s="14">
        <v>66.528599999999997</v>
      </c>
      <c r="BL653" s="14">
        <v>66.057100000000005</v>
      </c>
      <c r="BM653" s="14">
        <v>67.057100000000005</v>
      </c>
      <c r="BN653" s="14">
        <v>69</v>
      </c>
      <c r="BO653" s="14">
        <v>71.471400000000003</v>
      </c>
      <c r="BP653" s="14">
        <v>73.8857</v>
      </c>
      <c r="BQ653" s="14">
        <v>76.414299999999997</v>
      </c>
      <c r="BR653" s="14">
        <v>77.3</v>
      </c>
      <c r="BS653" s="14">
        <v>78.3</v>
      </c>
      <c r="BT653" s="14">
        <v>78.3</v>
      </c>
      <c r="BU653" s="14">
        <v>77.828599999999994</v>
      </c>
      <c r="BV653" s="14">
        <v>76.357100000000003</v>
      </c>
      <c r="BW653" s="14">
        <v>72.942899999999995</v>
      </c>
      <c r="BX653" s="14">
        <v>73.414299999999997</v>
      </c>
      <c r="BY653" s="14">
        <v>72.471400000000003</v>
      </c>
      <c r="BZ653" s="14">
        <v>70</v>
      </c>
      <c r="CA653" s="14">
        <v>69.528599999999997</v>
      </c>
      <c r="CB653" s="14">
        <v>69.057100000000005</v>
      </c>
      <c r="CC653" s="14">
        <v>69.057100000000005</v>
      </c>
      <c r="CD653" s="14">
        <v>69.057100000000005</v>
      </c>
      <c r="CE653" s="14">
        <v>1915.91</v>
      </c>
      <c r="CF653" s="14">
        <v>1983.8710000000001</v>
      </c>
      <c r="CG653" s="14">
        <v>1889.453</v>
      </c>
      <c r="CH653" s="14">
        <v>1637.6790000000001</v>
      </c>
      <c r="CI653" s="14">
        <v>1161.0050000000001</v>
      </c>
      <c r="CJ653" s="14">
        <v>790.63850000000002</v>
      </c>
      <c r="CK653" s="14">
        <v>1554.479</v>
      </c>
      <c r="CL653" s="14">
        <v>527.17290000000003</v>
      </c>
      <c r="CM653" s="14">
        <v>518.52940000000001</v>
      </c>
      <c r="CN653" s="14">
        <v>646.64139999999998</v>
      </c>
      <c r="CO653" s="14">
        <v>970.00919999999996</v>
      </c>
      <c r="CP653" s="14">
        <v>1398.7080000000001</v>
      </c>
      <c r="CQ653" s="14">
        <v>1384.845</v>
      </c>
      <c r="CR653" s="14">
        <v>1662.952</v>
      </c>
      <c r="CS653" s="14">
        <v>2098.34</v>
      </c>
      <c r="CT653" s="14">
        <v>3471.172</v>
      </c>
      <c r="CU653" s="14">
        <v>4216.598</v>
      </c>
      <c r="CV653" s="14">
        <v>3333.4639999999999</v>
      </c>
      <c r="CW653" s="14">
        <v>2701.2579999999998</v>
      </c>
      <c r="CX653" s="14">
        <v>1422.627</v>
      </c>
      <c r="CY653" s="14">
        <v>2921.9340000000002</v>
      </c>
      <c r="CZ653" s="14">
        <v>4211.5119999999997</v>
      </c>
      <c r="DA653" s="14">
        <v>1889.5119999999999</v>
      </c>
      <c r="DB653" s="14">
        <v>2156.6680000000001</v>
      </c>
      <c r="DC653" s="14">
        <v>2989.0230000000001</v>
      </c>
      <c r="DD653" s="14">
        <f>SUMIFS(CountData!$H:$H, CountData!$A:$A, $B653,CountData!$B:$B, $C653, CountData!$C:$C, $D653, CountData!$D:$D, $E653, CountData!$E:$E, $F653, CountData!$F:$F, $G653, CountData!$G:$G, $H653)</f>
        <v>16</v>
      </c>
      <c r="DE653" s="14">
        <f>SUMIFS(CountData!$I:$I, CountData!$A:$A, $B653, CountData!$B:$B, $C653, CountData!$C:$C, $D653, CountData!$D:$D, $E653, CountData!$E:$E, $F653, CountData!$F:$F, $G653, CountData!$G:$G, $H653)</f>
        <v>19</v>
      </c>
      <c r="DF653" s="27">
        <f t="shared" ca="1" si="10"/>
        <v>2872.8675000000003</v>
      </c>
      <c r="DG653" s="14">
        <v>0</v>
      </c>
    </row>
    <row r="654" spans="1:111" x14ac:dyDescent="0.25">
      <c r="A654" s="14" t="s">
        <v>56</v>
      </c>
      <c r="B654" s="14" t="s">
        <v>55</v>
      </c>
      <c r="C654" s="14" t="s">
        <v>55</v>
      </c>
      <c r="D654" s="14" t="s">
        <v>55</v>
      </c>
      <c r="E654" s="14" t="s">
        <v>55</v>
      </c>
      <c r="F654" s="14" t="s">
        <v>55</v>
      </c>
      <c r="G654" s="14" t="s">
        <v>103</v>
      </c>
      <c r="H654" s="1">
        <v>42184</v>
      </c>
      <c r="I654" s="14">
        <v>12989.62</v>
      </c>
      <c r="J654" s="14">
        <v>12819.9</v>
      </c>
      <c r="K654" s="14">
        <v>12967.64</v>
      </c>
      <c r="L654" s="14">
        <v>13322.06</v>
      </c>
      <c r="M654" s="14">
        <v>13993.24</v>
      </c>
      <c r="N654" s="14">
        <v>14713.72</v>
      </c>
      <c r="O654" s="14">
        <v>16104.12</v>
      </c>
      <c r="P654" s="14">
        <v>16226.92</v>
      </c>
      <c r="Q654" s="14">
        <v>16468.060000000001</v>
      </c>
      <c r="R654" s="14">
        <v>17074.64</v>
      </c>
      <c r="S654" s="14">
        <v>17554.98</v>
      </c>
      <c r="T654" s="14">
        <v>17917.88</v>
      </c>
      <c r="U654" s="14">
        <v>17963.54</v>
      </c>
      <c r="V654" s="14">
        <v>18101.3</v>
      </c>
      <c r="W654" s="14">
        <v>17685.86</v>
      </c>
      <c r="X654" s="14">
        <v>15136.1</v>
      </c>
      <c r="Y654" s="14">
        <v>14990.38</v>
      </c>
      <c r="Z654" s="14">
        <v>14783.46</v>
      </c>
      <c r="AA654" s="14">
        <v>14568.94</v>
      </c>
      <c r="AB654" s="14">
        <v>16433</v>
      </c>
      <c r="AC654" s="14">
        <v>17648.36</v>
      </c>
      <c r="AD654" s="14">
        <v>17126.86</v>
      </c>
      <c r="AE654" s="14">
        <v>14890.78</v>
      </c>
      <c r="AF654" s="14">
        <v>14278.62</v>
      </c>
      <c r="AG654" s="14">
        <v>14869.72</v>
      </c>
      <c r="AH654" s="14">
        <v>13086.07</v>
      </c>
      <c r="AI654" s="14">
        <v>12866.1</v>
      </c>
      <c r="AJ654" s="14">
        <v>13054.57</v>
      </c>
      <c r="AK654" s="14">
        <v>13445.8</v>
      </c>
      <c r="AL654" s="14">
        <v>14108.49</v>
      </c>
      <c r="AM654" s="14">
        <v>14790.71</v>
      </c>
      <c r="AN654" s="14">
        <v>16131.15</v>
      </c>
      <c r="AO654" s="14">
        <v>16146.36</v>
      </c>
      <c r="AP654" s="14">
        <v>16359.09</v>
      </c>
      <c r="AQ654" s="14">
        <v>16948.77</v>
      </c>
      <c r="AR654" s="14">
        <v>17354.48</v>
      </c>
      <c r="AS654" s="14">
        <v>17690.75</v>
      </c>
      <c r="AT654" s="14">
        <v>17751.78</v>
      </c>
      <c r="AU654" s="14">
        <v>17885.61</v>
      </c>
      <c r="AV654" s="14">
        <v>17817.02</v>
      </c>
      <c r="AW654" s="14">
        <v>17792.560000000001</v>
      </c>
      <c r="AX654" s="14">
        <v>17635.46</v>
      </c>
      <c r="AY654" s="14">
        <v>17369.13</v>
      </c>
      <c r="AZ654" s="14">
        <v>17041.759999999998</v>
      </c>
      <c r="BA654" s="14">
        <v>16789.54</v>
      </c>
      <c r="BB654" s="14">
        <v>17459.04</v>
      </c>
      <c r="BC654" s="14">
        <v>16927.86</v>
      </c>
      <c r="BD654" s="14">
        <v>14721.31</v>
      </c>
      <c r="BE654" s="14">
        <v>14167.93</v>
      </c>
      <c r="BF654" s="14">
        <v>17453.21</v>
      </c>
      <c r="BG654" s="14">
        <v>68.521699999999996</v>
      </c>
      <c r="BH654" s="14">
        <v>68.521699999999996</v>
      </c>
      <c r="BI654" s="14">
        <v>69.043499999999995</v>
      </c>
      <c r="BJ654" s="14">
        <v>68.521699999999996</v>
      </c>
      <c r="BK654" s="14">
        <v>68.521699999999996</v>
      </c>
      <c r="BL654" s="14">
        <v>68.521699999999996</v>
      </c>
      <c r="BM654" s="14">
        <v>70</v>
      </c>
      <c r="BN654" s="14">
        <v>70.478300000000004</v>
      </c>
      <c r="BO654" s="14">
        <v>72.434799999999996</v>
      </c>
      <c r="BP654" s="14">
        <v>74.956500000000005</v>
      </c>
      <c r="BQ654" s="14">
        <v>78.391300000000001</v>
      </c>
      <c r="BR654" s="14">
        <v>80.782600000000002</v>
      </c>
      <c r="BS654" s="14">
        <v>79.391300000000001</v>
      </c>
      <c r="BT654" s="14">
        <v>79.782600000000002</v>
      </c>
      <c r="BU654" s="14">
        <v>76.391300000000001</v>
      </c>
      <c r="BV654" s="14">
        <v>74.912999999999997</v>
      </c>
      <c r="BW654" s="14">
        <v>73.912999999999997</v>
      </c>
      <c r="BX654" s="14">
        <v>73.912999999999997</v>
      </c>
      <c r="BY654" s="14">
        <v>72.956500000000005</v>
      </c>
      <c r="BZ654" s="14">
        <v>70.478300000000004</v>
      </c>
      <c r="CA654" s="14">
        <v>70</v>
      </c>
      <c r="CB654" s="14">
        <v>69.478300000000004</v>
      </c>
      <c r="CC654" s="14">
        <v>69</v>
      </c>
      <c r="CD654" s="14">
        <v>68.043499999999995</v>
      </c>
      <c r="CE654" s="14">
        <v>1860.3309999999999</v>
      </c>
      <c r="CF654" s="14">
        <v>1902.049</v>
      </c>
      <c r="CG654" s="14">
        <v>1814.4280000000001</v>
      </c>
      <c r="CH654" s="14">
        <v>1564.896</v>
      </c>
      <c r="CI654" s="14">
        <v>1106.2560000000001</v>
      </c>
      <c r="CJ654" s="14">
        <v>749.83019999999999</v>
      </c>
      <c r="CK654" s="14">
        <v>1421.2370000000001</v>
      </c>
      <c r="CL654" s="14">
        <v>497.9477</v>
      </c>
      <c r="CM654" s="14">
        <v>475.24489999999997</v>
      </c>
      <c r="CN654" s="14">
        <v>635.27949999999998</v>
      </c>
      <c r="CO654" s="14">
        <v>905.36469999999997</v>
      </c>
      <c r="CP654" s="14">
        <v>1463.317</v>
      </c>
      <c r="CQ654" s="14">
        <v>1442.1089999999999</v>
      </c>
      <c r="CR654" s="14">
        <v>1796.865</v>
      </c>
      <c r="CS654" s="14">
        <v>2237.9679999999998</v>
      </c>
      <c r="CT654" s="14">
        <v>3539.1819999999998</v>
      </c>
      <c r="CU654" s="14">
        <v>3508.4659999999999</v>
      </c>
      <c r="CV654" s="14">
        <v>3103.3560000000002</v>
      </c>
      <c r="CW654" s="14">
        <v>2538.3649999999998</v>
      </c>
      <c r="CX654" s="14">
        <v>1352.394</v>
      </c>
      <c r="CY654" s="14">
        <v>2757.8130000000001</v>
      </c>
      <c r="CZ654" s="14">
        <v>4053.7739999999999</v>
      </c>
      <c r="DA654" s="14">
        <v>1851.1410000000001</v>
      </c>
      <c r="DB654" s="14">
        <v>2142.326</v>
      </c>
      <c r="DC654" s="14">
        <v>2935.6460000000002</v>
      </c>
      <c r="DD654" s="14">
        <f>SUMIFS(CountData!$H:$H, CountData!$A:$A, $B654,CountData!$B:$B, $C654, CountData!$C:$C, $D654, CountData!$D:$D, $E654, CountData!$E:$E, $F654, CountData!$F:$F, $G654, CountData!$G:$G, $H654)</f>
        <v>16</v>
      </c>
      <c r="DE654" s="14">
        <f>SUMIFS(CountData!$I:$I, CountData!$A:$A, $B654, CountData!$B:$B, $C654, CountData!$C:$C, $D654, CountData!$D:$D, $E654, CountData!$E:$E, $F654, CountData!$F:$F, $G654, CountData!$G:$G, $H654)</f>
        <v>19</v>
      </c>
      <c r="DF654" s="27">
        <f t="shared" ca="1" si="10"/>
        <v>2783.8224999999984</v>
      </c>
      <c r="DG654" s="14">
        <v>0</v>
      </c>
    </row>
    <row r="655" spans="1:111" x14ac:dyDescent="0.25">
      <c r="A655" s="14" t="s">
        <v>56</v>
      </c>
      <c r="B655" s="14" t="s">
        <v>55</v>
      </c>
      <c r="C655" s="14" t="s">
        <v>55</v>
      </c>
      <c r="D655" s="14" t="s">
        <v>55</v>
      </c>
      <c r="E655" s="14" t="s">
        <v>55</v>
      </c>
      <c r="F655" s="14" t="s">
        <v>55</v>
      </c>
      <c r="G655" s="14" t="s">
        <v>103</v>
      </c>
      <c r="H655" s="1">
        <v>42185</v>
      </c>
      <c r="I655" s="14">
        <v>13617.12</v>
      </c>
      <c r="J655" s="14">
        <v>13541.78</v>
      </c>
      <c r="K655" s="14">
        <v>13536.2</v>
      </c>
      <c r="L655" s="14">
        <v>13623</v>
      </c>
      <c r="M655" s="14">
        <v>13993.96</v>
      </c>
      <c r="N655" s="14">
        <v>14414.58</v>
      </c>
      <c r="O655" s="14">
        <v>15828.58</v>
      </c>
      <c r="P655" s="14">
        <v>16168.44</v>
      </c>
      <c r="Q655" s="14">
        <v>16519.32</v>
      </c>
      <c r="R655" s="14">
        <v>17333.5</v>
      </c>
      <c r="S655" s="14">
        <v>17926.32</v>
      </c>
      <c r="T655" s="14">
        <v>18158.740000000002</v>
      </c>
      <c r="U655" s="14">
        <v>18215.8</v>
      </c>
      <c r="V655" s="14">
        <v>18214.419999999998</v>
      </c>
      <c r="W655" s="14">
        <v>17719.22</v>
      </c>
      <c r="X655" s="14">
        <v>15471.6</v>
      </c>
      <c r="Y655" s="14">
        <v>15810.32</v>
      </c>
      <c r="Z655" s="14">
        <v>16003.7</v>
      </c>
      <c r="AA655" s="14">
        <v>15713.4</v>
      </c>
      <c r="AB655" s="14">
        <v>17440.82</v>
      </c>
      <c r="AC655" s="14">
        <v>18248.46</v>
      </c>
      <c r="AD655" s="14">
        <v>17753.22</v>
      </c>
      <c r="AE655" s="14">
        <v>15464.76</v>
      </c>
      <c r="AF655" s="14">
        <v>14864.2</v>
      </c>
      <c r="AG655" s="14">
        <v>15749.75</v>
      </c>
      <c r="AH655" s="14">
        <v>13698.94</v>
      </c>
      <c r="AI655" s="14">
        <v>13571.16</v>
      </c>
      <c r="AJ655" s="14">
        <v>13603.43</v>
      </c>
      <c r="AK655" s="14">
        <v>13723.78</v>
      </c>
      <c r="AL655" s="14">
        <v>14087.09</v>
      </c>
      <c r="AM655" s="14">
        <v>14478.76</v>
      </c>
      <c r="AN655" s="14">
        <v>15851.93</v>
      </c>
      <c r="AO655" s="14">
        <v>16089.92</v>
      </c>
      <c r="AP655" s="14">
        <v>16428.09</v>
      </c>
      <c r="AQ655" s="14">
        <v>17230.87</v>
      </c>
      <c r="AR655" s="14">
        <v>17772.88</v>
      </c>
      <c r="AS655" s="14">
        <v>17984.080000000002</v>
      </c>
      <c r="AT655" s="14">
        <v>18084.5</v>
      </c>
      <c r="AU655" s="14">
        <v>18150.14</v>
      </c>
      <c r="AV655" s="14">
        <v>17892.7</v>
      </c>
      <c r="AW655" s="14">
        <v>17969.689999999999</v>
      </c>
      <c r="AX655" s="14">
        <v>18227.919999999998</v>
      </c>
      <c r="AY655" s="14">
        <v>18440.55</v>
      </c>
      <c r="AZ655" s="14">
        <v>18237.189999999999</v>
      </c>
      <c r="BA655" s="14">
        <v>17732.59</v>
      </c>
      <c r="BB655" s="14">
        <v>18122.28</v>
      </c>
      <c r="BC655" s="14">
        <v>17612.240000000002</v>
      </c>
      <c r="BD655" s="14">
        <v>15329.83</v>
      </c>
      <c r="BE655" s="14">
        <v>14790.52</v>
      </c>
      <c r="BF655" s="14">
        <v>18200.68</v>
      </c>
      <c r="BG655" s="14">
        <v>68.528599999999997</v>
      </c>
      <c r="BH655" s="14">
        <v>67.585700000000003</v>
      </c>
      <c r="BI655" s="14">
        <v>68</v>
      </c>
      <c r="BJ655" s="14">
        <v>67.057100000000005</v>
      </c>
      <c r="BK655" s="14">
        <v>66.057100000000005</v>
      </c>
      <c r="BL655" s="14">
        <v>67.471400000000003</v>
      </c>
      <c r="BM655" s="14">
        <v>68.471400000000003</v>
      </c>
      <c r="BN655" s="14">
        <v>70.471400000000003</v>
      </c>
      <c r="BO655" s="14">
        <v>75.357100000000003</v>
      </c>
      <c r="BP655" s="14">
        <v>78.7714</v>
      </c>
      <c r="BQ655" s="14">
        <v>80.3</v>
      </c>
      <c r="BR655" s="14">
        <v>81.242900000000006</v>
      </c>
      <c r="BS655" s="14">
        <v>80.714299999999994</v>
      </c>
      <c r="BT655" s="14">
        <v>75.242900000000006</v>
      </c>
      <c r="BU655" s="14">
        <v>74.828599999999994</v>
      </c>
      <c r="BV655" s="14">
        <v>79.942899999999995</v>
      </c>
      <c r="BW655" s="14">
        <v>83.242900000000006</v>
      </c>
      <c r="BX655" s="14">
        <v>84.128600000000006</v>
      </c>
      <c r="BY655" s="14">
        <v>78.242900000000006</v>
      </c>
      <c r="BZ655" s="14">
        <v>74.8857</v>
      </c>
      <c r="CA655" s="14">
        <v>73</v>
      </c>
      <c r="CB655" s="14">
        <v>71.528599999999997</v>
      </c>
      <c r="CC655" s="14">
        <v>71</v>
      </c>
      <c r="CD655" s="14">
        <v>71.528599999999997</v>
      </c>
      <c r="CE655" s="14">
        <v>1807.0740000000001</v>
      </c>
      <c r="CF655" s="14">
        <v>1832.3130000000001</v>
      </c>
      <c r="CG655" s="14">
        <v>1741.328</v>
      </c>
      <c r="CH655" s="14">
        <v>1496.931</v>
      </c>
      <c r="CI655" s="14">
        <v>1068.9449999999999</v>
      </c>
      <c r="CJ655" s="14">
        <v>725.10260000000005</v>
      </c>
      <c r="CK655" s="14">
        <v>1391.345</v>
      </c>
      <c r="CL655" s="14">
        <v>522.11590000000001</v>
      </c>
      <c r="CM655" s="14">
        <v>553.65020000000004</v>
      </c>
      <c r="CN655" s="14">
        <v>637.47429999999997</v>
      </c>
      <c r="CO655" s="14">
        <v>843.75630000000001</v>
      </c>
      <c r="CP655" s="14">
        <v>1136.502</v>
      </c>
      <c r="CQ655" s="14">
        <v>1202.7850000000001</v>
      </c>
      <c r="CR655" s="14">
        <v>3059.9960000000001</v>
      </c>
      <c r="CS655" s="14">
        <v>2922.3180000000002</v>
      </c>
      <c r="CT655" s="14">
        <v>4460.0609999999997</v>
      </c>
      <c r="CU655" s="14">
        <v>7019.4970000000003</v>
      </c>
      <c r="CV655" s="14">
        <v>7520.0259999999998</v>
      </c>
      <c r="CW655" s="14">
        <v>5029.8999999999996</v>
      </c>
      <c r="CX655" s="14">
        <v>1506.8589999999999</v>
      </c>
      <c r="CY655" s="14">
        <v>2847.9349999999999</v>
      </c>
      <c r="CZ655" s="14">
        <v>3719.748</v>
      </c>
      <c r="DA655" s="14">
        <v>1751.2239999999999</v>
      </c>
      <c r="DB655" s="14">
        <v>2059.9549999999999</v>
      </c>
      <c r="DC655" s="14">
        <v>5402.69</v>
      </c>
      <c r="DD655" s="14">
        <f>SUMIFS(CountData!$H:$H, CountData!$A:$A, $B655,CountData!$B:$B, $C655, CountData!$C:$C, $D655, CountData!$D:$D, $E655, CountData!$E:$E, $F655, CountData!$F:$F, $G655, CountData!$G:$G, $H655)</f>
        <v>16</v>
      </c>
      <c r="DE655" s="14">
        <f>SUMIFS(CountData!$I:$I, CountData!$A:$A, $B655, CountData!$B:$B, $C655, CountData!$C:$C, $D655, CountData!$D:$D, $E655, CountData!$E:$E, $F655, CountData!$F:$F, $G655, CountData!$G:$G, $H655)</f>
        <v>19</v>
      </c>
      <c r="DF655" s="27">
        <f t="shared" ca="1" si="10"/>
        <v>2382.9600000000009</v>
      </c>
      <c r="DG655" s="14">
        <v>0</v>
      </c>
    </row>
    <row r="656" spans="1:111" x14ac:dyDescent="0.25">
      <c r="A656" s="14" t="s">
        <v>56</v>
      </c>
      <c r="B656" s="14" t="s">
        <v>55</v>
      </c>
      <c r="C656" s="14" t="s">
        <v>55</v>
      </c>
      <c r="D656" s="14" t="s">
        <v>55</v>
      </c>
      <c r="E656" s="14" t="s">
        <v>55</v>
      </c>
      <c r="F656" s="14" t="s">
        <v>55</v>
      </c>
      <c r="G656" s="14" t="s">
        <v>103</v>
      </c>
      <c r="H656" s="1">
        <v>42186</v>
      </c>
      <c r="I656" s="14">
        <v>12922.46</v>
      </c>
      <c r="J656" s="14">
        <v>12847.16</v>
      </c>
      <c r="K656" s="14">
        <v>12903.66</v>
      </c>
      <c r="L656" s="14">
        <v>13266.66</v>
      </c>
      <c r="M656" s="14">
        <v>13436.88</v>
      </c>
      <c r="N656" s="14">
        <v>13959.98</v>
      </c>
      <c r="O656" s="14">
        <v>15218.88</v>
      </c>
      <c r="P656" s="14">
        <v>15411.2</v>
      </c>
      <c r="Q656" s="14">
        <v>15650.94</v>
      </c>
      <c r="R656" s="14">
        <v>16145.78</v>
      </c>
      <c r="S656" s="14">
        <v>16498.560000000001</v>
      </c>
      <c r="T656" s="14">
        <v>16726.82</v>
      </c>
      <c r="U656" s="14">
        <v>16707.900000000001</v>
      </c>
      <c r="V656" s="14">
        <v>16995.38</v>
      </c>
      <c r="W656" s="14">
        <v>16743.64</v>
      </c>
      <c r="X656" s="14">
        <v>15273.66</v>
      </c>
      <c r="Y656" s="14">
        <v>15182.48</v>
      </c>
      <c r="Z656" s="14">
        <v>15014.82</v>
      </c>
      <c r="AA656" s="14">
        <v>14643.64</v>
      </c>
      <c r="AB656" s="14">
        <v>16037.52</v>
      </c>
      <c r="AC656" s="14">
        <v>16501.900000000001</v>
      </c>
      <c r="AD656" s="14">
        <v>16232.84</v>
      </c>
      <c r="AE656" s="14">
        <v>14047.2</v>
      </c>
      <c r="AF656" s="14">
        <v>13482.04</v>
      </c>
      <c r="AG656" s="14">
        <v>15028.65</v>
      </c>
      <c r="AH656" s="14">
        <v>12988.14</v>
      </c>
      <c r="AI656" s="14">
        <v>12862.34</v>
      </c>
      <c r="AJ656" s="14">
        <v>12954.54</v>
      </c>
      <c r="AK656" s="14">
        <v>13354.48</v>
      </c>
      <c r="AL656" s="14">
        <v>13494.44</v>
      </c>
      <c r="AM656" s="14">
        <v>14004.8</v>
      </c>
      <c r="AN656" s="14">
        <v>15251.41</v>
      </c>
      <c r="AO656" s="14">
        <v>15351.33</v>
      </c>
      <c r="AP656" s="14">
        <v>15580.88</v>
      </c>
      <c r="AQ656" s="14">
        <v>16060.58</v>
      </c>
      <c r="AR656" s="14">
        <v>16333.89</v>
      </c>
      <c r="AS656" s="14">
        <v>16564</v>
      </c>
      <c r="AT656" s="14">
        <v>16506.28</v>
      </c>
      <c r="AU656" s="14">
        <v>16902.55</v>
      </c>
      <c r="AV656" s="14">
        <v>16757.5</v>
      </c>
      <c r="AW656" s="14">
        <v>17102.599999999999</v>
      </c>
      <c r="AX656" s="14">
        <v>17027.5</v>
      </c>
      <c r="AY656" s="14">
        <v>16893.22</v>
      </c>
      <c r="AZ656" s="14">
        <v>16343.42</v>
      </c>
      <c r="BA656" s="14">
        <v>16119.44</v>
      </c>
      <c r="BB656" s="14">
        <v>16369.22</v>
      </c>
      <c r="BC656" s="14">
        <v>16097.82</v>
      </c>
      <c r="BD656" s="14">
        <v>13966.88</v>
      </c>
      <c r="BE656" s="14">
        <v>13411.26</v>
      </c>
      <c r="BF656" s="14">
        <v>16839.080000000002</v>
      </c>
      <c r="BG656" s="14">
        <v>70.462699999999998</v>
      </c>
      <c r="BH656" s="14">
        <v>69.925399999999996</v>
      </c>
      <c r="BI656" s="14">
        <v>70.462699999999998</v>
      </c>
      <c r="BJ656" s="14">
        <v>70.462699999999998</v>
      </c>
      <c r="BK656" s="14">
        <v>71.388099999999994</v>
      </c>
      <c r="BL656" s="14">
        <v>71</v>
      </c>
      <c r="BM656" s="14">
        <v>71.388099999999994</v>
      </c>
      <c r="BN656" s="14">
        <v>72.7761</v>
      </c>
      <c r="BO656" s="14">
        <v>73.7761</v>
      </c>
      <c r="BP656" s="14">
        <v>75.850700000000003</v>
      </c>
      <c r="BQ656" s="14">
        <v>76.7761</v>
      </c>
      <c r="BR656" s="14">
        <v>81.701499999999996</v>
      </c>
      <c r="BS656" s="14">
        <v>83.313400000000001</v>
      </c>
      <c r="BT656" s="14">
        <v>80.313400000000001</v>
      </c>
      <c r="BU656" s="14">
        <v>78.313400000000001</v>
      </c>
      <c r="BV656" s="14">
        <v>78.7761</v>
      </c>
      <c r="BW656" s="14">
        <v>76.850700000000003</v>
      </c>
      <c r="BX656" s="14">
        <v>73.925399999999996</v>
      </c>
      <c r="BY656" s="14">
        <v>73.462699999999998</v>
      </c>
      <c r="BZ656" s="14">
        <v>72.462699999999998</v>
      </c>
      <c r="CA656" s="14">
        <v>72.537300000000002</v>
      </c>
      <c r="CB656" s="14">
        <v>72.074600000000004</v>
      </c>
      <c r="CC656" s="14">
        <v>72.074600000000004</v>
      </c>
      <c r="CD656" s="14">
        <v>72.537300000000002</v>
      </c>
      <c r="CE656" s="14">
        <v>2006.8489999999999</v>
      </c>
      <c r="CF656" s="14">
        <v>1689.07</v>
      </c>
      <c r="CG656" s="14">
        <v>1604.1110000000001</v>
      </c>
      <c r="CH656" s="14">
        <v>1367.5820000000001</v>
      </c>
      <c r="CI656" s="14">
        <v>1218.701</v>
      </c>
      <c r="CJ656" s="14">
        <v>871.73559999999998</v>
      </c>
      <c r="CK656" s="14">
        <v>1532.547</v>
      </c>
      <c r="CL656" s="14">
        <v>515.98820000000001</v>
      </c>
      <c r="CM656" s="14">
        <v>475.71809999999999</v>
      </c>
      <c r="CN656" s="14">
        <v>564.65309999999999</v>
      </c>
      <c r="CO656" s="14">
        <v>823.12620000000004</v>
      </c>
      <c r="CP656" s="14">
        <v>1064.7370000000001</v>
      </c>
      <c r="CQ656" s="14">
        <v>1380.229</v>
      </c>
      <c r="CR656" s="14">
        <v>1174.623</v>
      </c>
      <c r="CS656" s="14">
        <v>1062.896</v>
      </c>
      <c r="CT656" s="14">
        <v>1102.8409999999999</v>
      </c>
      <c r="CU656" s="14">
        <v>1140.0239999999999</v>
      </c>
      <c r="CV656" s="14">
        <v>1238.5630000000001</v>
      </c>
      <c r="CW656" s="14">
        <v>1120.925</v>
      </c>
      <c r="CX656" s="14">
        <v>893.14589999999998</v>
      </c>
      <c r="CY656" s="14">
        <v>2389.482</v>
      </c>
      <c r="CZ656" s="14">
        <v>3311.2260000000001</v>
      </c>
      <c r="DA656" s="14">
        <v>1510.797</v>
      </c>
      <c r="DB656" s="14">
        <v>1907.6659999999999</v>
      </c>
      <c r="DC656" s="14">
        <v>939.71600000000001</v>
      </c>
      <c r="DD656" s="14">
        <f>SUMIFS(CountData!$H:$H, CountData!$A:$A, $B656,CountData!$B:$B, $C656, CountData!$C:$C, $D656, CountData!$D:$D, $E656, CountData!$E:$E, $F656, CountData!$F:$F, $G656, CountData!$G:$G, $H656)</f>
        <v>16</v>
      </c>
      <c r="DE656" s="14">
        <f>SUMIFS(CountData!$I:$I, CountData!$A:$A, $B656, CountData!$B:$B, $C656, CountData!$C:$C, $D656, CountData!$D:$D, $E656, CountData!$E:$E, $F656, CountData!$F:$F, $G656, CountData!$G:$G, $H656)</f>
        <v>19</v>
      </c>
      <c r="DF656" s="27">
        <f t="shared" ca="1" si="10"/>
        <v>1916.5550000000021</v>
      </c>
      <c r="DG656" s="14">
        <v>0</v>
      </c>
    </row>
    <row r="657" spans="1:111" x14ac:dyDescent="0.25">
      <c r="A657" s="14" t="s">
        <v>56</v>
      </c>
      <c r="B657" s="14" t="s">
        <v>55</v>
      </c>
      <c r="C657" s="14" t="s">
        <v>55</v>
      </c>
      <c r="D657" s="14" t="s">
        <v>55</v>
      </c>
      <c r="E657" s="14" t="s">
        <v>55</v>
      </c>
      <c r="F657" s="14" t="s">
        <v>55</v>
      </c>
      <c r="G657" s="14" t="s">
        <v>103</v>
      </c>
      <c r="H657" s="1">
        <v>42214</v>
      </c>
      <c r="I657" s="14">
        <v>13276.46</v>
      </c>
      <c r="J657" s="14">
        <v>13257.96</v>
      </c>
      <c r="K657" s="14">
        <v>13381.88</v>
      </c>
      <c r="L657" s="14">
        <v>13655.4</v>
      </c>
      <c r="M657" s="14">
        <v>13827.78</v>
      </c>
      <c r="N657" s="14">
        <v>14292.66</v>
      </c>
      <c r="O657" s="14">
        <v>15659.12</v>
      </c>
      <c r="P657" s="14">
        <v>15608.1</v>
      </c>
      <c r="Q657" s="14">
        <v>15772.36</v>
      </c>
      <c r="R657" s="14">
        <v>16463.14</v>
      </c>
      <c r="S657" s="14">
        <v>16853.34</v>
      </c>
      <c r="T657" s="14">
        <v>17290.14</v>
      </c>
      <c r="U657" s="14">
        <v>17270.64</v>
      </c>
      <c r="V657" s="14">
        <v>17560.400000000001</v>
      </c>
      <c r="W657" s="14">
        <v>17384.740000000002</v>
      </c>
      <c r="X657" s="14">
        <v>14919.76</v>
      </c>
      <c r="Y657" s="14">
        <v>14936.18</v>
      </c>
      <c r="Z657" s="14">
        <v>14825.98</v>
      </c>
      <c r="AA657" s="14">
        <v>14499.54</v>
      </c>
      <c r="AB657" s="14">
        <v>16608.12</v>
      </c>
      <c r="AC657" s="14">
        <v>17389.72</v>
      </c>
      <c r="AD657" s="14">
        <v>16980.52</v>
      </c>
      <c r="AE657" s="14">
        <v>14703.58</v>
      </c>
      <c r="AF657" s="14">
        <v>14186.5</v>
      </c>
      <c r="AG657" s="14">
        <v>14795.36</v>
      </c>
      <c r="AH657" s="14">
        <v>13362.19</v>
      </c>
      <c r="AI657" s="14">
        <v>13295.77</v>
      </c>
      <c r="AJ657" s="14">
        <v>13460.67</v>
      </c>
      <c r="AK657" s="14">
        <v>13772.05</v>
      </c>
      <c r="AL657" s="14">
        <v>13942.72</v>
      </c>
      <c r="AM657" s="14">
        <v>14360.04</v>
      </c>
      <c r="AN657" s="14">
        <v>15690.19</v>
      </c>
      <c r="AO657" s="14">
        <v>15542.58</v>
      </c>
      <c r="AP657" s="14">
        <v>15685.95</v>
      </c>
      <c r="AQ657" s="14">
        <v>16366.48</v>
      </c>
      <c r="AR657" s="14">
        <v>16668.62</v>
      </c>
      <c r="AS657" s="14">
        <v>17102.939999999999</v>
      </c>
      <c r="AT657" s="14">
        <v>17147.11</v>
      </c>
      <c r="AU657" s="14">
        <v>17453.77</v>
      </c>
      <c r="AV657" s="14">
        <v>17535.3</v>
      </c>
      <c r="AW657" s="14">
        <v>17454</v>
      </c>
      <c r="AX657" s="14">
        <v>17425.509999999998</v>
      </c>
      <c r="AY657" s="14">
        <v>17271.54</v>
      </c>
      <c r="AZ657" s="14">
        <v>16846.45</v>
      </c>
      <c r="BA657" s="14">
        <v>16942.93</v>
      </c>
      <c r="BB657" s="14">
        <v>17232.849999999999</v>
      </c>
      <c r="BC657" s="14">
        <v>16825.080000000002</v>
      </c>
      <c r="BD657" s="14">
        <v>14557.34</v>
      </c>
      <c r="BE657" s="14">
        <v>14088.17</v>
      </c>
      <c r="BF657" s="14">
        <v>17243.38</v>
      </c>
      <c r="BG657" s="14">
        <v>69</v>
      </c>
      <c r="BH657" s="14">
        <v>69.492500000000007</v>
      </c>
      <c r="BI657" s="14">
        <v>70</v>
      </c>
      <c r="BJ657" s="14">
        <v>70</v>
      </c>
      <c r="BK657" s="14">
        <v>70</v>
      </c>
      <c r="BL657" s="14">
        <v>70</v>
      </c>
      <c r="BM657" s="14">
        <v>70</v>
      </c>
      <c r="BN657" s="14">
        <v>70.985100000000003</v>
      </c>
      <c r="BO657" s="14">
        <v>72.477599999999995</v>
      </c>
      <c r="BP657" s="14">
        <v>74.970100000000002</v>
      </c>
      <c r="BQ657" s="14">
        <v>77.447800000000001</v>
      </c>
      <c r="BR657" s="14">
        <v>77.955200000000005</v>
      </c>
      <c r="BS657" s="14">
        <v>78.462699999999998</v>
      </c>
      <c r="BT657" s="14">
        <v>78.477599999999995</v>
      </c>
      <c r="BU657" s="14">
        <v>78.970100000000002</v>
      </c>
      <c r="BV657" s="14">
        <v>77.462699999999998</v>
      </c>
      <c r="BW657" s="14">
        <v>76.985100000000003</v>
      </c>
      <c r="BX657" s="14">
        <v>75.477599999999995</v>
      </c>
      <c r="BY657" s="14">
        <v>73.985100000000003</v>
      </c>
      <c r="BZ657" s="14">
        <v>72.492500000000007</v>
      </c>
      <c r="CA657" s="14">
        <v>72</v>
      </c>
      <c r="CB657" s="14">
        <v>71.492500000000007</v>
      </c>
      <c r="CC657" s="14">
        <v>71.492500000000007</v>
      </c>
      <c r="CD657" s="14">
        <v>71.492500000000007</v>
      </c>
      <c r="CE657" s="14">
        <v>1550.864</v>
      </c>
      <c r="CF657" s="14">
        <v>1581.77</v>
      </c>
      <c r="CG657" s="14">
        <v>1505.9290000000001</v>
      </c>
      <c r="CH657" s="14">
        <v>1305.991</v>
      </c>
      <c r="CI657" s="14">
        <v>893.43700000000001</v>
      </c>
      <c r="CJ657" s="14">
        <v>602.60310000000004</v>
      </c>
      <c r="CK657" s="14">
        <v>1108.511</v>
      </c>
      <c r="CL657" s="14">
        <v>438.79489999999998</v>
      </c>
      <c r="CM657" s="14">
        <v>424.93619999999999</v>
      </c>
      <c r="CN657" s="14">
        <v>536.33910000000003</v>
      </c>
      <c r="CO657" s="14">
        <v>779.31769999999995</v>
      </c>
      <c r="CP657" s="14">
        <v>1220.078</v>
      </c>
      <c r="CQ657" s="14">
        <v>1149.92</v>
      </c>
      <c r="CR657" s="14">
        <v>1444.038</v>
      </c>
      <c r="CS657" s="14">
        <v>1604.2449999999999</v>
      </c>
      <c r="CT657" s="14">
        <v>2615.58</v>
      </c>
      <c r="CU657" s="14">
        <v>2740.0680000000002</v>
      </c>
      <c r="CV657" s="14">
        <v>2512.777</v>
      </c>
      <c r="CW657" s="14">
        <v>2083.8409999999999</v>
      </c>
      <c r="CX657" s="14">
        <v>1103.4480000000001</v>
      </c>
      <c r="CY657" s="14">
        <v>2134.7910000000002</v>
      </c>
      <c r="CZ657" s="14">
        <v>3259.6</v>
      </c>
      <c r="DA657" s="14">
        <v>1462.8589999999999</v>
      </c>
      <c r="DB657" s="14">
        <v>1688.261</v>
      </c>
      <c r="DC657" s="14">
        <v>2281.4079999999999</v>
      </c>
      <c r="DD657" s="14">
        <f>SUMIFS(CountData!$H:$H, CountData!$A:$A, $B657,CountData!$B:$B, $C657, CountData!$C:$C, $D657, CountData!$D:$D, $E657, CountData!$E:$E, $F657, CountData!$F:$F, $G657, CountData!$G:$G, $H657)</f>
        <v>16</v>
      </c>
      <c r="DE657" s="14">
        <f>SUMIFS(CountData!$I:$I, CountData!$A:$A, $B657, CountData!$B:$B, $C657, CountData!$C:$C, $D657, CountData!$D:$D, $E657, CountData!$E:$E, $F657, CountData!$F:$F, $G657, CountData!$G:$G, $H657)</f>
        <v>19</v>
      </c>
      <c r="DF657" s="27">
        <f t="shared" ca="1" si="10"/>
        <v>2626.2225000000017</v>
      </c>
      <c r="DG657" s="14">
        <v>0</v>
      </c>
    </row>
    <row r="658" spans="1:111" x14ac:dyDescent="0.25">
      <c r="A658" s="14" t="s">
        <v>56</v>
      </c>
      <c r="B658" s="14" t="s">
        <v>55</v>
      </c>
      <c r="C658" s="14" t="s">
        <v>55</v>
      </c>
      <c r="D658" s="14" t="s">
        <v>55</v>
      </c>
      <c r="E658" s="14" t="s">
        <v>55</v>
      </c>
      <c r="F658" s="14" t="s">
        <v>55</v>
      </c>
      <c r="G658" s="14" t="s">
        <v>103</v>
      </c>
      <c r="H658" s="1">
        <v>42221</v>
      </c>
      <c r="I658" s="14">
        <v>13310.72</v>
      </c>
      <c r="J658" s="14">
        <v>13112.94</v>
      </c>
      <c r="K658" s="14">
        <v>13287.34</v>
      </c>
      <c r="L658" s="14">
        <v>13343.64</v>
      </c>
      <c r="M658" s="14">
        <v>13472.9</v>
      </c>
      <c r="N658" s="14">
        <v>13796.8</v>
      </c>
      <c r="O658" s="14">
        <v>14882.54</v>
      </c>
      <c r="P658" s="14">
        <v>15206.82</v>
      </c>
      <c r="Q658" s="14">
        <v>15590.02</v>
      </c>
      <c r="R658" s="14">
        <v>16271.72</v>
      </c>
      <c r="S658" s="14">
        <v>16753.36</v>
      </c>
      <c r="T658" s="14">
        <v>17020.98</v>
      </c>
      <c r="U658" s="14">
        <v>17107.740000000002</v>
      </c>
      <c r="V658" s="14">
        <v>17327.419999999998</v>
      </c>
      <c r="W658" s="14">
        <v>17302</v>
      </c>
      <c r="X658" s="14">
        <v>15704.38</v>
      </c>
      <c r="Y658" s="14">
        <v>15599.7</v>
      </c>
      <c r="Z658" s="14">
        <v>15405.7</v>
      </c>
      <c r="AA658" s="14">
        <v>15077.62</v>
      </c>
      <c r="AB658" s="14">
        <v>16751.62</v>
      </c>
      <c r="AC658" s="14">
        <v>17012.5</v>
      </c>
      <c r="AD658" s="14">
        <v>16590.66</v>
      </c>
      <c r="AE658" s="14">
        <v>14429.18</v>
      </c>
      <c r="AF658" s="14">
        <v>13800.44</v>
      </c>
      <c r="AG658" s="14">
        <v>15446.85</v>
      </c>
      <c r="AH658" s="14">
        <v>13354.71</v>
      </c>
      <c r="AI658" s="14">
        <v>13117.43</v>
      </c>
      <c r="AJ658" s="14">
        <v>13311.91</v>
      </c>
      <c r="AK658" s="14">
        <v>13398.56</v>
      </c>
      <c r="AL658" s="14">
        <v>13541.35</v>
      </c>
      <c r="AM658" s="14">
        <v>13856.66</v>
      </c>
      <c r="AN658" s="14">
        <v>14919.19</v>
      </c>
      <c r="AO658" s="14">
        <v>15169.85</v>
      </c>
      <c r="AP658" s="14">
        <v>15519.36</v>
      </c>
      <c r="AQ658" s="14">
        <v>16183.17</v>
      </c>
      <c r="AR658" s="14">
        <v>16639.75</v>
      </c>
      <c r="AS658" s="14">
        <v>16858.939999999999</v>
      </c>
      <c r="AT658" s="14">
        <v>16915.53</v>
      </c>
      <c r="AU658" s="14">
        <v>17234.28</v>
      </c>
      <c r="AV658" s="14">
        <v>17486.939999999999</v>
      </c>
      <c r="AW658" s="14">
        <v>18198.84</v>
      </c>
      <c r="AX658" s="14">
        <v>18041.13</v>
      </c>
      <c r="AY658" s="14">
        <v>17868.02</v>
      </c>
      <c r="AZ658" s="14">
        <v>17390.45</v>
      </c>
      <c r="BA658" s="14">
        <v>17064.8</v>
      </c>
      <c r="BB658" s="14">
        <v>16866.22</v>
      </c>
      <c r="BC658" s="14">
        <v>16463.7</v>
      </c>
      <c r="BD658" s="14">
        <v>14224.72</v>
      </c>
      <c r="BE658" s="14">
        <v>13644.87</v>
      </c>
      <c r="BF658" s="14">
        <v>17891.95</v>
      </c>
      <c r="BG658" s="14">
        <v>68.833299999999994</v>
      </c>
      <c r="BH658" s="14">
        <v>68.400000000000006</v>
      </c>
      <c r="BI658" s="14">
        <v>67.966700000000003</v>
      </c>
      <c r="BJ658" s="14">
        <v>67.833299999999994</v>
      </c>
      <c r="BK658" s="14">
        <v>67.400000000000006</v>
      </c>
      <c r="BL658" s="14">
        <v>67.400000000000006</v>
      </c>
      <c r="BM658" s="14">
        <v>70</v>
      </c>
      <c r="BN658" s="14">
        <v>73.433300000000003</v>
      </c>
      <c r="BO658" s="14">
        <v>73.866699999999994</v>
      </c>
      <c r="BP658" s="14">
        <v>76.866699999999994</v>
      </c>
      <c r="BQ658" s="14">
        <v>83.166700000000006</v>
      </c>
      <c r="BR658" s="14">
        <v>87.2</v>
      </c>
      <c r="BS658" s="14">
        <v>87.2</v>
      </c>
      <c r="BT658" s="14">
        <v>81.599999999999994</v>
      </c>
      <c r="BU658" s="14">
        <v>82.166700000000006</v>
      </c>
      <c r="BV658" s="14">
        <v>82.166700000000006</v>
      </c>
      <c r="BW658" s="14">
        <v>81.599999999999994</v>
      </c>
      <c r="BX658" s="14">
        <v>80.466700000000003</v>
      </c>
      <c r="BY658" s="14">
        <v>75.866699999999994</v>
      </c>
      <c r="BZ658" s="14">
        <v>73</v>
      </c>
      <c r="CA658" s="14">
        <v>72</v>
      </c>
      <c r="CB658" s="14">
        <v>72.433300000000003</v>
      </c>
      <c r="CC658" s="14">
        <v>71</v>
      </c>
      <c r="CD658" s="14">
        <v>71</v>
      </c>
      <c r="CE658" s="14">
        <v>1374.999</v>
      </c>
      <c r="CF658" s="14">
        <v>1355.893</v>
      </c>
      <c r="CG658" s="14">
        <v>1281.222</v>
      </c>
      <c r="CH658" s="14">
        <v>1308.7370000000001</v>
      </c>
      <c r="CI658" s="14">
        <v>846.99609999999996</v>
      </c>
      <c r="CJ658" s="14">
        <v>584.23109999999997</v>
      </c>
      <c r="CK658" s="14">
        <v>1136.5350000000001</v>
      </c>
      <c r="CL658" s="14">
        <v>410.72129999999999</v>
      </c>
      <c r="CM658" s="14">
        <v>351.78539999999998</v>
      </c>
      <c r="CN658" s="14">
        <v>405.45440000000002</v>
      </c>
      <c r="CO658" s="14">
        <v>860.57950000000005</v>
      </c>
      <c r="CP658" s="14">
        <v>1943.2940000000001</v>
      </c>
      <c r="CQ658" s="14">
        <v>1759.3330000000001</v>
      </c>
      <c r="CR658" s="14">
        <v>1840.634</v>
      </c>
      <c r="CS658" s="14">
        <v>1303.201</v>
      </c>
      <c r="CT658" s="14">
        <v>2499.4580000000001</v>
      </c>
      <c r="CU658" s="14">
        <v>2689.297</v>
      </c>
      <c r="CV658" s="14">
        <v>2878.7979999999998</v>
      </c>
      <c r="CW658" s="14">
        <v>2347.1120000000001</v>
      </c>
      <c r="CX658" s="14">
        <v>916.90210000000002</v>
      </c>
      <c r="CY658" s="14">
        <v>2085.4169999999999</v>
      </c>
      <c r="CZ658" s="14">
        <v>3012.1469999999999</v>
      </c>
      <c r="DA658" s="14">
        <v>1791.9359999999999</v>
      </c>
      <c r="DB658" s="14">
        <v>1714.2139999999999</v>
      </c>
      <c r="DC658" s="14">
        <v>2278.3319999999999</v>
      </c>
      <c r="DD658" s="14">
        <f>SUMIFS(CountData!$H:$H, CountData!$A:$A, $B658,CountData!$B:$B, $C658, CountData!$C:$C, $D658, CountData!$D:$D, $E658, CountData!$E:$E, $F658, CountData!$F:$F, $G658, CountData!$G:$G, $H658)</f>
        <v>16</v>
      </c>
      <c r="DE658" s="14">
        <f>SUMIFS(CountData!$I:$I, CountData!$A:$A, $B658, CountData!$B:$B, $C658, CountData!$C:$C, $D658, CountData!$D:$D, $E658, CountData!$E:$E, $F658, CountData!$F:$F, $G658, CountData!$G:$G, $H658)</f>
        <v>19</v>
      </c>
      <c r="DF658" s="27">
        <f t="shared" ca="1" si="10"/>
        <v>2451.8825000000015</v>
      </c>
      <c r="DG658" s="14">
        <v>0</v>
      </c>
    </row>
    <row r="659" spans="1:111" x14ac:dyDescent="0.25">
      <c r="A659" s="14" t="s">
        <v>56</v>
      </c>
      <c r="B659" s="14" t="s">
        <v>55</v>
      </c>
      <c r="C659" s="14" t="s">
        <v>55</v>
      </c>
      <c r="D659" s="14" t="s">
        <v>55</v>
      </c>
      <c r="E659" s="14" t="s">
        <v>55</v>
      </c>
      <c r="F659" s="14" t="s">
        <v>55</v>
      </c>
      <c r="G659" s="14" t="s">
        <v>103</v>
      </c>
      <c r="H659" s="1">
        <v>42229</v>
      </c>
      <c r="I659" s="14">
        <v>12622.82</v>
      </c>
      <c r="J659" s="14">
        <v>12410.76</v>
      </c>
      <c r="K659" s="14">
        <v>12495.18</v>
      </c>
      <c r="L659" s="14">
        <v>12605.2</v>
      </c>
      <c r="M659" s="14">
        <v>12831.32</v>
      </c>
      <c r="N659" s="14">
        <v>13409.78</v>
      </c>
      <c r="O659" s="14">
        <v>14708.7</v>
      </c>
      <c r="P659" s="14">
        <v>14809.18</v>
      </c>
      <c r="Q659" s="14">
        <v>15163.68</v>
      </c>
      <c r="R659" s="14">
        <v>15974.66</v>
      </c>
      <c r="S659" s="14">
        <v>16528.900000000001</v>
      </c>
      <c r="T659" s="14">
        <v>16847.62</v>
      </c>
      <c r="U659" s="14">
        <v>16904.82</v>
      </c>
      <c r="V659" s="14">
        <v>17187.62</v>
      </c>
      <c r="W659" s="14">
        <v>16858.3</v>
      </c>
      <c r="X659" s="14">
        <v>14635.74</v>
      </c>
      <c r="Y659" s="14">
        <v>14564.52</v>
      </c>
      <c r="Z659" s="14">
        <v>14377.68</v>
      </c>
      <c r="AA659" s="14">
        <v>14006.7</v>
      </c>
      <c r="AB659" s="14">
        <v>15891</v>
      </c>
      <c r="AC659" s="14">
        <v>16842.62</v>
      </c>
      <c r="AD659" s="14">
        <v>16416.22</v>
      </c>
      <c r="AE659" s="14">
        <v>14309.82</v>
      </c>
      <c r="AF659" s="14">
        <v>13679.04</v>
      </c>
      <c r="AG659" s="14">
        <v>14396.16</v>
      </c>
      <c r="AH659" s="14">
        <v>12642.75</v>
      </c>
      <c r="AI659" s="14">
        <v>12391.08</v>
      </c>
      <c r="AJ659" s="14">
        <v>12497.83</v>
      </c>
      <c r="AK659" s="14">
        <v>12634.85</v>
      </c>
      <c r="AL659" s="14">
        <v>12875.76</v>
      </c>
      <c r="AM659" s="14">
        <v>13457.66</v>
      </c>
      <c r="AN659" s="14">
        <v>14740.53</v>
      </c>
      <c r="AO659" s="14">
        <v>14786.63</v>
      </c>
      <c r="AP659" s="14">
        <v>15116.18</v>
      </c>
      <c r="AQ659" s="14">
        <v>15911.9</v>
      </c>
      <c r="AR659" s="14">
        <v>16458.169999999998</v>
      </c>
      <c r="AS659" s="14">
        <v>16754.21</v>
      </c>
      <c r="AT659" s="14">
        <v>16824.2</v>
      </c>
      <c r="AU659" s="14">
        <v>17128.400000000001</v>
      </c>
      <c r="AV659" s="14">
        <v>17061.28</v>
      </c>
      <c r="AW659" s="14">
        <v>16957.03</v>
      </c>
      <c r="AX659" s="14">
        <v>16846.95</v>
      </c>
      <c r="AY659" s="14">
        <v>16636.14</v>
      </c>
      <c r="AZ659" s="14">
        <v>16304.66</v>
      </c>
      <c r="BA659" s="14">
        <v>16134.58</v>
      </c>
      <c r="BB659" s="14">
        <v>16749.05</v>
      </c>
      <c r="BC659" s="14">
        <v>16350</v>
      </c>
      <c r="BD659" s="14">
        <v>14199.98</v>
      </c>
      <c r="BE659" s="14">
        <v>13560.65</v>
      </c>
      <c r="BF659" s="14">
        <v>16642.63</v>
      </c>
      <c r="BG659" s="14">
        <v>71.847499999999997</v>
      </c>
      <c r="BH659" s="14">
        <v>71.423699999999997</v>
      </c>
      <c r="BI659" s="14">
        <v>70.152500000000003</v>
      </c>
      <c r="BJ659" s="14">
        <v>69.152500000000003</v>
      </c>
      <c r="BK659" s="14">
        <v>68.728800000000007</v>
      </c>
      <c r="BL659" s="14">
        <v>69.152500000000003</v>
      </c>
      <c r="BM659" s="14">
        <v>69.576300000000003</v>
      </c>
      <c r="BN659" s="14">
        <v>74.423699999999997</v>
      </c>
      <c r="BO659" s="14">
        <v>76.118600000000001</v>
      </c>
      <c r="BP659" s="14">
        <v>81.118600000000001</v>
      </c>
      <c r="BQ659" s="14">
        <v>83.966099999999997</v>
      </c>
      <c r="BR659" s="14">
        <v>84.813599999999994</v>
      </c>
      <c r="BS659" s="14">
        <v>84.966099999999997</v>
      </c>
      <c r="BT659" s="14">
        <v>86.389799999999994</v>
      </c>
      <c r="BU659" s="14">
        <v>83.966099999999997</v>
      </c>
      <c r="BV659" s="14">
        <v>82.118600000000001</v>
      </c>
      <c r="BW659" s="14">
        <v>81.694900000000004</v>
      </c>
      <c r="BX659" s="14">
        <v>82.542400000000001</v>
      </c>
      <c r="BY659" s="14">
        <v>81.542400000000001</v>
      </c>
      <c r="BZ659" s="14">
        <v>77.694900000000004</v>
      </c>
      <c r="CA659" s="14">
        <v>76.271199999999993</v>
      </c>
      <c r="CB659" s="14">
        <v>74.423699999999997</v>
      </c>
      <c r="CC659" s="14">
        <v>73.847499999999997</v>
      </c>
      <c r="CD659" s="14">
        <v>73</v>
      </c>
      <c r="CE659" s="14">
        <v>1433.367</v>
      </c>
      <c r="CF659" s="14">
        <v>1411.674</v>
      </c>
      <c r="CG659" s="14">
        <v>1541.1189999999999</v>
      </c>
      <c r="CH659" s="14">
        <v>1423.482</v>
      </c>
      <c r="CI659" s="14">
        <v>931.77480000000003</v>
      </c>
      <c r="CJ659" s="14">
        <v>632.62170000000003</v>
      </c>
      <c r="CK659" s="14">
        <v>1261.7049999999999</v>
      </c>
      <c r="CL659" s="14">
        <v>452.6146</v>
      </c>
      <c r="CM659" s="14">
        <v>331.55410000000001</v>
      </c>
      <c r="CN659" s="14">
        <v>449.5204</v>
      </c>
      <c r="CO659" s="14">
        <v>610.48739999999998</v>
      </c>
      <c r="CP659" s="14">
        <v>888.97709999999995</v>
      </c>
      <c r="CQ659" s="14">
        <v>864.12049999999999</v>
      </c>
      <c r="CR659" s="14">
        <v>1264.614</v>
      </c>
      <c r="CS659" s="14">
        <v>1299.0619999999999</v>
      </c>
      <c r="CT659" s="14">
        <v>2368.5619999999999</v>
      </c>
      <c r="CU659" s="14">
        <v>2142.7660000000001</v>
      </c>
      <c r="CV659" s="14">
        <v>2640.384</v>
      </c>
      <c r="CW659" s="14">
        <v>3198.9810000000002</v>
      </c>
      <c r="CX659" s="14">
        <v>1049.499</v>
      </c>
      <c r="CY659" s="14">
        <v>1944.835</v>
      </c>
      <c r="CZ659" s="14">
        <v>2886.5210000000002</v>
      </c>
      <c r="DA659" s="14">
        <v>1422.2729999999999</v>
      </c>
      <c r="DB659" s="14">
        <v>1604.5630000000001</v>
      </c>
      <c r="DC659" s="14">
        <v>1977.29</v>
      </c>
      <c r="DD659" s="14">
        <f>SUMIFS(CountData!$H:$H, CountData!$A:$A, $B659,CountData!$B:$B, $C659, CountData!$C:$C, $D659, CountData!$D:$D, $E659, CountData!$E:$E, $F659, CountData!$F:$F, $G659, CountData!$G:$G, $H659)</f>
        <v>16</v>
      </c>
      <c r="DE659" s="14">
        <f>SUMIFS(CountData!$I:$I, CountData!$A:$A, $B659, CountData!$B:$B, $C659, CountData!$C:$C, $D659, CountData!$D:$D, $E659, CountData!$E:$E, $F659, CountData!$F:$F, $G659, CountData!$G:$G, $H659)</f>
        <v>19</v>
      </c>
      <c r="DF659" s="27">
        <f t="shared" ca="1" si="10"/>
        <v>2479.1899999999987</v>
      </c>
      <c r="DG659" s="14">
        <v>0</v>
      </c>
    </row>
    <row r="660" spans="1:111" x14ac:dyDescent="0.25">
      <c r="A660" s="14" t="s">
        <v>56</v>
      </c>
      <c r="B660" s="14" t="s">
        <v>55</v>
      </c>
      <c r="C660" s="14" t="s">
        <v>55</v>
      </c>
      <c r="D660" s="14" t="s">
        <v>55</v>
      </c>
      <c r="E660" s="14" t="s">
        <v>55</v>
      </c>
      <c r="F660" s="14" t="s">
        <v>55</v>
      </c>
      <c r="G660" s="14" t="s">
        <v>103</v>
      </c>
      <c r="H660" s="1">
        <v>42241</v>
      </c>
      <c r="I660" s="14">
        <v>13123.12</v>
      </c>
      <c r="J660" s="14">
        <v>12943.24</v>
      </c>
      <c r="K660" s="14">
        <v>12889.58</v>
      </c>
      <c r="L660" s="14">
        <v>13171.18</v>
      </c>
      <c r="M660" s="14">
        <v>13496.8</v>
      </c>
      <c r="N660" s="14">
        <v>14168.32</v>
      </c>
      <c r="O660" s="14">
        <v>15747.08</v>
      </c>
      <c r="P660" s="14">
        <v>15511.54</v>
      </c>
      <c r="Q660" s="14">
        <v>15606.8</v>
      </c>
      <c r="R660" s="14">
        <v>16209.22</v>
      </c>
      <c r="S660" s="14">
        <v>16394.46</v>
      </c>
      <c r="T660" s="14">
        <v>16508.64</v>
      </c>
      <c r="U660" s="14">
        <v>16347.92</v>
      </c>
      <c r="V660" s="14">
        <v>16597.34</v>
      </c>
      <c r="W660" s="14">
        <v>16460.54</v>
      </c>
      <c r="X660" s="14">
        <v>14147.88</v>
      </c>
      <c r="Y660" s="14">
        <v>14172.38</v>
      </c>
      <c r="Z660" s="14">
        <v>14236.3</v>
      </c>
      <c r="AA660" s="14">
        <v>14013.26</v>
      </c>
      <c r="AB660" s="14">
        <v>16655.84</v>
      </c>
      <c r="AC660" s="14">
        <v>17079.72</v>
      </c>
      <c r="AD660" s="14">
        <v>16664</v>
      </c>
      <c r="AE660" s="14">
        <v>14633.28</v>
      </c>
      <c r="AF660" s="14">
        <v>14105.74</v>
      </c>
      <c r="AG660" s="14">
        <v>14142.45</v>
      </c>
      <c r="AH660" s="14">
        <v>13180.01</v>
      </c>
      <c r="AI660" s="14">
        <v>12956.95</v>
      </c>
      <c r="AJ660" s="14">
        <v>12926.93</v>
      </c>
      <c r="AK660" s="14">
        <v>13227.59</v>
      </c>
      <c r="AL660" s="14">
        <v>13535.21</v>
      </c>
      <c r="AM660" s="14">
        <v>14204.5</v>
      </c>
      <c r="AN660" s="14">
        <v>15772.56</v>
      </c>
      <c r="AO660" s="14">
        <v>15466.12</v>
      </c>
      <c r="AP660" s="14">
        <v>15527.76</v>
      </c>
      <c r="AQ660" s="14">
        <v>16121.68</v>
      </c>
      <c r="AR660" s="14">
        <v>16205.15</v>
      </c>
      <c r="AS660" s="14">
        <v>16374.57</v>
      </c>
      <c r="AT660" s="14">
        <v>16336.41</v>
      </c>
      <c r="AU660" s="14">
        <v>16534.560000000001</v>
      </c>
      <c r="AV660" s="14">
        <v>16626.84</v>
      </c>
      <c r="AW660" s="14">
        <v>16636.11</v>
      </c>
      <c r="AX660" s="14">
        <v>16604.14</v>
      </c>
      <c r="AY660" s="14">
        <v>16634.52</v>
      </c>
      <c r="AZ660" s="14">
        <v>16358.83</v>
      </c>
      <c r="BA660" s="14">
        <v>16961.919999999998</v>
      </c>
      <c r="BB660" s="14">
        <v>16946.12</v>
      </c>
      <c r="BC660" s="14">
        <v>16561.55</v>
      </c>
      <c r="BD660" s="14">
        <v>14662.69</v>
      </c>
      <c r="BE660" s="14">
        <v>14070.96</v>
      </c>
      <c r="BF660" s="14">
        <v>16553.57</v>
      </c>
      <c r="BG660" s="14">
        <v>71.133300000000006</v>
      </c>
      <c r="BH660" s="14">
        <v>71.133300000000006</v>
      </c>
      <c r="BI660" s="14">
        <v>71.133300000000006</v>
      </c>
      <c r="BJ660" s="14">
        <v>71.566699999999997</v>
      </c>
      <c r="BK660" s="14">
        <v>72</v>
      </c>
      <c r="BL660" s="14">
        <v>72.433300000000003</v>
      </c>
      <c r="BM660" s="14">
        <v>72.866699999999994</v>
      </c>
      <c r="BN660" s="14">
        <v>73.3</v>
      </c>
      <c r="BO660" s="14">
        <v>73.7333</v>
      </c>
      <c r="BP660" s="14">
        <v>73.7333</v>
      </c>
      <c r="BQ660" s="14">
        <v>73.3</v>
      </c>
      <c r="BR660" s="14">
        <v>73.7333</v>
      </c>
      <c r="BS660" s="14">
        <v>74.3</v>
      </c>
      <c r="BT660" s="14">
        <v>77.166700000000006</v>
      </c>
      <c r="BU660" s="14">
        <v>78.033299999999997</v>
      </c>
      <c r="BV660" s="14">
        <v>78.166700000000006</v>
      </c>
      <c r="BW660" s="14">
        <v>80.599999999999994</v>
      </c>
      <c r="BX660" s="14">
        <v>77.7333</v>
      </c>
      <c r="BY660" s="14">
        <v>76.3</v>
      </c>
      <c r="BZ660" s="14">
        <v>74.866699999999994</v>
      </c>
      <c r="CA660" s="14">
        <v>74.866699999999994</v>
      </c>
      <c r="CB660" s="14">
        <v>74.433300000000003</v>
      </c>
      <c r="CC660" s="14">
        <v>75.866699999999994</v>
      </c>
      <c r="CD660" s="14">
        <v>75.433300000000003</v>
      </c>
      <c r="CE660" s="14">
        <v>1360.9459999999999</v>
      </c>
      <c r="CF660" s="14">
        <v>1391.7429999999999</v>
      </c>
      <c r="CG660" s="14">
        <v>1332.181</v>
      </c>
      <c r="CH660" s="14">
        <v>1218.6489999999999</v>
      </c>
      <c r="CI660" s="14">
        <v>844.49929999999995</v>
      </c>
      <c r="CJ660" s="14">
        <v>633.2894</v>
      </c>
      <c r="CK660" s="14">
        <v>1247.7829999999999</v>
      </c>
      <c r="CL660" s="14">
        <v>381.41989999999998</v>
      </c>
      <c r="CM660" s="14">
        <v>353.54300000000001</v>
      </c>
      <c r="CN660" s="14">
        <v>610.86320000000001</v>
      </c>
      <c r="CO660" s="14">
        <v>1284.712</v>
      </c>
      <c r="CP660" s="14">
        <v>2177.038</v>
      </c>
      <c r="CQ660" s="14">
        <v>2041.8710000000001</v>
      </c>
      <c r="CR660" s="14">
        <v>1849.9680000000001</v>
      </c>
      <c r="CS660" s="14">
        <v>1526.3330000000001</v>
      </c>
      <c r="CT660" s="14">
        <v>2325.9659999999999</v>
      </c>
      <c r="CU660" s="14">
        <v>3102.241</v>
      </c>
      <c r="CV660" s="14">
        <v>2307.5590000000002</v>
      </c>
      <c r="CW660" s="14">
        <v>1771.41</v>
      </c>
      <c r="CX660" s="14">
        <v>970.67</v>
      </c>
      <c r="CY660" s="14">
        <v>2273.0920000000001</v>
      </c>
      <c r="CZ660" s="14">
        <v>3327.6080000000002</v>
      </c>
      <c r="DA660" s="14">
        <v>2564.2730000000001</v>
      </c>
      <c r="DB660" s="14">
        <v>2540.6869999999999</v>
      </c>
      <c r="DC660" s="14">
        <v>1942.048</v>
      </c>
      <c r="DD660" s="14">
        <f>SUMIFS(CountData!$H:$H, CountData!$A:$A, $B660,CountData!$B:$B, $C660, CountData!$C:$C, $D660, CountData!$D:$D, $E660, CountData!$E:$E, $F660, CountData!$F:$F, $G660, CountData!$G:$G, $H660)</f>
        <v>16</v>
      </c>
      <c r="DE660" s="14">
        <f>SUMIFS(CountData!$I:$I, CountData!$A:$A, $B660, CountData!$B:$B, $C660, CountData!$C:$C, $D660, CountData!$D:$D, $E660, CountData!$E:$E, $F660, CountData!$F:$F, $G660, CountData!$G:$G, $H660)</f>
        <v>19</v>
      </c>
      <c r="DF660" s="27">
        <f t="shared" ca="1" si="10"/>
        <v>2482.9475000000002</v>
      </c>
      <c r="DG660" s="14">
        <v>0</v>
      </c>
    </row>
    <row r="661" spans="1:111" x14ac:dyDescent="0.25">
      <c r="A661" s="14" t="s">
        <v>56</v>
      </c>
      <c r="B661" s="14" t="s">
        <v>55</v>
      </c>
      <c r="C661" s="14" t="s">
        <v>55</v>
      </c>
      <c r="D661" s="14" t="s">
        <v>55</v>
      </c>
      <c r="E661" s="14" t="s">
        <v>55</v>
      </c>
      <c r="F661" s="14" t="s">
        <v>55</v>
      </c>
      <c r="G661" s="14" t="s">
        <v>103</v>
      </c>
      <c r="H661" s="1">
        <v>42242</v>
      </c>
      <c r="I661" s="14">
        <v>13298.18</v>
      </c>
      <c r="J661" s="14">
        <v>13255.56</v>
      </c>
      <c r="K661" s="14">
        <v>13299.5</v>
      </c>
      <c r="L661" s="14">
        <v>13489.18</v>
      </c>
      <c r="M661" s="14">
        <v>13665.04</v>
      </c>
      <c r="N661" s="14">
        <v>14161.54</v>
      </c>
      <c r="O661" s="14">
        <v>15775.4</v>
      </c>
      <c r="P661" s="14">
        <v>15587.1</v>
      </c>
      <c r="Q661" s="14">
        <v>15793.38</v>
      </c>
      <c r="R661" s="14">
        <v>16318.36</v>
      </c>
      <c r="S661" s="14">
        <v>16756.18</v>
      </c>
      <c r="T661" s="14">
        <v>17122.939999999999</v>
      </c>
      <c r="U661" s="14">
        <v>17137.919999999998</v>
      </c>
      <c r="V661" s="14">
        <v>17350.04</v>
      </c>
      <c r="W661" s="14">
        <v>17061.759999999998</v>
      </c>
      <c r="X661" s="14">
        <v>14598.12</v>
      </c>
      <c r="Y661" s="14">
        <v>14596.4</v>
      </c>
      <c r="Z661" s="14">
        <v>14415.82</v>
      </c>
      <c r="AA661" s="14">
        <v>14131.02</v>
      </c>
      <c r="AB661" s="14">
        <v>16717.66</v>
      </c>
      <c r="AC661" s="14">
        <v>17074.3</v>
      </c>
      <c r="AD661" s="14">
        <v>16630.599999999999</v>
      </c>
      <c r="AE661" s="14">
        <v>14520.42</v>
      </c>
      <c r="AF661" s="14">
        <v>13900.18</v>
      </c>
      <c r="AG661" s="14">
        <v>14435.34</v>
      </c>
      <c r="AH661" s="14">
        <v>13324.78</v>
      </c>
      <c r="AI661" s="14">
        <v>13226.3</v>
      </c>
      <c r="AJ661" s="14">
        <v>13280.58</v>
      </c>
      <c r="AK661" s="14">
        <v>13483.45</v>
      </c>
      <c r="AL661" s="14">
        <v>13645.21</v>
      </c>
      <c r="AM661" s="14">
        <v>14174.69</v>
      </c>
      <c r="AN661" s="14">
        <v>15790.35</v>
      </c>
      <c r="AO661" s="14">
        <v>15552</v>
      </c>
      <c r="AP661" s="14">
        <v>15762.4</v>
      </c>
      <c r="AQ661" s="14">
        <v>16295.45</v>
      </c>
      <c r="AR661" s="14">
        <v>16698.740000000002</v>
      </c>
      <c r="AS661" s="14">
        <v>17065.509999999998</v>
      </c>
      <c r="AT661" s="14">
        <v>17076.86</v>
      </c>
      <c r="AU661" s="14">
        <v>17340.32</v>
      </c>
      <c r="AV661" s="14">
        <v>17267.099999999999</v>
      </c>
      <c r="AW661" s="14">
        <v>16830.53</v>
      </c>
      <c r="AX661" s="14">
        <v>16785.150000000001</v>
      </c>
      <c r="AY661" s="14">
        <v>16593.939999999999</v>
      </c>
      <c r="AZ661" s="14">
        <v>16198.39</v>
      </c>
      <c r="BA661" s="14">
        <v>16953.25</v>
      </c>
      <c r="BB661" s="14">
        <v>16996.490000000002</v>
      </c>
      <c r="BC661" s="14">
        <v>16588.25</v>
      </c>
      <c r="BD661" s="14">
        <v>14484.93</v>
      </c>
      <c r="BE661" s="14">
        <v>13804.56</v>
      </c>
      <c r="BF661" s="14">
        <v>16594.55</v>
      </c>
      <c r="BG661" s="14">
        <v>74.152500000000003</v>
      </c>
      <c r="BH661" s="14">
        <v>72.576300000000003</v>
      </c>
      <c r="BI661" s="14">
        <v>72.576300000000003</v>
      </c>
      <c r="BJ661" s="14">
        <v>73</v>
      </c>
      <c r="BK661" s="14">
        <v>72.847499999999997</v>
      </c>
      <c r="BL661" s="14">
        <v>72.423699999999997</v>
      </c>
      <c r="BM661" s="14">
        <v>72.847499999999997</v>
      </c>
      <c r="BN661" s="14">
        <v>73.271199999999993</v>
      </c>
      <c r="BO661" s="14">
        <v>75.118600000000001</v>
      </c>
      <c r="BP661" s="14">
        <v>77.813599999999994</v>
      </c>
      <c r="BQ661" s="14">
        <v>81.661000000000001</v>
      </c>
      <c r="BR661" s="14">
        <v>84.661000000000001</v>
      </c>
      <c r="BS661" s="14">
        <v>86.813599999999994</v>
      </c>
      <c r="BT661" s="14">
        <v>86.389799999999994</v>
      </c>
      <c r="BU661" s="14">
        <v>88.389799999999994</v>
      </c>
      <c r="BV661" s="14">
        <v>86.966099999999997</v>
      </c>
      <c r="BW661" s="14">
        <v>85.389799999999994</v>
      </c>
      <c r="BX661" s="14">
        <v>82.542400000000001</v>
      </c>
      <c r="BY661" s="14">
        <v>79.694900000000004</v>
      </c>
      <c r="BZ661" s="14">
        <v>76.271199999999993</v>
      </c>
      <c r="CA661" s="14">
        <v>75.271199999999993</v>
      </c>
      <c r="CB661" s="14">
        <v>74.423699999999997</v>
      </c>
      <c r="CC661" s="14">
        <v>75</v>
      </c>
      <c r="CD661" s="14">
        <v>74</v>
      </c>
      <c r="CE661" s="14">
        <v>1822.7529999999999</v>
      </c>
      <c r="CF661" s="14">
        <v>1760.0319999999999</v>
      </c>
      <c r="CG661" s="14">
        <v>1216.403</v>
      </c>
      <c r="CH661" s="14">
        <v>1187.4380000000001</v>
      </c>
      <c r="CI661" s="14">
        <v>827.33199999999999</v>
      </c>
      <c r="CJ661" s="14">
        <v>529.33280000000002</v>
      </c>
      <c r="CK661" s="14">
        <v>1033.6410000000001</v>
      </c>
      <c r="CL661" s="14">
        <v>447.30470000000003</v>
      </c>
      <c r="CM661" s="14">
        <v>469.15690000000001</v>
      </c>
      <c r="CN661" s="14">
        <v>592.66219999999998</v>
      </c>
      <c r="CO661" s="14">
        <v>715.81989999999996</v>
      </c>
      <c r="CP661" s="14">
        <v>935.23950000000002</v>
      </c>
      <c r="CQ661" s="14">
        <v>1000.427</v>
      </c>
      <c r="CR661" s="14">
        <v>1110.2809999999999</v>
      </c>
      <c r="CS661" s="14">
        <v>1903.509</v>
      </c>
      <c r="CT661" s="14">
        <v>2855.23</v>
      </c>
      <c r="CU661" s="14">
        <v>2556.6869999999999</v>
      </c>
      <c r="CV661" s="14">
        <v>2245.4749999999999</v>
      </c>
      <c r="CW661" s="14">
        <v>1765.239</v>
      </c>
      <c r="CX661" s="14">
        <v>1019.929</v>
      </c>
      <c r="CY661" s="14">
        <v>2026.2550000000001</v>
      </c>
      <c r="CZ661" s="14">
        <v>2851.681</v>
      </c>
      <c r="DA661" s="14">
        <v>1509.9269999999999</v>
      </c>
      <c r="DB661" s="14">
        <v>1467.239</v>
      </c>
      <c r="DC661" s="14">
        <v>2208.9810000000002</v>
      </c>
      <c r="DD661" s="14">
        <f>SUMIFS(CountData!$H:$H, CountData!$A:$A, $B661,CountData!$B:$B, $C661, CountData!$C:$C, $D661, CountData!$D:$D, $E661, CountData!$E:$E, $F661, CountData!$F:$F, $G661, CountData!$G:$G, $H661)</f>
        <v>16</v>
      </c>
      <c r="DE661" s="14">
        <f>SUMIFS(CountData!$I:$I, CountData!$A:$A, $B661, CountData!$B:$B, $C661, CountData!$C:$C, $D661, CountData!$D:$D, $E661, CountData!$E:$E, $F661, CountData!$F:$F, $G661, CountData!$G:$G, $H661)</f>
        <v>19</v>
      </c>
      <c r="DF661" s="27">
        <f t="shared" ca="1" si="10"/>
        <v>2433.84</v>
      </c>
      <c r="DG661" s="14">
        <v>0</v>
      </c>
    </row>
    <row r="662" spans="1:111" x14ac:dyDescent="0.25">
      <c r="A662" s="14" t="s">
        <v>56</v>
      </c>
      <c r="B662" s="14" t="s">
        <v>55</v>
      </c>
      <c r="C662" s="14" t="s">
        <v>55</v>
      </c>
      <c r="D662" s="14" t="s">
        <v>55</v>
      </c>
      <c r="E662" s="14" t="s">
        <v>55</v>
      </c>
      <c r="F662" s="14" t="s">
        <v>55</v>
      </c>
      <c r="G662" s="14" t="s">
        <v>103</v>
      </c>
      <c r="H662" s="1">
        <v>42243</v>
      </c>
      <c r="I662" s="14">
        <v>13347.4</v>
      </c>
      <c r="J662" s="14">
        <v>13268.02</v>
      </c>
      <c r="K662" s="14">
        <v>13181.48</v>
      </c>
      <c r="L662" s="14">
        <v>13285.4</v>
      </c>
      <c r="M662" s="14">
        <v>13435.78</v>
      </c>
      <c r="N662" s="14">
        <v>13927.3</v>
      </c>
      <c r="O662" s="14">
        <v>15378.88</v>
      </c>
      <c r="P662" s="14">
        <v>15372.64</v>
      </c>
      <c r="Q662" s="14">
        <v>15634.82</v>
      </c>
      <c r="R662" s="14">
        <v>16423.54</v>
      </c>
      <c r="S662" s="14">
        <v>16557.740000000002</v>
      </c>
      <c r="T662" s="14">
        <v>16187.02</v>
      </c>
      <c r="U662" s="14">
        <v>16241.52</v>
      </c>
      <c r="V662" s="14">
        <v>16427.86</v>
      </c>
      <c r="W662" s="14">
        <v>16202.32</v>
      </c>
      <c r="X662" s="14">
        <v>14582.74</v>
      </c>
      <c r="Y662" s="14">
        <v>14567.32</v>
      </c>
      <c r="Z662" s="14">
        <v>14408.96</v>
      </c>
      <c r="AA662" s="14">
        <v>14091.4</v>
      </c>
      <c r="AB662" s="14">
        <v>16648.72</v>
      </c>
      <c r="AC662" s="14">
        <v>17038.46</v>
      </c>
      <c r="AD662" s="14">
        <v>16698.78</v>
      </c>
      <c r="AE662" s="14">
        <v>14595.5</v>
      </c>
      <c r="AF662" s="14">
        <v>13961.86</v>
      </c>
      <c r="AG662" s="14">
        <v>14412.6</v>
      </c>
      <c r="AH662" s="14">
        <v>13340.09</v>
      </c>
      <c r="AI662" s="14">
        <v>13205.78</v>
      </c>
      <c r="AJ662" s="14">
        <v>13118.73</v>
      </c>
      <c r="AK662" s="14">
        <v>13243.19</v>
      </c>
      <c r="AL662" s="14">
        <v>13372.91</v>
      </c>
      <c r="AM662" s="14">
        <v>13925.01</v>
      </c>
      <c r="AN662" s="14">
        <v>15382.91</v>
      </c>
      <c r="AO662" s="14">
        <v>15375.89</v>
      </c>
      <c r="AP662" s="14">
        <v>15628.68</v>
      </c>
      <c r="AQ662" s="14">
        <v>16410.57</v>
      </c>
      <c r="AR662" s="14">
        <v>16565.62</v>
      </c>
      <c r="AS662" s="14">
        <v>16191.68</v>
      </c>
      <c r="AT662" s="14">
        <v>16286.8</v>
      </c>
      <c r="AU662" s="14">
        <v>16489.64</v>
      </c>
      <c r="AV662" s="14">
        <v>16444.689999999999</v>
      </c>
      <c r="AW662" s="14">
        <v>16726.990000000002</v>
      </c>
      <c r="AX662" s="14">
        <v>16648.009999999998</v>
      </c>
      <c r="AY662" s="14">
        <v>16499.650000000001</v>
      </c>
      <c r="AZ662" s="14">
        <v>16097.71</v>
      </c>
      <c r="BA662" s="14">
        <v>16842.7</v>
      </c>
      <c r="BB662" s="14">
        <v>17025.46</v>
      </c>
      <c r="BC662" s="14">
        <v>16726.54</v>
      </c>
      <c r="BD662" s="14">
        <v>14591.26</v>
      </c>
      <c r="BE662" s="14">
        <v>13887.43</v>
      </c>
      <c r="BF662" s="14">
        <v>16495.509999999998</v>
      </c>
      <c r="BG662" s="14">
        <v>73.559299999999993</v>
      </c>
      <c r="BH662" s="14">
        <v>73.559299999999993</v>
      </c>
      <c r="BI662" s="14">
        <v>73.559299999999993</v>
      </c>
      <c r="BJ662" s="14">
        <v>72.559299999999993</v>
      </c>
      <c r="BK662" s="14">
        <v>73.440700000000007</v>
      </c>
      <c r="BL662" s="14">
        <v>73</v>
      </c>
      <c r="BM662" s="14">
        <v>72.559299999999993</v>
      </c>
      <c r="BN662" s="14">
        <v>76.322000000000003</v>
      </c>
      <c r="BO662" s="14">
        <v>79.644099999999995</v>
      </c>
      <c r="BP662" s="14">
        <v>84.644099999999995</v>
      </c>
      <c r="BQ662" s="14">
        <v>86.406800000000004</v>
      </c>
      <c r="BR662" s="14">
        <v>87.406800000000004</v>
      </c>
      <c r="BS662" s="14">
        <v>88.406800000000004</v>
      </c>
      <c r="BT662" s="14">
        <v>88.406800000000004</v>
      </c>
      <c r="BU662" s="14">
        <v>91.966099999999997</v>
      </c>
      <c r="BV662" s="14">
        <v>90.406800000000004</v>
      </c>
      <c r="BW662" s="14">
        <v>89.525400000000005</v>
      </c>
      <c r="BX662" s="14">
        <v>88.084699999999998</v>
      </c>
      <c r="BY662" s="14">
        <v>82.644099999999995</v>
      </c>
      <c r="BZ662" s="14">
        <v>79.322000000000003</v>
      </c>
      <c r="CA662" s="14">
        <v>77.881399999999999</v>
      </c>
      <c r="CB662" s="14">
        <v>76.559299999999993</v>
      </c>
      <c r="CC662" s="14">
        <v>76.118600000000001</v>
      </c>
      <c r="CD662" s="14">
        <v>76</v>
      </c>
      <c r="CE662" s="14">
        <v>1549.171</v>
      </c>
      <c r="CF662" s="14">
        <v>1517.4690000000001</v>
      </c>
      <c r="CG662" s="14">
        <v>1445.376</v>
      </c>
      <c r="CH662" s="14">
        <v>1436.941</v>
      </c>
      <c r="CI662" s="14">
        <v>1041.8579999999999</v>
      </c>
      <c r="CJ662" s="14">
        <v>625.20090000000005</v>
      </c>
      <c r="CK662" s="14">
        <v>1417.5319999999999</v>
      </c>
      <c r="CL662" s="14">
        <v>418.0702</v>
      </c>
      <c r="CM662" s="14">
        <v>395.52879999999999</v>
      </c>
      <c r="CN662" s="14">
        <v>533.19060000000002</v>
      </c>
      <c r="CO662" s="14">
        <v>1042.367</v>
      </c>
      <c r="CP662" s="14">
        <v>3218.8580000000002</v>
      </c>
      <c r="CQ662" s="14">
        <v>1345.6579999999999</v>
      </c>
      <c r="CR662" s="14">
        <v>3514.741</v>
      </c>
      <c r="CS662" s="14">
        <v>6836.6090000000004</v>
      </c>
      <c r="CT662" s="14">
        <v>14582.35</v>
      </c>
      <c r="CU662" s="14">
        <v>13337.43</v>
      </c>
      <c r="CV662" s="14">
        <v>14103.74</v>
      </c>
      <c r="CW662" s="14">
        <v>7749.9979999999996</v>
      </c>
      <c r="CX662" s="14">
        <v>1849.549</v>
      </c>
      <c r="CY662" s="14">
        <v>2372.6610000000001</v>
      </c>
      <c r="CZ662" s="14">
        <v>3549.6889999999999</v>
      </c>
      <c r="DA662" s="14">
        <v>1762.8209999999999</v>
      </c>
      <c r="DB662" s="14">
        <v>1930.799</v>
      </c>
      <c r="DC662" s="14">
        <v>12533.09</v>
      </c>
      <c r="DD662" s="14">
        <f>SUMIFS(CountData!$H:$H, CountData!$A:$A, $B662,CountData!$B:$B, $C662, CountData!$C:$C, $D662, CountData!$D:$D, $E662, CountData!$E:$E, $F662, CountData!$F:$F, $G662, CountData!$G:$G, $H662)</f>
        <v>16</v>
      </c>
      <c r="DE662" s="14">
        <f>SUMIFS(CountData!$I:$I, CountData!$A:$A, $B662, CountData!$B:$B, $C662, CountData!$C:$C, $D662, CountData!$D:$D, $E662, CountData!$E:$E, $F662, CountData!$F:$F, $G662, CountData!$G:$G, $H662)</f>
        <v>19</v>
      </c>
      <c r="DF662" s="27">
        <f t="shared" ca="1" si="10"/>
        <v>2167.2299999999996</v>
      </c>
      <c r="DG662" s="14">
        <v>0</v>
      </c>
    </row>
    <row r="663" spans="1:111" x14ac:dyDescent="0.25">
      <c r="A663" s="14" t="s">
        <v>56</v>
      </c>
      <c r="B663" s="14" t="s">
        <v>55</v>
      </c>
      <c r="C663" s="14" t="s">
        <v>55</v>
      </c>
      <c r="D663" s="14" t="s">
        <v>55</v>
      </c>
      <c r="E663" s="14" t="s">
        <v>55</v>
      </c>
      <c r="F663" s="14" t="s">
        <v>55</v>
      </c>
      <c r="G663" s="14" t="s">
        <v>103</v>
      </c>
      <c r="H663" s="1">
        <v>42244</v>
      </c>
      <c r="I663" s="14">
        <v>13675.66</v>
      </c>
      <c r="J663" s="14">
        <v>13571.96</v>
      </c>
      <c r="K663" s="14">
        <v>13489.04</v>
      </c>
      <c r="L663" s="14">
        <v>13682.64</v>
      </c>
      <c r="M663" s="14">
        <v>13845.48</v>
      </c>
      <c r="N663" s="14">
        <v>14322.04</v>
      </c>
      <c r="O663" s="14">
        <v>15670.34</v>
      </c>
      <c r="P663" s="14">
        <v>15621.22</v>
      </c>
      <c r="Q663" s="14">
        <v>16020.22</v>
      </c>
      <c r="R663" s="14">
        <v>16658.02</v>
      </c>
      <c r="S663" s="14">
        <v>16874.32</v>
      </c>
      <c r="T663" s="14">
        <v>16753.900000000001</v>
      </c>
      <c r="U663" s="14">
        <v>16845.5</v>
      </c>
      <c r="V663" s="14">
        <v>17097.98</v>
      </c>
      <c r="W663" s="14">
        <v>16935.18</v>
      </c>
      <c r="X663" s="14">
        <v>15112.06</v>
      </c>
      <c r="Y663" s="14">
        <v>14985.62</v>
      </c>
      <c r="Z663" s="14">
        <v>14853.22</v>
      </c>
      <c r="AA663" s="14">
        <v>14570.88</v>
      </c>
      <c r="AB663" s="14">
        <v>17149</v>
      </c>
      <c r="AC663" s="14">
        <v>17544.64</v>
      </c>
      <c r="AD663" s="14">
        <v>17233.02</v>
      </c>
      <c r="AE663" s="14">
        <v>15164.3</v>
      </c>
      <c r="AF663" s="14">
        <v>14495.2</v>
      </c>
      <c r="AG663" s="14">
        <v>14880.45</v>
      </c>
      <c r="AH663" s="14">
        <v>13655.42</v>
      </c>
      <c r="AI663" s="14">
        <v>13493.99</v>
      </c>
      <c r="AJ663" s="14">
        <v>13403.95</v>
      </c>
      <c r="AK663" s="14">
        <v>13609.23</v>
      </c>
      <c r="AL663" s="14">
        <v>13753.88</v>
      </c>
      <c r="AM663" s="14">
        <v>14310.68</v>
      </c>
      <c r="AN663" s="14">
        <v>15666.01</v>
      </c>
      <c r="AO663" s="14">
        <v>15657.71</v>
      </c>
      <c r="AP663" s="14">
        <v>16037.06</v>
      </c>
      <c r="AQ663" s="14">
        <v>16689.38</v>
      </c>
      <c r="AR663" s="14">
        <v>16946.400000000001</v>
      </c>
      <c r="AS663" s="14">
        <v>16788.64</v>
      </c>
      <c r="AT663" s="14">
        <v>16916.11</v>
      </c>
      <c r="AU663" s="14">
        <v>17205.28</v>
      </c>
      <c r="AV663" s="14">
        <v>17205.18</v>
      </c>
      <c r="AW663" s="14">
        <v>17152.939999999999</v>
      </c>
      <c r="AX663" s="14">
        <v>17004.71</v>
      </c>
      <c r="AY663" s="14">
        <v>16890.72</v>
      </c>
      <c r="AZ663" s="14">
        <v>16551.150000000001</v>
      </c>
      <c r="BA663" s="14">
        <v>17305.47</v>
      </c>
      <c r="BB663" s="14">
        <v>17563.61</v>
      </c>
      <c r="BC663" s="14">
        <v>17283.91</v>
      </c>
      <c r="BD663" s="14">
        <v>15125.6</v>
      </c>
      <c r="BE663" s="14">
        <v>14385.23</v>
      </c>
      <c r="BF663" s="14">
        <v>16857.13</v>
      </c>
      <c r="BG663" s="14">
        <v>75.566699999999997</v>
      </c>
      <c r="BH663" s="14">
        <v>74.133300000000006</v>
      </c>
      <c r="BI663" s="14">
        <v>74.566699999999997</v>
      </c>
      <c r="BJ663" s="14">
        <v>74.133300000000006</v>
      </c>
      <c r="BK663" s="14">
        <v>73.566699999999997</v>
      </c>
      <c r="BL663" s="14">
        <v>72.7</v>
      </c>
      <c r="BM663" s="14">
        <v>74.866699999999994</v>
      </c>
      <c r="BN663" s="14">
        <v>79.166700000000006</v>
      </c>
      <c r="BO663" s="14">
        <v>82.7667</v>
      </c>
      <c r="BP663" s="14">
        <v>86.2</v>
      </c>
      <c r="BQ663" s="14">
        <v>91.7667</v>
      </c>
      <c r="BR663" s="14">
        <v>92.7667</v>
      </c>
      <c r="BS663" s="14">
        <v>91.7667</v>
      </c>
      <c r="BT663" s="14">
        <v>91.333299999999994</v>
      </c>
      <c r="BU663" s="14">
        <v>91.333299999999994</v>
      </c>
      <c r="BV663" s="14">
        <v>93.033299999999997</v>
      </c>
      <c r="BW663" s="14">
        <v>89.9</v>
      </c>
      <c r="BX663" s="14">
        <v>88.466700000000003</v>
      </c>
      <c r="BY663" s="14">
        <v>87.166700000000006</v>
      </c>
      <c r="BZ663" s="14">
        <v>81.3</v>
      </c>
      <c r="CA663" s="14">
        <v>78.866699999999994</v>
      </c>
      <c r="CB663" s="14">
        <v>76.566699999999997</v>
      </c>
      <c r="CC663" s="14">
        <v>76.133300000000006</v>
      </c>
      <c r="CD663" s="14">
        <v>75.133300000000006</v>
      </c>
      <c r="CE663" s="14">
        <v>1865.1849999999999</v>
      </c>
      <c r="CF663" s="14">
        <v>1997.366</v>
      </c>
      <c r="CG663" s="14">
        <v>1833.3910000000001</v>
      </c>
      <c r="CH663" s="14">
        <v>1624.153</v>
      </c>
      <c r="CI663" s="14">
        <v>1126.386</v>
      </c>
      <c r="CJ663" s="14">
        <v>905.43129999999996</v>
      </c>
      <c r="CK663" s="14">
        <v>2091.067</v>
      </c>
      <c r="CL663" s="14">
        <v>539.73940000000005</v>
      </c>
      <c r="CM663" s="14">
        <v>589.42420000000004</v>
      </c>
      <c r="CN663" s="14">
        <v>673.39120000000003</v>
      </c>
      <c r="CO663" s="14">
        <v>1270.48</v>
      </c>
      <c r="CP663" s="14">
        <v>3845.47</v>
      </c>
      <c r="CQ663" s="14">
        <v>2379.0639999999999</v>
      </c>
      <c r="CR663" s="14">
        <v>3189.9580000000001</v>
      </c>
      <c r="CS663" s="14">
        <v>5524.7749999999996</v>
      </c>
      <c r="CT663" s="14">
        <v>12404.35</v>
      </c>
      <c r="CU663" s="14">
        <v>11872.22</v>
      </c>
      <c r="CV663" s="14">
        <v>12319.76</v>
      </c>
      <c r="CW663" s="14">
        <v>10394.959999999999</v>
      </c>
      <c r="CX663" s="14">
        <v>3503.1550000000002</v>
      </c>
      <c r="CY663" s="14">
        <v>3219.415</v>
      </c>
      <c r="CZ663" s="14">
        <v>4965.201</v>
      </c>
      <c r="DA663" s="14">
        <v>2523.0189999999998</v>
      </c>
      <c r="DB663" s="14">
        <v>2498.0740000000001</v>
      </c>
      <c r="DC663" s="14">
        <v>11278.78</v>
      </c>
      <c r="DD663" s="14">
        <f>SUMIFS(CountData!$H:$H, CountData!$A:$A, $B663,CountData!$B:$B, $C663, CountData!$C:$C, $D663, CountData!$D:$D, $E663, CountData!$E:$E, $F663, CountData!$F:$F, $G663, CountData!$G:$G, $H663)</f>
        <v>16</v>
      </c>
      <c r="DE663" s="14">
        <f>SUMIFS(CountData!$I:$I, CountData!$A:$A, $B663, CountData!$B:$B, $C663, CountData!$C:$C, $D663, CountData!$D:$D, $E663, CountData!$E:$E, $F663, CountData!$F:$F, $G663, CountData!$G:$G, $H663)</f>
        <v>19</v>
      </c>
      <c r="DF663" s="27">
        <f t="shared" ca="1" si="10"/>
        <v>2182.9424999999974</v>
      </c>
      <c r="DG663" s="14">
        <v>0</v>
      </c>
    </row>
    <row r="664" spans="1:111" x14ac:dyDescent="0.25">
      <c r="A664" s="14" t="s">
        <v>56</v>
      </c>
      <c r="B664" s="14" t="s">
        <v>55</v>
      </c>
      <c r="C664" s="14" t="s">
        <v>55</v>
      </c>
      <c r="D664" s="14" t="s">
        <v>55</v>
      </c>
      <c r="E664" s="14" t="s">
        <v>55</v>
      </c>
      <c r="F664" s="14" t="s">
        <v>55</v>
      </c>
      <c r="G664" s="14" t="s">
        <v>103</v>
      </c>
      <c r="H664" s="1">
        <v>42255</v>
      </c>
      <c r="I664" s="14">
        <v>13409.34</v>
      </c>
      <c r="J664" s="14">
        <v>13120.6</v>
      </c>
      <c r="K664" s="14">
        <v>13139.28</v>
      </c>
      <c r="L664" s="14">
        <v>13293.78</v>
      </c>
      <c r="M664" s="14">
        <v>13534.88</v>
      </c>
      <c r="N664" s="14">
        <v>14042.8</v>
      </c>
      <c r="O664" s="14">
        <v>15610.48</v>
      </c>
      <c r="P664" s="14">
        <v>15517.1</v>
      </c>
      <c r="Q664" s="14">
        <v>15915.58</v>
      </c>
      <c r="R664" s="14">
        <v>16795.72</v>
      </c>
      <c r="S664" s="14">
        <v>17280.38</v>
      </c>
      <c r="T664" s="14">
        <v>17624.16</v>
      </c>
      <c r="U664" s="14">
        <v>17658.060000000001</v>
      </c>
      <c r="V664" s="14">
        <v>17847.099999999999</v>
      </c>
      <c r="W664" s="14">
        <v>17566.36</v>
      </c>
      <c r="X664" s="14">
        <v>15243.74</v>
      </c>
      <c r="Y664" s="14">
        <v>15143.78</v>
      </c>
      <c r="Z664" s="14">
        <v>15017.18</v>
      </c>
      <c r="AA664" s="14">
        <v>14719.4</v>
      </c>
      <c r="AB664" s="14">
        <v>17389.84</v>
      </c>
      <c r="AC664" s="14">
        <v>17482.48</v>
      </c>
      <c r="AD664" s="14">
        <v>17036.419999999998</v>
      </c>
      <c r="AE664" s="14">
        <v>14921</v>
      </c>
      <c r="AF664" s="14">
        <v>14238.48</v>
      </c>
      <c r="AG664" s="14">
        <v>15031.02</v>
      </c>
      <c r="AH664" s="14">
        <v>13370.65</v>
      </c>
      <c r="AI664" s="14">
        <v>13031.01</v>
      </c>
      <c r="AJ664" s="14">
        <v>13032.61</v>
      </c>
      <c r="AK664" s="14">
        <v>13198.06</v>
      </c>
      <c r="AL664" s="14">
        <v>13420.17</v>
      </c>
      <c r="AM664" s="14">
        <v>14011.52</v>
      </c>
      <c r="AN664" s="14">
        <v>15599.41</v>
      </c>
      <c r="AO664" s="14">
        <v>15553.37</v>
      </c>
      <c r="AP664" s="14">
        <v>15936.15</v>
      </c>
      <c r="AQ664" s="14">
        <v>16817.669999999998</v>
      </c>
      <c r="AR664" s="14">
        <v>17331.599999999999</v>
      </c>
      <c r="AS664" s="14">
        <v>17693.59</v>
      </c>
      <c r="AT664" s="14">
        <v>17804.86</v>
      </c>
      <c r="AU664" s="14">
        <v>17998.7</v>
      </c>
      <c r="AV664" s="14">
        <v>17857.14</v>
      </c>
      <c r="AW664" s="14">
        <v>17283.71</v>
      </c>
      <c r="AX664" s="14">
        <v>17141.36</v>
      </c>
      <c r="AY664" s="14">
        <v>17072.86</v>
      </c>
      <c r="AZ664" s="14">
        <v>16546.099999999999</v>
      </c>
      <c r="BA664" s="14">
        <v>17535.18</v>
      </c>
      <c r="BB664" s="14">
        <v>17558.669999999998</v>
      </c>
      <c r="BC664" s="14">
        <v>17190.79</v>
      </c>
      <c r="BD664" s="14">
        <v>15160.67</v>
      </c>
      <c r="BE664" s="14">
        <v>14235.37</v>
      </c>
      <c r="BF664" s="14">
        <v>16980.13</v>
      </c>
      <c r="BG664" s="14">
        <v>76.3</v>
      </c>
      <c r="BH664" s="14">
        <v>75.866699999999994</v>
      </c>
      <c r="BI664" s="14">
        <v>75.433300000000003</v>
      </c>
      <c r="BJ664" s="14">
        <v>75</v>
      </c>
      <c r="BK664" s="14">
        <v>74.866699999999994</v>
      </c>
      <c r="BL664" s="14">
        <v>74.433300000000003</v>
      </c>
      <c r="BM664" s="14">
        <v>75.433300000000003</v>
      </c>
      <c r="BN664" s="14">
        <v>78.7333</v>
      </c>
      <c r="BO664" s="14">
        <v>82.166700000000006</v>
      </c>
      <c r="BP664" s="14">
        <v>86.6</v>
      </c>
      <c r="BQ664" s="14">
        <v>88.033299999999997</v>
      </c>
      <c r="BR664" s="14">
        <v>88.466700000000003</v>
      </c>
      <c r="BS664" s="14">
        <v>89.033299999999997</v>
      </c>
      <c r="BT664" s="14">
        <v>91.033299999999997</v>
      </c>
      <c r="BU664" s="14">
        <v>90.466700000000003</v>
      </c>
      <c r="BV664" s="14">
        <v>90.6</v>
      </c>
      <c r="BW664" s="14">
        <v>90.6</v>
      </c>
      <c r="BX664" s="14">
        <v>87.033299999999997</v>
      </c>
      <c r="BY664" s="14">
        <v>84.3</v>
      </c>
      <c r="BZ664" s="14">
        <v>84.866699999999994</v>
      </c>
      <c r="CA664" s="14">
        <v>83.866699999999994</v>
      </c>
      <c r="CB664" s="14">
        <v>82.866699999999994</v>
      </c>
      <c r="CC664" s="14">
        <v>83</v>
      </c>
      <c r="CD664" s="14">
        <v>80.133300000000006</v>
      </c>
      <c r="CE664" s="14">
        <v>2044.617</v>
      </c>
      <c r="CF664" s="14">
        <v>2071.0210000000002</v>
      </c>
      <c r="CG664" s="14">
        <v>1896.876</v>
      </c>
      <c r="CH664" s="14">
        <v>1571.28</v>
      </c>
      <c r="CI664" s="14">
        <v>1206.0889999999999</v>
      </c>
      <c r="CJ664" s="14">
        <v>788.66849999999999</v>
      </c>
      <c r="CK664" s="14">
        <v>1580.741</v>
      </c>
      <c r="CL664" s="14">
        <v>493.12819999999999</v>
      </c>
      <c r="CM664" s="14">
        <v>462.07049999999998</v>
      </c>
      <c r="CN664" s="14">
        <v>565.90920000000006</v>
      </c>
      <c r="CO664" s="14">
        <v>839.94129999999996</v>
      </c>
      <c r="CP664" s="14">
        <v>1347.385</v>
      </c>
      <c r="CQ664" s="14">
        <v>1294.2739999999999</v>
      </c>
      <c r="CR664" s="14">
        <v>1576.569</v>
      </c>
      <c r="CS664" s="14">
        <v>1968.588</v>
      </c>
      <c r="CT664" s="14">
        <v>3596.5430000000001</v>
      </c>
      <c r="CU664" s="14">
        <v>3647.8510000000001</v>
      </c>
      <c r="CV664" s="14">
        <v>3472.038</v>
      </c>
      <c r="CW664" s="14">
        <v>2934.7669999999998</v>
      </c>
      <c r="CX664" s="14">
        <v>1757.3309999999999</v>
      </c>
      <c r="CY664" s="14">
        <v>3700.2779999999998</v>
      </c>
      <c r="CZ664" s="14">
        <v>6043.4470000000001</v>
      </c>
      <c r="DA664" s="14">
        <v>3850.0790000000002</v>
      </c>
      <c r="DB664" s="14">
        <v>4098.9930000000004</v>
      </c>
      <c r="DC664" s="14">
        <v>3149.884</v>
      </c>
      <c r="DD664" s="14">
        <f>SUMIFS(CountData!$H:$H, CountData!$A:$A, $B664,CountData!$B:$B, $C664, CountData!$C:$C, $D664, CountData!$D:$D, $E664, CountData!$E:$E, $F664, CountData!$F:$F, $G664, CountData!$G:$G, $H664)</f>
        <v>16</v>
      </c>
      <c r="DE664" s="14">
        <f>SUMIFS(CountData!$I:$I, CountData!$A:$A, $B664, CountData!$B:$B, $C664, CountData!$C:$C, $D664, CountData!$D:$D, $E664, CountData!$E:$E, $F664, CountData!$F:$F, $G664, CountData!$G:$G, $H664)</f>
        <v>19</v>
      </c>
      <c r="DF664" s="27">
        <f t="shared" ca="1" si="10"/>
        <v>2307.7425000000021</v>
      </c>
      <c r="DG664" s="14">
        <v>0</v>
      </c>
    </row>
    <row r="665" spans="1:111" x14ac:dyDescent="0.25">
      <c r="A665" s="14" t="s">
        <v>56</v>
      </c>
      <c r="B665" s="14" t="s">
        <v>55</v>
      </c>
      <c r="C665" s="14" t="s">
        <v>55</v>
      </c>
      <c r="D665" s="14" t="s">
        <v>55</v>
      </c>
      <c r="E665" s="14" t="s">
        <v>55</v>
      </c>
      <c r="F665" s="14" t="s">
        <v>55</v>
      </c>
      <c r="G665" s="14" t="s">
        <v>103</v>
      </c>
      <c r="H665" s="1">
        <v>42256</v>
      </c>
      <c r="I665" s="14">
        <v>12845.68</v>
      </c>
      <c r="J665" s="14">
        <v>12712.86</v>
      </c>
      <c r="K665" s="14">
        <v>12761.5</v>
      </c>
      <c r="L665" s="14">
        <v>12986.7</v>
      </c>
      <c r="M665" s="14">
        <v>13235.06</v>
      </c>
      <c r="N665" s="14">
        <v>13631.74</v>
      </c>
      <c r="O665" s="14">
        <v>15228.3</v>
      </c>
      <c r="P665" s="14">
        <v>15091.9</v>
      </c>
      <c r="Q665" s="14">
        <v>15395.1</v>
      </c>
      <c r="R665" s="14">
        <v>16224.52</v>
      </c>
      <c r="S665" s="14">
        <v>16712.62</v>
      </c>
      <c r="T665" s="14">
        <v>16984.3</v>
      </c>
      <c r="U665" s="14">
        <v>16904.52</v>
      </c>
      <c r="V665" s="14">
        <v>17110.34</v>
      </c>
      <c r="W665" s="14">
        <v>16951.919999999998</v>
      </c>
      <c r="X665" s="14">
        <v>15179.08</v>
      </c>
      <c r="Y665" s="14">
        <v>15020.16</v>
      </c>
      <c r="Z665" s="14">
        <v>14841.48</v>
      </c>
      <c r="AA665" s="14">
        <v>14594.24</v>
      </c>
      <c r="AB665" s="14">
        <v>16818.240000000002</v>
      </c>
      <c r="AC665" s="14">
        <v>16689.919999999998</v>
      </c>
      <c r="AD665" s="14">
        <v>16314.2</v>
      </c>
      <c r="AE665" s="14">
        <v>14244.06</v>
      </c>
      <c r="AF665" s="14">
        <v>13657.3</v>
      </c>
      <c r="AG665" s="14">
        <v>14908.74</v>
      </c>
      <c r="AH665" s="14">
        <v>12764.58</v>
      </c>
      <c r="AI665" s="14">
        <v>12575.21</v>
      </c>
      <c r="AJ665" s="14">
        <v>12575.96</v>
      </c>
      <c r="AK665" s="14">
        <v>12806.84</v>
      </c>
      <c r="AL665" s="14">
        <v>13013.54</v>
      </c>
      <c r="AM665" s="14">
        <v>13547.91</v>
      </c>
      <c r="AN665" s="14">
        <v>15185.72</v>
      </c>
      <c r="AO665" s="14">
        <v>15212.63</v>
      </c>
      <c r="AP665" s="14">
        <v>15462.12</v>
      </c>
      <c r="AQ665" s="14">
        <v>16299.28</v>
      </c>
      <c r="AR665" s="14">
        <v>16863.169999999998</v>
      </c>
      <c r="AS665" s="14">
        <v>17147.78</v>
      </c>
      <c r="AT665" s="14">
        <v>17168.439999999999</v>
      </c>
      <c r="AU665" s="14">
        <v>17394.169999999998</v>
      </c>
      <c r="AV665" s="14">
        <v>17368.54</v>
      </c>
      <c r="AW665" s="14">
        <v>17144.5</v>
      </c>
      <c r="AX665" s="14">
        <v>16967.41</v>
      </c>
      <c r="AY665" s="14">
        <v>16726.82</v>
      </c>
      <c r="AZ665" s="14">
        <v>16309.41</v>
      </c>
      <c r="BA665" s="14">
        <v>16885.23</v>
      </c>
      <c r="BB665" s="14">
        <v>16825.21</v>
      </c>
      <c r="BC665" s="14">
        <v>16481.900000000001</v>
      </c>
      <c r="BD665" s="14">
        <v>14228.27</v>
      </c>
      <c r="BE665" s="14">
        <v>13556.72</v>
      </c>
      <c r="BF665" s="14">
        <v>16740.439999999999</v>
      </c>
      <c r="BG665" s="14">
        <v>80.271199999999993</v>
      </c>
      <c r="BH665" s="14">
        <v>78.152500000000003</v>
      </c>
      <c r="BI665" s="14">
        <v>79.271199999999993</v>
      </c>
      <c r="BJ665" s="14">
        <v>77.576300000000003</v>
      </c>
      <c r="BK665" s="14">
        <v>77</v>
      </c>
      <c r="BL665" s="14">
        <v>76.728800000000007</v>
      </c>
      <c r="BM665" s="14">
        <v>79</v>
      </c>
      <c r="BN665" s="14">
        <v>85.966099999999997</v>
      </c>
      <c r="BO665" s="14">
        <v>89.966099999999997</v>
      </c>
      <c r="BP665" s="14">
        <v>93.389799999999994</v>
      </c>
      <c r="BQ665" s="14">
        <v>96.237300000000005</v>
      </c>
      <c r="BR665" s="14">
        <v>96.084699999999998</v>
      </c>
      <c r="BS665" s="14">
        <v>95.237300000000005</v>
      </c>
      <c r="BT665" s="14">
        <v>95.661000000000001</v>
      </c>
      <c r="BU665" s="14">
        <v>92.813599999999994</v>
      </c>
      <c r="BV665" s="14">
        <v>93.389799999999994</v>
      </c>
      <c r="BW665" s="14">
        <v>95.271199999999993</v>
      </c>
      <c r="BX665" s="14">
        <v>94.694900000000004</v>
      </c>
      <c r="BY665" s="14">
        <v>92.694900000000004</v>
      </c>
      <c r="BZ665" s="14">
        <v>92.423699999999997</v>
      </c>
      <c r="CA665" s="14">
        <v>87.966099999999997</v>
      </c>
      <c r="CB665" s="14">
        <v>80.271199999999993</v>
      </c>
      <c r="CC665" s="14">
        <v>79.847499999999997</v>
      </c>
      <c r="CD665" s="14">
        <v>79.271199999999993</v>
      </c>
      <c r="CE665" s="14">
        <v>4325.9049999999997</v>
      </c>
      <c r="CF665" s="14">
        <v>4492.8469999999998</v>
      </c>
      <c r="CG665" s="14">
        <v>4443.0860000000002</v>
      </c>
      <c r="CH665" s="14">
        <v>3789.9029999999998</v>
      </c>
      <c r="CI665" s="14">
        <v>2004.94</v>
      </c>
      <c r="CJ665" s="14">
        <v>1550.2629999999999</v>
      </c>
      <c r="CK665" s="14">
        <v>3200.415</v>
      </c>
      <c r="CL665" s="14">
        <v>1168.1849999999999</v>
      </c>
      <c r="CM665" s="14">
        <v>1170.8599999999999</v>
      </c>
      <c r="CN665" s="14">
        <v>1194.298</v>
      </c>
      <c r="CO665" s="14">
        <v>1514.1189999999999</v>
      </c>
      <c r="CP665" s="14">
        <v>1724.7449999999999</v>
      </c>
      <c r="CQ665" s="14">
        <v>1843.0709999999999</v>
      </c>
      <c r="CR665" s="14">
        <v>1925.154</v>
      </c>
      <c r="CS665" s="14">
        <v>2174.6729999999998</v>
      </c>
      <c r="CT665" s="14">
        <v>2341.9740000000002</v>
      </c>
      <c r="CU665" s="14">
        <v>2483.7080000000001</v>
      </c>
      <c r="CV665" s="14">
        <v>2249.5259999999998</v>
      </c>
      <c r="CW665" s="14">
        <v>2341.1790000000001</v>
      </c>
      <c r="CX665" s="14">
        <v>2659.0219999999999</v>
      </c>
      <c r="CY665" s="14">
        <v>7867.4449999999997</v>
      </c>
      <c r="CZ665" s="14">
        <v>13710.78</v>
      </c>
      <c r="DA665" s="14">
        <v>3929.1120000000001</v>
      </c>
      <c r="DB665" s="14">
        <v>4338.165</v>
      </c>
      <c r="DC665" s="14">
        <v>2061.134</v>
      </c>
      <c r="DD665" s="14">
        <f>SUMIFS(CountData!$H:$H, CountData!$A:$A, $B665,CountData!$B:$B, $C665, CountData!$C:$C, $D665, CountData!$D:$D, $E665, CountData!$E:$E, $F665, CountData!$F:$F, $G665, CountData!$G:$G, $H665)</f>
        <v>16</v>
      </c>
      <c r="DE665" s="14">
        <f>SUMIFS(CountData!$I:$I, CountData!$A:$A, $B665, CountData!$B:$B, $C665, CountData!$C:$C, $D665, CountData!$D:$D, $E665, CountData!$E:$E, $F665, CountData!$F:$F, $G665, CountData!$G:$G, $H665)</f>
        <v>19</v>
      </c>
      <c r="DF665" s="27">
        <f t="shared" ca="1" si="10"/>
        <v>2143.0774999999976</v>
      </c>
      <c r="DG665" s="14">
        <v>0</v>
      </c>
    </row>
    <row r="666" spans="1:111" x14ac:dyDescent="0.25">
      <c r="A666" s="14" t="s">
        <v>56</v>
      </c>
      <c r="B666" s="14" t="s">
        <v>55</v>
      </c>
      <c r="C666" s="14" t="s">
        <v>55</v>
      </c>
      <c r="D666" s="14" t="s">
        <v>55</v>
      </c>
      <c r="E666" s="14" t="s">
        <v>55</v>
      </c>
      <c r="F666" s="14" t="s">
        <v>55</v>
      </c>
      <c r="G666" s="14" t="s">
        <v>103</v>
      </c>
      <c r="H666" s="1">
        <v>42257</v>
      </c>
      <c r="I666" s="14">
        <v>13933.46</v>
      </c>
      <c r="J666" s="14">
        <v>13746.52</v>
      </c>
      <c r="K666" s="14">
        <v>13879.38</v>
      </c>
      <c r="L666" s="14">
        <v>14052.28</v>
      </c>
      <c r="M666" s="14">
        <v>14260.32</v>
      </c>
      <c r="N666" s="14">
        <v>14741.18</v>
      </c>
      <c r="O666" s="14">
        <v>16423.86</v>
      </c>
      <c r="P666" s="14">
        <v>16234.04</v>
      </c>
      <c r="Q666" s="14">
        <v>16470.14</v>
      </c>
      <c r="R666" s="14">
        <v>17014.48</v>
      </c>
      <c r="S666" s="14">
        <v>17233.560000000001</v>
      </c>
      <c r="T666" s="14">
        <v>17464.88</v>
      </c>
      <c r="U666" s="14">
        <v>17520.2</v>
      </c>
      <c r="V666" s="14">
        <v>17766.36</v>
      </c>
      <c r="W666" s="14">
        <v>17672.919999999998</v>
      </c>
      <c r="X666" s="14">
        <v>16088</v>
      </c>
      <c r="Y666" s="14">
        <v>15993.08</v>
      </c>
      <c r="Z666" s="14">
        <v>15889.02</v>
      </c>
      <c r="AA666" s="14">
        <v>15648.06</v>
      </c>
      <c r="AB666" s="14">
        <v>17778.98</v>
      </c>
      <c r="AC666" s="14">
        <v>17562.36</v>
      </c>
      <c r="AD666" s="14">
        <v>17151.54</v>
      </c>
      <c r="AE666" s="14">
        <v>15102.7</v>
      </c>
      <c r="AF666" s="14">
        <v>14478.12</v>
      </c>
      <c r="AG666" s="14">
        <v>15904.54</v>
      </c>
      <c r="AH666" s="14">
        <v>13862.05</v>
      </c>
      <c r="AI666" s="14">
        <v>13619.71</v>
      </c>
      <c r="AJ666" s="14">
        <v>13710.11</v>
      </c>
      <c r="AK666" s="14">
        <v>13876.74</v>
      </c>
      <c r="AL666" s="14">
        <v>14024.38</v>
      </c>
      <c r="AM666" s="14">
        <v>14654.78</v>
      </c>
      <c r="AN666" s="14">
        <v>16371.78</v>
      </c>
      <c r="AO666" s="14">
        <v>16326.17</v>
      </c>
      <c r="AP666" s="14">
        <v>16522.7</v>
      </c>
      <c r="AQ666" s="14">
        <v>17072.03</v>
      </c>
      <c r="AR666" s="14">
        <v>17344.28</v>
      </c>
      <c r="AS666" s="14">
        <v>17593.59</v>
      </c>
      <c r="AT666" s="14">
        <v>17692.88</v>
      </c>
      <c r="AU666" s="14">
        <v>18000.849999999999</v>
      </c>
      <c r="AV666" s="14">
        <v>18028.73</v>
      </c>
      <c r="AW666" s="14">
        <v>18046.830000000002</v>
      </c>
      <c r="AX666" s="14">
        <v>17912.21</v>
      </c>
      <c r="AY666" s="14">
        <v>17892.04</v>
      </c>
      <c r="AZ666" s="14">
        <v>17396.400000000001</v>
      </c>
      <c r="BA666" s="14">
        <v>17884.32</v>
      </c>
      <c r="BB666" s="14">
        <v>17654.79</v>
      </c>
      <c r="BC666" s="14">
        <v>17351.89</v>
      </c>
      <c r="BD666" s="14">
        <v>15258.39</v>
      </c>
      <c r="BE666" s="14">
        <v>14430.6</v>
      </c>
      <c r="BF666" s="14">
        <v>17752.259999999998</v>
      </c>
      <c r="BG666" s="14">
        <v>78.322000000000003</v>
      </c>
      <c r="BH666" s="14">
        <v>77.881399999999999</v>
      </c>
      <c r="BI666" s="14">
        <v>78.440700000000007</v>
      </c>
      <c r="BJ666" s="14">
        <v>78.881399999999999</v>
      </c>
      <c r="BK666" s="14">
        <v>79.881399999999999</v>
      </c>
      <c r="BL666" s="14">
        <v>79</v>
      </c>
      <c r="BM666" s="14">
        <v>80.559299999999993</v>
      </c>
      <c r="BN666" s="14">
        <v>83.762699999999995</v>
      </c>
      <c r="BO666" s="14">
        <v>84.644099999999995</v>
      </c>
      <c r="BP666" s="14">
        <v>88.762699999999995</v>
      </c>
      <c r="BQ666" s="14">
        <v>90.644099999999995</v>
      </c>
      <c r="BR666" s="14">
        <v>93.322000000000003</v>
      </c>
      <c r="BS666" s="14">
        <v>94.322000000000003</v>
      </c>
      <c r="BT666" s="14">
        <v>95.762699999999995</v>
      </c>
      <c r="BU666" s="14">
        <v>92.762699999999995</v>
      </c>
      <c r="BV666" s="14">
        <v>91.762699999999995</v>
      </c>
      <c r="BW666" s="14">
        <v>91.762699999999995</v>
      </c>
      <c r="BX666" s="14">
        <v>87.644099999999995</v>
      </c>
      <c r="BY666" s="14">
        <v>87.322000000000003</v>
      </c>
      <c r="BZ666" s="14">
        <v>85.881399999999999</v>
      </c>
      <c r="CA666" s="14">
        <v>83.881399999999999</v>
      </c>
      <c r="CB666" s="14">
        <v>83.440700000000007</v>
      </c>
      <c r="CC666" s="14">
        <v>82.559299999999993</v>
      </c>
      <c r="CD666" s="14">
        <v>81</v>
      </c>
      <c r="CE666" s="14">
        <v>2838.8029999999999</v>
      </c>
      <c r="CF666" s="14">
        <v>3106.241</v>
      </c>
      <c r="CG666" s="14">
        <v>3405.6120000000001</v>
      </c>
      <c r="CH666" s="14">
        <v>3309.364</v>
      </c>
      <c r="CI666" s="14">
        <v>2785.7220000000002</v>
      </c>
      <c r="CJ666" s="14">
        <v>1760.942</v>
      </c>
      <c r="CK666" s="14">
        <v>3952.3029999999999</v>
      </c>
      <c r="CL666" s="14">
        <v>1101.7360000000001</v>
      </c>
      <c r="CM666" s="14">
        <v>850.8818</v>
      </c>
      <c r="CN666" s="14">
        <v>828.40530000000001</v>
      </c>
      <c r="CO666" s="14">
        <v>1183.4090000000001</v>
      </c>
      <c r="CP666" s="14">
        <v>2016.347</v>
      </c>
      <c r="CQ666" s="14">
        <v>1925.569</v>
      </c>
      <c r="CR666" s="14">
        <v>2363.4949999999999</v>
      </c>
      <c r="CS666" s="14">
        <v>3055.92</v>
      </c>
      <c r="CT666" s="14">
        <v>5588.9769999999999</v>
      </c>
      <c r="CU666" s="14">
        <v>5392.7240000000002</v>
      </c>
      <c r="CV666" s="14">
        <v>5141.2569999999996</v>
      </c>
      <c r="CW666" s="14">
        <v>4510.5159999999996</v>
      </c>
      <c r="CX666" s="14">
        <v>2185.4670000000001</v>
      </c>
      <c r="CY666" s="14">
        <v>4147.3540000000003</v>
      </c>
      <c r="CZ666" s="14">
        <v>6982.7309999999998</v>
      </c>
      <c r="DA666" s="14">
        <v>3348.5610000000001</v>
      </c>
      <c r="DB666" s="14">
        <v>3576.8679999999999</v>
      </c>
      <c r="DC666" s="14">
        <v>4780.2070000000003</v>
      </c>
      <c r="DD666" s="14">
        <f>SUMIFS(CountData!$H:$H, CountData!$A:$A, $B666,CountData!$B:$B, $C666, CountData!$C:$C, $D666, CountData!$D:$D, $E666, CountData!$E:$E, $F666, CountData!$F:$F, $G666, CountData!$G:$G, $H666)</f>
        <v>16</v>
      </c>
      <c r="DE666" s="14">
        <f>SUMIFS(CountData!$I:$I, CountData!$A:$A, $B666, CountData!$B:$B, $C666, CountData!$C:$C, $D666, CountData!$D:$D, $E666, CountData!$E:$E, $F666, CountData!$F:$F, $G666, CountData!$G:$G, $H666)</f>
        <v>19</v>
      </c>
      <c r="DF666" s="27">
        <f t="shared" ca="1" si="10"/>
        <v>2065.4124999999985</v>
      </c>
      <c r="DG666" s="14">
        <v>0</v>
      </c>
    </row>
    <row r="667" spans="1:111" x14ac:dyDescent="0.25">
      <c r="A667" s="14" t="s">
        <v>56</v>
      </c>
      <c r="B667" s="14" t="s">
        <v>55</v>
      </c>
      <c r="C667" s="14" t="s">
        <v>55</v>
      </c>
      <c r="D667" s="14" t="s">
        <v>55</v>
      </c>
      <c r="E667" s="14" t="s">
        <v>55</v>
      </c>
      <c r="F667" s="14" t="s">
        <v>55</v>
      </c>
      <c r="G667" s="14" t="s">
        <v>103</v>
      </c>
      <c r="H667" s="1">
        <v>42258</v>
      </c>
      <c r="I667" s="14">
        <v>13828.82</v>
      </c>
      <c r="J667" s="14">
        <v>13685.04</v>
      </c>
      <c r="K667" s="14">
        <v>13823.46</v>
      </c>
      <c r="L667" s="14">
        <v>13922</v>
      </c>
      <c r="M667" s="14">
        <v>14113.24</v>
      </c>
      <c r="N667" s="14">
        <v>14560.2</v>
      </c>
      <c r="O667" s="14">
        <v>16111.4</v>
      </c>
      <c r="P667" s="14">
        <v>15937.62</v>
      </c>
      <c r="Q667" s="14">
        <v>16118.88</v>
      </c>
      <c r="R667" s="14">
        <v>16831</v>
      </c>
      <c r="S667" s="14">
        <v>17184.28</v>
      </c>
      <c r="T667" s="14">
        <v>17336.72</v>
      </c>
      <c r="U667" s="14">
        <v>17257.7</v>
      </c>
      <c r="V667" s="14">
        <v>17458.3</v>
      </c>
      <c r="W667" s="14">
        <v>17359.88</v>
      </c>
      <c r="X667" s="14">
        <v>15643.92</v>
      </c>
      <c r="Y667" s="14">
        <v>15481.18</v>
      </c>
      <c r="Z667" s="14">
        <v>15290.72</v>
      </c>
      <c r="AA667" s="14">
        <v>15092.96</v>
      </c>
      <c r="AB667" s="14">
        <v>17296.04</v>
      </c>
      <c r="AC667" s="14">
        <v>17076.240000000002</v>
      </c>
      <c r="AD667" s="14">
        <v>16679.22</v>
      </c>
      <c r="AE667" s="14">
        <v>14685.44</v>
      </c>
      <c r="AF667" s="14">
        <v>14031.02</v>
      </c>
      <c r="AG667" s="14">
        <v>15377.2</v>
      </c>
      <c r="AH667" s="14">
        <v>13802.1</v>
      </c>
      <c r="AI667" s="14">
        <v>13594.3</v>
      </c>
      <c r="AJ667" s="14">
        <v>13710.24</v>
      </c>
      <c r="AK667" s="14">
        <v>13808.17</v>
      </c>
      <c r="AL667" s="14">
        <v>13945.25</v>
      </c>
      <c r="AM667" s="14">
        <v>14499.66</v>
      </c>
      <c r="AN667" s="14">
        <v>16082.06</v>
      </c>
      <c r="AO667" s="14">
        <v>15989.43</v>
      </c>
      <c r="AP667" s="14">
        <v>16136.58</v>
      </c>
      <c r="AQ667" s="14">
        <v>16864.22</v>
      </c>
      <c r="AR667" s="14">
        <v>17230.75</v>
      </c>
      <c r="AS667" s="14">
        <v>17405.38</v>
      </c>
      <c r="AT667" s="14">
        <v>17374.96</v>
      </c>
      <c r="AU667" s="14">
        <v>17638.490000000002</v>
      </c>
      <c r="AV667" s="14">
        <v>17654.75</v>
      </c>
      <c r="AW667" s="14">
        <v>17691.240000000002</v>
      </c>
      <c r="AX667" s="14">
        <v>17521.18</v>
      </c>
      <c r="AY667" s="14">
        <v>17328.189999999999</v>
      </c>
      <c r="AZ667" s="14">
        <v>16867.75</v>
      </c>
      <c r="BA667" s="14">
        <v>17447.599999999999</v>
      </c>
      <c r="BB667" s="14">
        <v>17143.18</v>
      </c>
      <c r="BC667" s="14">
        <v>16830.919999999998</v>
      </c>
      <c r="BD667" s="14">
        <v>14883.57</v>
      </c>
      <c r="BE667" s="14">
        <v>14045.28</v>
      </c>
      <c r="BF667" s="14">
        <v>17311.78</v>
      </c>
      <c r="BG667" s="14">
        <v>80</v>
      </c>
      <c r="BH667" s="14">
        <v>79</v>
      </c>
      <c r="BI667" s="14">
        <v>77.569000000000003</v>
      </c>
      <c r="BJ667" s="14">
        <v>77.569000000000003</v>
      </c>
      <c r="BK667" s="14">
        <v>77.569000000000003</v>
      </c>
      <c r="BL667" s="14">
        <v>77.569000000000003</v>
      </c>
      <c r="BM667" s="14">
        <v>78</v>
      </c>
      <c r="BN667" s="14">
        <v>80.293099999999995</v>
      </c>
      <c r="BO667" s="14">
        <v>81.586200000000005</v>
      </c>
      <c r="BP667" s="14">
        <v>83.879300000000001</v>
      </c>
      <c r="BQ667" s="14">
        <v>86.741399999999999</v>
      </c>
      <c r="BR667" s="14">
        <v>88.310299999999998</v>
      </c>
      <c r="BS667" s="14">
        <v>90.448300000000003</v>
      </c>
      <c r="BT667" s="14">
        <v>88.017200000000003</v>
      </c>
      <c r="BU667" s="14">
        <v>88.017200000000003</v>
      </c>
      <c r="BV667" s="14">
        <v>87.448300000000003</v>
      </c>
      <c r="BW667" s="14">
        <v>85.017200000000003</v>
      </c>
      <c r="BX667" s="14">
        <v>83.155199999999994</v>
      </c>
      <c r="BY667" s="14">
        <v>82.155199999999994</v>
      </c>
      <c r="BZ667" s="14">
        <v>83.430999999999997</v>
      </c>
      <c r="CA667" s="14">
        <v>82.430999999999997</v>
      </c>
      <c r="CB667" s="14">
        <v>82.862099999999998</v>
      </c>
      <c r="CC667" s="14">
        <v>82.430999999999997</v>
      </c>
      <c r="CD667" s="14">
        <v>81.862099999999998</v>
      </c>
      <c r="CE667" s="14">
        <v>3111.1280000000002</v>
      </c>
      <c r="CF667" s="14">
        <v>3163.1880000000001</v>
      </c>
      <c r="CG667" s="14">
        <v>2820.0239999999999</v>
      </c>
      <c r="CH667" s="14">
        <v>2290.8220000000001</v>
      </c>
      <c r="CI667" s="14">
        <v>1716.35</v>
      </c>
      <c r="CJ667" s="14">
        <v>1255.5039999999999</v>
      </c>
      <c r="CK667" s="14">
        <v>2337.636</v>
      </c>
      <c r="CL667" s="14">
        <v>665.53359999999998</v>
      </c>
      <c r="CM667" s="14">
        <v>570.69489999999996</v>
      </c>
      <c r="CN667" s="14">
        <v>646.26149999999996</v>
      </c>
      <c r="CO667" s="14">
        <v>916.41010000000006</v>
      </c>
      <c r="CP667" s="14">
        <v>1384.8420000000001</v>
      </c>
      <c r="CQ667" s="14">
        <v>1301.8389999999999</v>
      </c>
      <c r="CR667" s="14">
        <v>1911.3030000000001</v>
      </c>
      <c r="CS667" s="14">
        <v>2243.7020000000002</v>
      </c>
      <c r="CT667" s="14">
        <v>3994.5450000000001</v>
      </c>
      <c r="CU667" s="14">
        <v>5008.0709999999999</v>
      </c>
      <c r="CV667" s="14">
        <v>4162.95</v>
      </c>
      <c r="CW667" s="14">
        <v>3396.6590000000001</v>
      </c>
      <c r="CX667" s="14">
        <v>1889.1320000000001</v>
      </c>
      <c r="CY667" s="14">
        <v>3220.9360000000001</v>
      </c>
      <c r="CZ667" s="14">
        <v>6569.6189999999997</v>
      </c>
      <c r="DA667" s="14">
        <v>3296.67</v>
      </c>
      <c r="DB667" s="14">
        <v>4232.5119999999997</v>
      </c>
      <c r="DC667" s="14">
        <v>3936.74</v>
      </c>
      <c r="DD667" s="14">
        <f>SUMIFS(CountData!$H:$H, CountData!$A:$A, $B667,CountData!$B:$B, $C667, CountData!$C:$C, $D667, CountData!$D:$D, $E667, CountData!$E:$E, $F667, CountData!$F:$F, $G667, CountData!$G:$G, $H667)</f>
        <v>16</v>
      </c>
      <c r="DE667" s="14">
        <f>SUMIFS(CountData!$I:$I, CountData!$A:$A, $B667, CountData!$B:$B, $C667, CountData!$C:$C, $D667, CountData!$D:$D, $E667, CountData!$E:$E, $F667, CountData!$F:$F, $G667, CountData!$G:$G, $H667)</f>
        <v>19</v>
      </c>
      <c r="DF667" s="27">
        <f t="shared" ca="1" si="10"/>
        <v>2171.6450000000004</v>
      </c>
      <c r="DG667" s="14">
        <v>0</v>
      </c>
    </row>
    <row r="668" spans="1:111" x14ac:dyDescent="0.25">
      <c r="A668" s="14" t="s">
        <v>56</v>
      </c>
      <c r="B668" s="14" t="s">
        <v>55</v>
      </c>
      <c r="C668" s="14" t="s">
        <v>55</v>
      </c>
      <c r="D668" s="14" t="s">
        <v>55</v>
      </c>
      <c r="E668" s="14" t="s">
        <v>55</v>
      </c>
      <c r="F668" s="14" t="s">
        <v>55</v>
      </c>
      <c r="G668" s="14" t="s">
        <v>103</v>
      </c>
      <c r="H668" s="1">
        <v>42268</v>
      </c>
      <c r="I668" s="14">
        <v>12727.62</v>
      </c>
      <c r="J668" s="14">
        <v>12546.08</v>
      </c>
      <c r="K668" s="14">
        <v>12651.2</v>
      </c>
      <c r="L668" s="14">
        <v>13161.84</v>
      </c>
      <c r="M668" s="14">
        <v>13860.7</v>
      </c>
      <c r="N668" s="14">
        <v>14207.3</v>
      </c>
      <c r="O668" s="14">
        <v>15897.98</v>
      </c>
      <c r="P668" s="14">
        <v>15739.72</v>
      </c>
      <c r="Q668" s="14">
        <v>16139.16</v>
      </c>
      <c r="R668" s="14">
        <v>16964.939999999999</v>
      </c>
      <c r="S668" s="14">
        <v>17147.8</v>
      </c>
      <c r="T668" s="14">
        <v>17199.84</v>
      </c>
      <c r="U668" s="14">
        <v>16907.7</v>
      </c>
      <c r="V668" s="14">
        <v>17046.48</v>
      </c>
      <c r="W668" s="14">
        <v>16859.34</v>
      </c>
      <c r="X668" s="14">
        <v>15022.04</v>
      </c>
      <c r="Y668" s="14">
        <v>14854.36</v>
      </c>
      <c r="Z668" s="14">
        <v>14908.72</v>
      </c>
      <c r="AA668" s="14">
        <v>15048.02</v>
      </c>
      <c r="AB668" s="14">
        <v>16720.54</v>
      </c>
      <c r="AC668" s="14">
        <v>16473.48</v>
      </c>
      <c r="AD668" s="14">
        <v>16091.42</v>
      </c>
      <c r="AE668" s="14">
        <v>13920.6</v>
      </c>
      <c r="AF668" s="14">
        <v>13359.16</v>
      </c>
      <c r="AG668" s="14">
        <v>14958.28</v>
      </c>
      <c r="AH668" s="14">
        <v>12756.35</v>
      </c>
      <c r="AI668" s="14">
        <v>12528.48</v>
      </c>
      <c r="AJ668" s="14">
        <v>12638.88</v>
      </c>
      <c r="AK668" s="14">
        <v>13155.81</v>
      </c>
      <c r="AL668" s="14">
        <v>13811.51</v>
      </c>
      <c r="AM668" s="14">
        <v>14213.46</v>
      </c>
      <c r="AN668" s="14">
        <v>15902.06</v>
      </c>
      <c r="AO668" s="14">
        <v>15736.79</v>
      </c>
      <c r="AP668" s="14">
        <v>16093.4</v>
      </c>
      <c r="AQ668" s="14">
        <v>16910.63</v>
      </c>
      <c r="AR668" s="14">
        <v>17037.34</v>
      </c>
      <c r="AS668" s="14">
        <v>17128.21</v>
      </c>
      <c r="AT668" s="14">
        <v>16986.89</v>
      </c>
      <c r="AU668" s="14">
        <v>17067.43</v>
      </c>
      <c r="AV668" s="14">
        <v>17088.060000000001</v>
      </c>
      <c r="AW668" s="14">
        <v>17472.13</v>
      </c>
      <c r="AX668" s="14">
        <v>17287.2</v>
      </c>
      <c r="AY668" s="14">
        <v>17265.580000000002</v>
      </c>
      <c r="AZ668" s="14">
        <v>17302.82</v>
      </c>
      <c r="BA668" s="14">
        <v>16989.46</v>
      </c>
      <c r="BB668" s="14">
        <v>16430.759999999998</v>
      </c>
      <c r="BC668" s="14">
        <v>16102.37</v>
      </c>
      <c r="BD668" s="14">
        <v>14025.14</v>
      </c>
      <c r="BE668" s="14">
        <v>13310.2</v>
      </c>
      <c r="BF668" s="14">
        <v>17287.73</v>
      </c>
      <c r="BG668" s="14">
        <v>75.566699999999997</v>
      </c>
      <c r="BH668" s="14">
        <v>74.7</v>
      </c>
      <c r="BI668" s="14">
        <v>74.7</v>
      </c>
      <c r="BJ668" s="14">
        <v>74.7</v>
      </c>
      <c r="BK668" s="14">
        <v>74.2667</v>
      </c>
      <c r="BL668" s="14">
        <v>73.7</v>
      </c>
      <c r="BM668" s="14">
        <v>74.566699999999997</v>
      </c>
      <c r="BN668" s="14">
        <v>76.3</v>
      </c>
      <c r="BO668" s="14">
        <v>78.166700000000006</v>
      </c>
      <c r="BP668" s="14">
        <v>77.866699999999994</v>
      </c>
      <c r="BQ668" s="14">
        <v>78.7333</v>
      </c>
      <c r="BR668" s="14">
        <v>77.7333</v>
      </c>
      <c r="BS668" s="14">
        <v>77.7333</v>
      </c>
      <c r="BT668" s="14">
        <v>79.166700000000006</v>
      </c>
      <c r="BU668" s="14">
        <v>78.166700000000006</v>
      </c>
      <c r="BV668" s="14">
        <v>77.7333</v>
      </c>
      <c r="BW668" s="14">
        <v>77.866699999999994</v>
      </c>
      <c r="BX668" s="14">
        <v>76.133300000000006</v>
      </c>
      <c r="BY668" s="14">
        <v>78.433300000000003</v>
      </c>
      <c r="BZ668" s="14">
        <v>80</v>
      </c>
      <c r="CA668" s="14">
        <v>80</v>
      </c>
      <c r="CB668" s="14">
        <v>79.133300000000006</v>
      </c>
      <c r="CC668" s="14">
        <v>78.133300000000006</v>
      </c>
      <c r="CD668" s="14">
        <v>76.566699999999997</v>
      </c>
      <c r="CE668" s="14">
        <v>2143.058</v>
      </c>
      <c r="CF668" s="14">
        <v>1857.8030000000001</v>
      </c>
      <c r="CG668" s="14">
        <v>1760.499</v>
      </c>
      <c r="CH668" s="14">
        <v>1575.8720000000001</v>
      </c>
      <c r="CI668" s="14">
        <v>1206.261</v>
      </c>
      <c r="CJ668" s="14">
        <v>758.32619999999997</v>
      </c>
      <c r="CK668" s="14">
        <v>1395.221</v>
      </c>
      <c r="CL668" s="14">
        <v>447.00889999999998</v>
      </c>
      <c r="CM668" s="14">
        <v>390.76400000000001</v>
      </c>
      <c r="CN668" s="14">
        <v>540.88850000000002</v>
      </c>
      <c r="CO668" s="14">
        <v>801.125</v>
      </c>
      <c r="CP668" s="14">
        <v>1748.681</v>
      </c>
      <c r="CQ668" s="14">
        <v>1970.4179999999999</v>
      </c>
      <c r="CR668" s="14">
        <v>2046.104</v>
      </c>
      <c r="CS668" s="14">
        <v>2368.6439999999998</v>
      </c>
      <c r="CT668" s="14">
        <v>4107.5640000000003</v>
      </c>
      <c r="CU668" s="14">
        <v>3774.7289999999998</v>
      </c>
      <c r="CV668" s="14">
        <v>3979.4470000000001</v>
      </c>
      <c r="CW668" s="14">
        <v>3188.7739999999999</v>
      </c>
      <c r="CX668" s="14">
        <v>1590.289</v>
      </c>
      <c r="CY668" s="14">
        <v>3834.3870000000002</v>
      </c>
      <c r="CZ668" s="14">
        <v>5908.134</v>
      </c>
      <c r="DA668" s="14">
        <v>2420.0129999999999</v>
      </c>
      <c r="DB668" s="14">
        <v>2330.0010000000002</v>
      </c>
      <c r="DC668" s="14">
        <v>3527.8139999999999</v>
      </c>
      <c r="DD668" s="14">
        <f>SUMIFS(CountData!$H:$H, CountData!$A:$A, $B668,CountData!$B:$B, $C668, CountData!$C:$C, $D668, CountData!$D:$D, $E668, CountData!$E:$E, $F668, CountData!$F:$F, $G668, CountData!$G:$G, $H668)</f>
        <v>16</v>
      </c>
      <c r="DE668" s="14">
        <f>SUMIFS(CountData!$I:$I, CountData!$A:$A, $B668, CountData!$B:$B, $C668, CountData!$C:$C, $D668, CountData!$D:$D, $E668, CountData!$E:$E, $F668, CountData!$F:$F, $G668, CountData!$G:$G, $H668)</f>
        <v>19</v>
      </c>
      <c r="DF668" s="27">
        <f t="shared" ca="1" si="10"/>
        <v>2319.9575000000004</v>
      </c>
      <c r="DG668" s="14">
        <v>0</v>
      </c>
    </row>
    <row r="669" spans="1:111" x14ac:dyDescent="0.25">
      <c r="A669" s="14" t="s">
        <v>56</v>
      </c>
      <c r="B669" s="14" t="s">
        <v>55</v>
      </c>
      <c r="C669" s="14" t="s">
        <v>55</v>
      </c>
      <c r="D669" s="14" t="s">
        <v>55</v>
      </c>
      <c r="E669" s="14" t="s">
        <v>55</v>
      </c>
      <c r="F669" s="14" t="s">
        <v>55</v>
      </c>
      <c r="G669" s="14" t="s">
        <v>103</v>
      </c>
      <c r="H669" s="1">
        <v>42286</v>
      </c>
      <c r="I669" s="14">
        <v>13075.96</v>
      </c>
      <c r="J669" s="14">
        <v>12780.46</v>
      </c>
      <c r="K669" s="14">
        <v>12759.82</v>
      </c>
      <c r="L669" s="14">
        <v>12860.76</v>
      </c>
      <c r="M669" s="14">
        <v>13029.6</v>
      </c>
      <c r="N669" s="14">
        <v>13412.08</v>
      </c>
      <c r="O669" s="14">
        <v>14962.66</v>
      </c>
      <c r="P669" s="14">
        <v>14638.44</v>
      </c>
      <c r="Q669" s="14">
        <v>14901.26</v>
      </c>
      <c r="R669" s="14">
        <v>15747.08</v>
      </c>
      <c r="S669" s="14">
        <v>16362.54</v>
      </c>
      <c r="T669" s="14">
        <v>16893.72</v>
      </c>
      <c r="U669" s="14">
        <v>17014.16</v>
      </c>
      <c r="V669" s="14">
        <v>17345.599999999999</v>
      </c>
      <c r="W669" s="14">
        <v>17352.72</v>
      </c>
      <c r="X669" s="14">
        <v>16518.82</v>
      </c>
      <c r="Y669" s="14">
        <v>16464.78</v>
      </c>
      <c r="Z669" s="14">
        <v>16264.5</v>
      </c>
      <c r="AA669" s="14">
        <v>16306.14</v>
      </c>
      <c r="AB669" s="14">
        <v>17464.78</v>
      </c>
      <c r="AC669" s="14">
        <v>17049.599999999999</v>
      </c>
      <c r="AD669" s="14">
        <v>16577.080000000002</v>
      </c>
      <c r="AE669" s="14">
        <v>14508.52</v>
      </c>
      <c r="AF669" s="14">
        <v>13878.92</v>
      </c>
      <c r="AG669" s="14">
        <v>16388.560000000001</v>
      </c>
      <c r="AH669" s="14">
        <v>13035.93</v>
      </c>
      <c r="AI669" s="14">
        <v>12688.96</v>
      </c>
      <c r="AJ669" s="14">
        <v>12671.53</v>
      </c>
      <c r="AK669" s="14">
        <v>12796.56</v>
      </c>
      <c r="AL669" s="14">
        <v>12996.59</v>
      </c>
      <c r="AM669" s="14">
        <v>13428.7</v>
      </c>
      <c r="AN669" s="14">
        <v>14982.21</v>
      </c>
      <c r="AO669" s="14">
        <v>14632.22</v>
      </c>
      <c r="AP669" s="14">
        <v>14938.36</v>
      </c>
      <c r="AQ669" s="14">
        <v>15798.46</v>
      </c>
      <c r="AR669" s="14">
        <v>16423.57</v>
      </c>
      <c r="AS669" s="14">
        <v>16953.93</v>
      </c>
      <c r="AT669" s="14">
        <v>17114.18</v>
      </c>
      <c r="AU669" s="14">
        <v>17454.21</v>
      </c>
      <c r="AV669" s="14">
        <v>17652.07</v>
      </c>
      <c r="AW669" s="14">
        <v>18586.009999999998</v>
      </c>
      <c r="AX669" s="14">
        <v>18459.68</v>
      </c>
      <c r="AY669" s="14">
        <v>18226.71</v>
      </c>
      <c r="AZ669" s="14">
        <v>18348.419999999998</v>
      </c>
      <c r="BA669" s="14">
        <v>17596.13</v>
      </c>
      <c r="BB669" s="14">
        <v>17163.54</v>
      </c>
      <c r="BC669" s="14">
        <v>16754.580000000002</v>
      </c>
      <c r="BD669" s="14">
        <v>14735.9</v>
      </c>
      <c r="BE669" s="14">
        <v>13865.13</v>
      </c>
      <c r="BF669" s="14">
        <v>18376.14</v>
      </c>
      <c r="BG669" s="14">
        <v>69.833299999999994</v>
      </c>
      <c r="BH669" s="14">
        <v>70.7</v>
      </c>
      <c r="BI669" s="14">
        <v>70.133300000000006</v>
      </c>
      <c r="BJ669" s="14">
        <v>69.133300000000006</v>
      </c>
      <c r="BK669" s="14">
        <v>69.133300000000006</v>
      </c>
      <c r="BL669" s="14">
        <v>68.7</v>
      </c>
      <c r="BM669" s="14">
        <v>69.566699999999997</v>
      </c>
      <c r="BN669" s="14">
        <v>74.7333</v>
      </c>
      <c r="BO669" s="14">
        <v>80.900000000000006</v>
      </c>
      <c r="BP669" s="14">
        <v>82.466700000000003</v>
      </c>
      <c r="BQ669" s="14">
        <v>88.466700000000003</v>
      </c>
      <c r="BR669" s="14">
        <v>93.333299999999994</v>
      </c>
      <c r="BS669" s="14">
        <v>93.333299999999994</v>
      </c>
      <c r="BT669" s="14">
        <v>94.333299999999994</v>
      </c>
      <c r="BU669" s="14">
        <v>97.466700000000003</v>
      </c>
      <c r="BV669" s="14">
        <v>98.033299999999997</v>
      </c>
      <c r="BW669" s="14">
        <v>95.9</v>
      </c>
      <c r="BX669" s="14">
        <v>94.3</v>
      </c>
      <c r="BY669" s="14">
        <v>92.7</v>
      </c>
      <c r="BZ669" s="14">
        <v>90.866699999999994</v>
      </c>
      <c r="CA669" s="14">
        <v>86</v>
      </c>
      <c r="CB669" s="14">
        <v>83.7</v>
      </c>
      <c r="CC669" s="14">
        <v>82.2667</v>
      </c>
      <c r="CD669" s="14">
        <v>80.566699999999997</v>
      </c>
      <c r="CE669" s="14">
        <v>3458.636</v>
      </c>
      <c r="CF669" s="14">
        <v>3487.7</v>
      </c>
      <c r="CG669" s="14">
        <v>3685.2460000000001</v>
      </c>
      <c r="CH669" s="14">
        <v>3527.828</v>
      </c>
      <c r="CI669" s="14">
        <v>2324.6149999999998</v>
      </c>
      <c r="CJ669" s="14">
        <v>1569.1079999999999</v>
      </c>
      <c r="CK669" s="14">
        <v>3210.596</v>
      </c>
      <c r="CL669" s="14">
        <v>1064.2660000000001</v>
      </c>
      <c r="CM669" s="14">
        <v>798.40060000000005</v>
      </c>
      <c r="CN669" s="14">
        <v>992.73689999999999</v>
      </c>
      <c r="CO669" s="14">
        <v>1130.818</v>
      </c>
      <c r="CP669" s="14">
        <v>1820.472</v>
      </c>
      <c r="CQ669" s="14">
        <v>1580.96</v>
      </c>
      <c r="CR669" s="14">
        <v>2223.0459999999998</v>
      </c>
      <c r="CS669" s="14">
        <v>4019.5120000000002</v>
      </c>
      <c r="CT669" s="14">
        <v>8062.7939999999999</v>
      </c>
      <c r="CU669" s="14">
        <v>7196.8549999999996</v>
      </c>
      <c r="CV669" s="14">
        <v>6297.1170000000002</v>
      </c>
      <c r="CW669" s="14">
        <v>6246.2430000000004</v>
      </c>
      <c r="CX669" s="14">
        <v>4459.7719999999999</v>
      </c>
      <c r="CY669" s="14">
        <v>6875.7070000000003</v>
      </c>
      <c r="CZ669" s="14">
        <v>8775.5779999999995</v>
      </c>
      <c r="DA669" s="14">
        <v>3870.1489999999999</v>
      </c>
      <c r="DB669" s="14">
        <v>4023.556</v>
      </c>
      <c r="DC669" s="14">
        <v>7186.3860000000004</v>
      </c>
      <c r="DD669" s="14">
        <f>SUMIFS(CountData!$H:$H, CountData!$A:$A, $B669,CountData!$B:$B, $C669, CountData!$C:$C, $D669, CountData!$D:$D, $E669, CountData!$E:$E, $F669, CountData!$F:$F, $G669, CountData!$G:$G, $H669)</f>
        <v>16</v>
      </c>
      <c r="DE669" s="14">
        <f>SUMIFS(CountData!$I:$I, CountData!$A:$A, $B669, CountData!$B:$B, $C669, CountData!$C:$C, $D669, CountData!$D:$D, $E669, CountData!$E:$E, $F669, CountData!$F:$F, $G669, CountData!$G:$G, $H669)</f>
        <v>19</v>
      </c>
      <c r="DF669" s="27">
        <f t="shared" ca="1" si="10"/>
        <v>1842.5575000000026</v>
      </c>
      <c r="DG669" s="14">
        <v>0</v>
      </c>
    </row>
    <row r="670" spans="1:111" x14ac:dyDescent="0.25">
      <c r="A670" s="14" t="s">
        <v>56</v>
      </c>
      <c r="B670" s="14" t="s">
        <v>55</v>
      </c>
      <c r="C670" s="14" t="s">
        <v>55</v>
      </c>
      <c r="D670" s="14" t="s">
        <v>55</v>
      </c>
      <c r="E670" s="14" t="s">
        <v>55</v>
      </c>
      <c r="F670" s="14" t="s">
        <v>55</v>
      </c>
      <c r="G670" s="14" t="s">
        <v>103</v>
      </c>
      <c r="H670" s="1">
        <v>42289</v>
      </c>
      <c r="I670" s="14">
        <v>12517.28</v>
      </c>
      <c r="J670" s="14">
        <v>12314.32</v>
      </c>
      <c r="K670" s="14">
        <v>12451.66</v>
      </c>
      <c r="L670" s="14">
        <v>12828.52</v>
      </c>
      <c r="M670" s="14">
        <v>13535.58</v>
      </c>
      <c r="N670" s="14">
        <v>13905.66</v>
      </c>
      <c r="O670" s="14">
        <v>15561.02</v>
      </c>
      <c r="P670" s="14">
        <v>15195.9</v>
      </c>
      <c r="Q670" s="14">
        <v>15303.42</v>
      </c>
      <c r="R670" s="14">
        <v>15955.02</v>
      </c>
      <c r="S670" s="14">
        <v>16254.62</v>
      </c>
      <c r="T670" s="14">
        <v>16520.3</v>
      </c>
      <c r="U670" s="14">
        <v>16530.400000000001</v>
      </c>
      <c r="V670" s="14">
        <v>16848.400000000001</v>
      </c>
      <c r="W670" s="14">
        <v>16915.88</v>
      </c>
      <c r="X670" s="14">
        <v>16007.52</v>
      </c>
      <c r="Y670" s="14">
        <v>16131.3</v>
      </c>
      <c r="Z670" s="14">
        <v>16004.96</v>
      </c>
      <c r="AA670" s="14">
        <v>16150.38</v>
      </c>
      <c r="AB670" s="14">
        <v>17283.2</v>
      </c>
      <c r="AC670" s="14">
        <v>16980.32</v>
      </c>
      <c r="AD670" s="14">
        <v>16606.240000000002</v>
      </c>
      <c r="AE670" s="14">
        <v>14521.56</v>
      </c>
      <c r="AF670" s="14">
        <v>14003.8</v>
      </c>
      <c r="AG670" s="14">
        <v>16073.54</v>
      </c>
      <c r="AH670" s="14">
        <v>12497.38</v>
      </c>
      <c r="AI670" s="14">
        <v>12237.28</v>
      </c>
      <c r="AJ670" s="14">
        <v>12360.76</v>
      </c>
      <c r="AK670" s="14">
        <v>12732.46</v>
      </c>
      <c r="AL670" s="14">
        <v>13418.88</v>
      </c>
      <c r="AM670" s="14">
        <v>13865.63</v>
      </c>
      <c r="AN670" s="14">
        <v>15540.79</v>
      </c>
      <c r="AO670" s="14">
        <v>15221.14</v>
      </c>
      <c r="AP670" s="14">
        <v>15319.38</v>
      </c>
      <c r="AQ670" s="14">
        <v>15984.49</v>
      </c>
      <c r="AR670" s="14">
        <v>16274.38</v>
      </c>
      <c r="AS670" s="14">
        <v>16564.8</v>
      </c>
      <c r="AT670" s="14">
        <v>16655.62</v>
      </c>
      <c r="AU670" s="14">
        <v>16960.66</v>
      </c>
      <c r="AV670" s="14">
        <v>17218.18</v>
      </c>
      <c r="AW670" s="14">
        <v>18166.23</v>
      </c>
      <c r="AX670" s="14">
        <v>18242.55</v>
      </c>
      <c r="AY670" s="14">
        <v>18210.64</v>
      </c>
      <c r="AZ670" s="14">
        <v>18043.62</v>
      </c>
      <c r="BA670" s="14">
        <v>17477.73</v>
      </c>
      <c r="BB670" s="14">
        <v>17011.47</v>
      </c>
      <c r="BC670" s="14">
        <v>16691.03</v>
      </c>
      <c r="BD670" s="14">
        <v>14591.17</v>
      </c>
      <c r="BE670" s="14">
        <v>13931.53</v>
      </c>
      <c r="BF670" s="14">
        <v>18170.95</v>
      </c>
      <c r="BG670" s="14">
        <v>77.133300000000006</v>
      </c>
      <c r="BH670" s="14">
        <v>76.7</v>
      </c>
      <c r="BI670" s="14">
        <v>76.133300000000006</v>
      </c>
      <c r="BJ670" s="14">
        <v>76</v>
      </c>
      <c r="BK670" s="14">
        <v>74.7</v>
      </c>
      <c r="BL670" s="14">
        <v>75.566699999999997</v>
      </c>
      <c r="BM670" s="14">
        <v>75.2667</v>
      </c>
      <c r="BN670" s="14">
        <v>77</v>
      </c>
      <c r="BO670" s="14">
        <v>79.866699999999994</v>
      </c>
      <c r="BP670" s="14">
        <v>82.6</v>
      </c>
      <c r="BQ670" s="14">
        <v>85.6</v>
      </c>
      <c r="BR670" s="14">
        <v>86.7333</v>
      </c>
      <c r="BS670" s="14">
        <v>88.6</v>
      </c>
      <c r="BT670" s="14">
        <v>91.166700000000006</v>
      </c>
      <c r="BU670" s="14">
        <v>94.866699999999994</v>
      </c>
      <c r="BV670" s="14">
        <v>94.3</v>
      </c>
      <c r="BW670" s="14">
        <v>91.166700000000006</v>
      </c>
      <c r="BX670" s="14">
        <v>85.6</v>
      </c>
      <c r="BY670" s="14">
        <v>80.866699999999994</v>
      </c>
      <c r="BZ670" s="14">
        <v>81.133300000000006</v>
      </c>
      <c r="CA670" s="14">
        <v>81</v>
      </c>
      <c r="CB670" s="14">
        <v>79.433300000000003</v>
      </c>
      <c r="CC670" s="14">
        <v>79.566699999999997</v>
      </c>
      <c r="CD670" s="14">
        <v>78.433300000000003</v>
      </c>
      <c r="CE670" s="14">
        <v>2273.48</v>
      </c>
      <c r="CF670" s="14">
        <v>2491.8530000000001</v>
      </c>
      <c r="CG670" s="14">
        <v>2260.8339999999998</v>
      </c>
      <c r="CH670" s="14">
        <v>2226.893</v>
      </c>
      <c r="CI670" s="14">
        <v>1792.3420000000001</v>
      </c>
      <c r="CJ670" s="14">
        <v>1148.971</v>
      </c>
      <c r="CK670" s="14">
        <v>2132.5880000000002</v>
      </c>
      <c r="CL670" s="14">
        <v>643.98490000000004</v>
      </c>
      <c r="CM670" s="14">
        <v>563.04679999999996</v>
      </c>
      <c r="CN670" s="14">
        <v>759.73270000000002</v>
      </c>
      <c r="CO670" s="14">
        <v>966.09910000000002</v>
      </c>
      <c r="CP670" s="14">
        <v>1498.875</v>
      </c>
      <c r="CQ670" s="14">
        <v>1428.0650000000001</v>
      </c>
      <c r="CR670" s="14">
        <v>1726.877</v>
      </c>
      <c r="CS670" s="14">
        <v>3058.9740000000002</v>
      </c>
      <c r="CT670" s="14">
        <v>4941.0010000000002</v>
      </c>
      <c r="CU670" s="14">
        <v>4010.364</v>
      </c>
      <c r="CV670" s="14">
        <v>3514.0419999999999</v>
      </c>
      <c r="CW670" s="14">
        <v>3411.6930000000002</v>
      </c>
      <c r="CX670" s="14">
        <v>1746.383</v>
      </c>
      <c r="CY670" s="14">
        <v>3286.0650000000001</v>
      </c>
      <c r="CZ670" s="14">
        <v>4767.8890000000001</v>
      </c>
      <c r="DA670" s="14">
        <v>2606.8739999999998</v>
      </c>
      <c r="DB670" s="14">
        <v>2712.8980000000001</v>
      </c>
      <c r="DC670" s="14">
        <v>3399.8159999999998</v>
      </c>
      <c r="DD670" s="14">
        <f>SUMIFS(CountData!$H:$H, CountData!$A:$A, $B670,CountData!$B:$B, $C670, CountData!$C:$C, $D670, CountData!$D:$D, $E670, CountData!$E:$E, $F670, CountData!$F:$F, $G670, CountData!$G:$G, $H670)</f>
        <v>16</v>
      </c>
      <c r="DE670" s="14">
        <f>SUMIFS(CountData!$I:$I, CountData!$A:$A, $B670, CountData!$B:$B, $C670, CountData!$C:$C, $D670, CountData!$D:$D, $E670, CountData!$E:$E, $F670, CountData!$F:$F, $G670, CountData!$G:$G, $H670)</f>
        <v>19</v>
      </c>
      <c r="DF670" s="27">
        <f t="shared" ca="1" si="10"/>
        <v>1885.8600000000024</v>
      </c>
      <c r="DG670" s="14">
        <v>0</v>
      </c>
    </row>
    <row r="671" spans="1:111" x14ac:dyDescent="0.25">
      <c r="A671" s="14" t="s">
        <v>56</v>
      </c>
      <c r="B671" s="14" t="s">
        <v>55</v>
      </c>
      <c r="C671" s="14" t="s">
        <v>55</v>
      </c>
      <c r="D671" s="14" t="s">
        <v>55</v>
      </c>
      <c r="E671" s="14" t="s">
        <v>55</v>
      </c>
      <c r="F671" s="14" t="s">
        <v>55</v>
      </c>
      <c r="G671" s="14" t="s">
        <v>103</v>
      </c>
      <c r="H671" s="1">
        <v>42290</v>
      </c>
      <c r="I671" s="14">
        <v>13482.56</v>
      </c>
      <c r="J671" s="14">
        <v>13248.92</v>
      </c>
      <c r="K671" s="14">
        <v>13279.68</v>
      </c>
      <c r="L671" s="14">
        <v>13451.06</v>
      </c>
      <c r="M671" s="14">
        <v>13734.36</v>
      </c>
      <c r="N671" s="14">
        <v>14198.48</v>
      </c>
      <c r="O671" s="14">
        <v>15824.44</v>
      </c>
      <c r="P671" s="14">
        <v>15501.8</v>
      </c>
      <c r="Q671" s="14">
        <v>15677.72</v>
      </c>
      <c r="R671" s="14">
        <v>16553.16</v>
      </c>
      <c r="S671" s="14">
        <v>17045.580000000002</v>
      </c>
      <c r="T671" s="14">
        <v>17372.599999999999</v>
      </c>
      <c r="U671" s="14">
        <v>17385.939999999999</v>
      </c>
      <c r="V671" s="14">
        <v>17735.259999999998</v>
      </c>
      <c r="W671" s="14">
        <v>17743.7</v>
      </c>
      <c r="X671" s="14">
        <v>16743.580000000002</v>
      </c>
      <c r="Y671" s="14">
        <v>16577.419999999998</v>
      </c>
      <c r="Z671" s="14">
        <v>16342.22</v>
      </c>
      <c r="AA671" s="14">
        <v>16556.12</v>
      </c>
      <c r="AB671" s="14">
        <v>17670.8</v>
      </c>
      <c r="AC671" s="14">
        <v>17337.900000000001</v>
      </c>
      <c r="AD671" s="14">
        <v>16983.32</v>
      </c>
      <c r="AE671" s="14">
        <v>14947.64</v>
      </c>
      <c r="AF671" s="14">
        <v>14344.04</v>
      </c>
      <c r="AG671" s="14">
        <v>16554.830000000002</v>
      </c>
      <c r="AH671" s="14">
        <v>13473.13</v>
      </c>
      <c r="AI671" s="14">
        <v>13189.17</v>
      </c>
      <c r="AJ671" s="14">
        <v>13211.64</v>
      </c>
      <c r="AK671" s="14">
        <v>13382.41</v>
      </c>
      <c r="AL671" s="14">
        <v>13604.25</v>
      </c>
      <c r="AM671" s="14">
        <v>14159.42</v>
      </c>
      <c r="AN671" s="14">
        <v>15807.67</v>
      </c>
      <c r="AO671" s="14">
        <v>15555.53</v>
      </c>
      <c r="AP671" s="14">
        <v>15666.6</v>
      </c>
      <c r="AQ671" s="14">
        <v>16549.05</v>
      </c>
      <c r="AR671" s="14">
        <v>17038.23</v>
      </c>
      <c r="AS671" s="14">
        <v>17373.09</v>
      </c>
      <c r="AT671" s="14">
        <v>17428.13</v>
      </c>
      <c r="AU671" s="14">
        <v>17826.259999999998</v>
      </c>
      <c r="AV671" s="14">
        <v>18020.8</v>
      </c>
      <c r="AW671" s="14">
        <v>18976.72</v>
      </c>
      <c r="AX671" s="14">
        <v>18801.57</v>
      </c>
      <c r="AY671" s="14">
        <v>18559.38</v>
      </c>
      <c r="AZ671" s="14">
        <v>18525.05</v>
      </c>
      <c r="BA671" s="14">
        <v>17878.849999999999</v>
      </c>
      <c r="BB671" s="14">
        <v>17315.29</v>
      </c>
      <c r="BC671" s="14">
        <v>17014.71</v>
      </c>
      <c r="BD671" s="14">
        <v>14968.77</v>
      </c>
      <c r="BE671" s="14">
        <v>14290.45</v>
      </c>
      <c r="BF671" s="14">
        <v>18690.5</v>
      </c>
      <c r="BG671" s="14">
        <v>77.433300000000003</v>
      </c>
      <c r="BH671" s="14">
        <v>76.566699999999997</v>
      </c>
      <c r="BI671" s="14">
        <v>76.133300000000006</v>
      </c>
      <c r="BJ671" s="14">
        <v>76.133300000000006</v>
      </c>
      <c r="BK671" s="14">
        <v>76.2667</v>
      </c>
      <c r="BL671" s="14">
        <v>76.133300000000006</v>
      </c>
      <c r="BM671" s="14">
        <v>76.133300000000006</v>
      </c>
      <c r="BN671" s="14">
        <v>80</v>
      </c>
      <c r="BO671" s="14">
        <v>82.7333</v>
      </c>
      <c r="BP671" s="14">
        <v>84.6</v>
      </c>
      <c r="BQ671" s="14">
        <v>85.033299999999997</v>
      </c>
      <c r="BR671" s="14">
        <v>86.166700000000006</v>
      </c>
      <c r="BS671" s="14">
        <v>87.7333</v>
      </c>
      <c r="BT671" s="14">
        <v>86.6</v>
      </c>
      <c r="BU671" s="14">
        <v>84.7333</v>
      </c>
      <c r="BV671" s="14">
        <v>84.3</v>
      </c>
      <c r="BW671" s="14">
        <v>83.7333</v>
      </c>
      <c r="BX671" s="14">
        <v>82.3</v>
      </c>
      <c r="BY671" s="14">
        <v>79.3</v>
      </c>
      <c r="BZ671" s="14">
        <v>78.433300000000003</v>
      </c>
      <c r="CA671" s="14">
        <v>78.433300000000003</v>
      </c>
      <c r="CB671" s="14">
        <v>77.433300000000003</v>
      </c>
      <c r="CC671" s="14">
        <v>78</v>
      </c>
      <c r="CD671" s="14">
        <v>78</v>
      </c>
      <c r="CE671" s="14">
        <v>2151.991</v>
      </c>
      <c r="CF671" s="14">
        <v>2362.4279999999999</v>
      </c>
      <c r="CG671" s="14">
        <v>2198.2930000000001</v>
      </c>
      <c r="CH671" s="14">
        <v>1928.9739999999999</v>
      </c>
      <c r="CI671" s="14">
        <v>1896.41</v>
      </c>
      <c r="CJ671" s="14">
        <v>1197.741</v>
      </c>
      <c r="CK671" s="14">
        <v>1815.3820000000001</v>
      </c>
      <c r="CL671" s="14">
        <v>731.49400000000003</v>
      </c>
      <c r="CM671" s="14">
        <v>645.74879999999996</v>
      </c>
      <c r="CN671" s="14">
        <v>600.83619999999996</v>
      </c>
      <c r="CO671" s="14">
        <v>837.28719999999998</v>
      </c>
      <c r="CP671" s="14">
        <v>1137.472</v>
      </c>
      <c r="CQ671" s="14">
        <v>1117.8399999999999</v>
      </c>
      <c r="CR671" s="14">
        <v>1382.989</v>
      </c>
      <c r="CS671" s="14">
        <v>2066.6869999999999</v>
      </c>
      <c r="CT671" s="14">
        <v>3844.1219999999998</v>
      </c>
      <c r="CU671" s="14">
        <v>3637.2510000000002</v>
      </c>
      <c r="CV671" s="14">
        <v>2954.8339999999998</v>
      </c>
      <c r="CW671" s="14">
        <v>2654.2550000000001</v>
      </c>
      <c r="CX671" s="14">
        <v>1397.4770000000001</v>
      </c>
      <c r="CY671" s="14">
        <v>2771.875</v>
      </c>
      <c r="CZ671" s="14">
        <v>3877.2350000000001</v>
      </c>
      <c r="DA671" s="14">
        <v>2219.114</v>
      </c>
      <c r="DB671" s="14">
        <v>2480.9810000000002</v>
      </c>
      <c r="DC671" s="14">
        <v>3194.2310000000002</v>
      </c>
      <c r="DD671" s="14">
        <f>SUMIFS(CountData!$H:$H, CountData!$A:$A, $B671,CountData!$B:$B, $C671, CountData!$C:$C, $D671, CountData!$D:$D, $E671, CountData!$E:$E, $F671, CountData!$F:$F, $G671, CountData!$G:$G, $H671)</f>
        <v>16</v>
      </c>
      <c r="DE671" s="14">
        <f>SUMIFS(CountData!$I:$I, CountData!$A:$A, $B671, CountData!$B:$B, $C671, CountData!$C:$C, $D671, CountData!$D:$D, $E671, CountData!$E:$E, $F671, CountData!$F:$F, $G671, CountData!$G:$G, $H671)</f>
        <v>19</v>
      </c>
      <c r="DF671" s="27">
        <f t="shared" ca="1" si="10"/>
        <v>2034.7825000000012</v>
      </c>
      <c r="DG671" s="14">
        <v>0</v>
      </c>
    </row>
    <row r="672" spans="1:111" x14ac:dyDescent="0.25">
      <c r="A672" s="14" t="s">
        <v>56</v>
      </c>
      <c r="B672" s="14" t="s">
        <v>55</v>
      </c>
      <c r="C672" s="14" t="s">
        <v>55</v>
      </c>
      <c r="D672" s="14" t="s">
        <v>55</v>
      </c>
      <c r="E672" s="14" t="s">
        <v>55</v>
      </c>
      <c r="F672" s="14" t="s">
        <v>55</v>
      </c>
      <c r="G672" s="14" t="s">
        <v>103</v>
      </c>
      <c r="H672" s="1">
        <v>42291</v>
      </c>
      <c r="I672" s="14">
        <v>13891.7</v>
      </c>
      <c r="J672" s="14">
        <v>13631.6</v>
      </c>
      <c r="K672" s="14">
        <v>13718.44</v>
      </c>
      <c r="L672" s="14">
        <v>13989.12</v>
      </c>
      <c r="M672" s="14">
        <v>14270.5</v>
      </c>
      <c r="N672" s="14">
        <v>14756.2</v>
      </c>
      <c r="O672" s="14">
        <v>16522.88</v>
      </c>
      <c r="P672" s="14">
        <v>16078.2</v>
      </c>
      <c r="Q672" s="14">
        <v>16158.48</v>
      </c>
      <c r="R672" s="14">
        <v>16727.46</v>
      </c>
      <c r="S672" s="14">
        <v>17054.86</v>
      </c>
      <c r="T672" s="14">
        <v>17229.7</v>
      </c>
      <c r="U672" s="14">
        <v>17235.12</v>
      </c>
      <c r="V672" s="14">
        <v>17564.8</v>
      </c>
      <c r="W672" s="14">
        <v>17464.580000000002</v>
      </c>
      <c r="X672" s="14">
        <v>16471.72</v>
      </c>
      <c r="Y672" s="14">
        <v>16379.1</v>
      </c>
      <c r="Z672" s="14">
        <v>16205.2</v>
      </c>
      <c r="AA672" s="14">
        <v>16424.599999999999</v>
      </c>
      <c r="AB672" s="14">
        <v>17402.78</v>
      </c>
      <c r="AC672" s="14">
        <v>17057.86</v>
      </c>
      <c r="AD672" s="14">
        <v>16680.18</v>
      </c>
      <c r="AE672" s="14">
        <v>14764.04</v>
      </c>
      <c r="AF672" s="14">
        <v>14171.5</v>
      </c>
      <c r="AG672" s="14">
        <v>16370.16</v>
      </c>
      <c r="AH672" s="14">
        <v>13907.77</v>
      </c>
      <c r="AI672" s="14">
        <v>13598.43</v>
      </c>
      <c r="AJ672" s="14">
        <v>13679.9</v>
      </c>
      <c r="AK672" s="14">
        <v>13961.65</v>
      </c>
      <c r="AL672" s="14">
        <v>14198.88</v>
      </c>
      <c r="AM672" s="14">
        <v>14737.34</v>
      </c>
      <c r="AN672" s="14">
        <v>16524.349999999999</v>
      </c>
      <c r="AO672" s="14">
        <v>16072.74</v>
      </c>
      <c r="AP672" s="14">
        <v>16112.78</v>
      </c>
      <c r="AQ672" s="14">
        <v>16681.64</v>
      </c>
      <c r="AR672" s="14">
        <v>16995.21</v>
      </c>
      <c r="AS672" s="14">
        <v>17168.37</v>
      </c>
      <c r="AT672" s="14">
        <v>17258.05</v>
      </c>
      <c r="AU672" s="14">
        <v>17583.09</v>
      </c>
      <c r="AV672" s="14">
        <v>17681.830000000002</v>
      </c>
      <c r="AW672" s="14">
        <v>18686.47</v>
      </c>
      <c r="AX672" s="14">
        <v>18555.29</v>
      </c>
      <c r="AY672" s="14">
        <v>18366.75</v>
      </c>
      <c r="AZ672" s="14">
        <v>18327.7</v>
      </c>
      <c r="BA672" s="14">
        <v>17618.2</v>
      </c>
      <c r="BB672" s="14">
        <v>16954.060000000001</v>
      </c>
      <c r="BC672" s="14">
        <v>16617.09</v>
      </c>
      <c r="BD672" s="14">
        <v>14647.06</v>
      </c>
      <c r="BE672" s="14">
        <v>14058.25</v>
      </c>
      <c r="BF672" s="14">
        <v>18473.48</v>
      </c>
      <c r="BG672" s="14">
        <v>77.423699999999997</v>
      </c>
      <c r="BH672" s="14">
        <v>76</v>
      </c>
      <c r="BI672" s="14">
        <v>75</v>
      </c>
      <c r="BJ672" s="14">
        <v>74.423699999999997</v>
      </c>
      <c r="BK672" s="14">
        <v>75.423699999999997</v>
      </c>
      <c r="BL672" s="14">
        <v>75.423699999999997</v>
      </c>
      <c r="BM672" s="14">
        <v>75</v>
      </c>
      <c r="BN672" s="14">
        <v>75</v>
      </c>
      <c r="BO672" s="14">
        <v>80.847499999999997</v>
      </c>
      <c r="BP672" s="14">
        <v>83.542400000000001</v>
      </c>
      <c r="BQ672" s="14">
        <v>83.389799999999994</v>
      </c>
      <c r="BR672" s="14">
        <v>82.542400000000001</v>
      </c>
      <c r="BS672" s="14">
        <v>82.966099999999997</v>
      </c>
      <c r="BT672" s="14">
        <v>83.542400000000001</v>
      </c>
      <c r="BU672" s="14">
        <v>82.694900000000004</v>
      </c>
      <c r="BV672" s="14">
        <v>82.694900000000004</v>
      </c>
      <c r="BW672" s="14">
        <v>82.271199999999993</v>
      </c>
      <c r="BX672" s="14">
        <v>78.847499999999997</v>
      </c>
      <c r="BY672" s="14">
        <v>76.423699999999997</v>
      </c>
      <c r="BZ672" s="14">
        <v>75.423699999999997</v>
      </c>
      <c r="CA672" s="14">
        <v>74.847499999999997</v>
      </c>
      <c r="CB672" s="14">
        <v>74</v>
      </c>
      <c r="CC672" s="14">
        <v>73.576300000000003</v>
      </c>
      <c r="CD672" s="14">
        <v>74</v>
      </c>
      <c r="CE672" s="14">
        <v>2373.0940000000001</v>
      </c>
      <c r="CF672" s="14">
        <v>2309.6350000000002</v>
      </c>
      <c r="CG672" s="14">
        <v>1887.2139999999999</v>
      </c>
      <c r="CH672" s="14">
        <v>1565.75</v>
      </c>
      <c r="CI672" s="14">
        <v>1358.4369999999999</v>
      </c>
      <c r="CJ672" s="14">
        <v>869.01279999999997</v>
      </c>
      <c r="CK672" s="14">
        <v>1501.145</v>
      </c>
      <c r="CL672" s="14">
        <v>468.11099999999999</v>
      </c>
      <c r="CM672" s="14">
        <v>674.38639999999998</v>
      </c>
      <c r="CN672" s="14">
        <v>664.49519999999995</v>
      </c>
      <c r="CO672" s="14">
        <v>813.51390000000004</v>
      </c>
      <c r="CP672" s="14">
        <v>1184.682</v>
      </c>
      <c r="CQ672" s="14">
        <v>1161.155</v>
      </c>
      <c r="CR672" s="14">
        <v>1289.7439999999999</v>
      </c>
      <c r="CS672" s="14">
        <v>1648.5809999999999</v>
      </c>
      <c r="CT672" s="14">
        <v>2763.5329999999999</v>
      </c>
      <c r="CU672" s="14">
        <v>2640.4690000000001</v>
      </c>
      <c r="CV672" s="14">
        <v>2859.0529999999999</v>
      </c>
      <c r="CW672" s="14">
        <v>2931.721</v>
      </c>
      <c r="CX672" s="14">
        <v>1235.037</v>
      </c>
      <c r="CY672" s="14">
        <v>2410.75</v>
      </c>
      <c r="CZ672" s="14">
        <v>3401.3470000000002</v>
      </c>
      <c r="DA672" s="14">
        <v>1603.143</v>
      </c>
      <c r="DB672" s="14">
        <v>1738.365</v>
      </c>
      <c r="DC672" s="14">
        <v>2719.2240000000002</v>
      </c>
      <c r="DD672" s="14">
        <f>SUMIFS(CountData!$H:$H, CountData!$A:$A, $B672,CountData!$B:$B, $C672, CountData!$C:$C, $D672, CountData!$D:$D, $E672, CountData!$E:$E, $F672, CountData!$F:$F, $G672, CountData!$G:$G, $H672)</f>
        <v>16</v>
      </c>
      <c r="DE672" s="14">
        <f>SUMIFS(CountData!$I:$I, CountData!$A:$A, $B672, CountData!$B:$B, $C672, CountData!$C:$C, $D672, CountData!$D:$D, $E672, CountData!$E:$E, $F672, CountData!$F:$F, $G672, CountData!$G:$G, $H672)</f>
        <v>19</v>
      </c>
      <c r="DF672" s="27">
        <f t="shared" ca="1" si="10"/>
        <v>1952.4299999999985</v>
      </c>
      <c r="DG672" s="14">
        <v>0</v>
      </c>
    </row>
    <row r="673" spans="1:111" x14ac:dyDescent="0.25">
      <c r="A673" s="14" t="s">
        <v>56</v>
      </c>
      <c r="B673" s="14" t="s">
        <v>55</v>
      </c>
      <c r="C673" s="14" t="s">
        <v>55</v>
      </c>
      <c r="D673" s="14" t="s">
        <v>55</v>
      </c>
      <c r="E673" s="14" t="s">
        <v>55</v>
      </c>
      <c r="F673" s="14" t="s">
        <v>123</v>
      </c>
      <c r="G673" s="14" t="s">
        <v>102</v>
      </c>
      <c r="H673" s="1">
        <v>42125</v>
      </c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  <c r="BS673" s="14"/>
      <c r="BT673" s="14"/>
      <c r="BU673" s="14"/>
      <c r="BV673" s="14"/>
      <c r="BW673" s="14"/>
      <c r="BX673" s="14"/>
      <c r="BY673" s="14"/>
      <c r="BZ673" s="14"/>
      <c r="CA673" s="14"/>
      <c r="CB673" s="14"/>
      <c r="CC673" s="14"/>
      <c r="CD673" s="14"/>
      <c r="CE673" s="14"/>
      <c r="CF673" s="14"/>
      <c r="CG673" s="14"/>
      <c r="CH673" s="14"/>
      <c r="CI673" s="14"/>
      <c r="CJ673" s="14"/>
      <c r="CK673" s="14"/>
      <c r="CL673" s="14"/>
      <c r="CM673" s="14"/>
      <c r="CN673" s="14"/>
      <c r="CO673" s="14"/>
      <c r="CP673" s="14"/>
      <c r="CQ673" s="14"/>
      <c r="CR673" s="14"/>
      <c r="CS673" s="14"/>
      <c r="CT673" s="14"/>
      <c r="CU673" s="14"/>
      <c r="CV673" s="14"/>
      <c r="CW673" s="14"/>
      <c r="CX673" s="14"/>
      <c r="CY673" s="14"/>
      <c r="CZ673" s="14"/>
      <c r="DD673" s="14">
        <f>SUMIFS(CountData!$H:$H, CountData!$A:$A, $B673,CountData!$B:$B, $C673, CountData!$C:$C, $D673, CountData!$D:$D, $E673, CountData!$E:$E, $F673, CountData!$F:$F, $G673, CountData!$G:$G, $H673)</f>
        <v>16</v>
      </c>
      <c r="DE673" s="14">
        <f>SUMIFS(CountData!$I:$I, CountData!$A:$A, $B673, CountData!$B:$B, $C673, CountData!$C:$C, $D673, CountData!$D:$D, $E673, CountData!$E:$E, $F673, CountData!$F:$F, $G673, CountData!$G:$G, $H673)</f>
        <v>19</v>
      </c>
      <c r="DF673" s="27">
        <f t="shared" ca="1" si="10"/>
        <v>0</v>
      </c>
      <c r="DG673" s="14">
        <v>1</v>
      </c>
    </row>
    <row r="674" spans="1:111" x14ac:dyDescent="0.25">
      <c r="A674" s="14" t="s">
        <v>56</v>
      </c>
      <c r="B674" s="14" t="s">
        <v>55</v>
      </c>
      <c r="C674" s="14" t="s">
        <v>55</v>
      </c>
      <c r="D674" s="14" t="s">
        <v>55</v>
      </c>
      <c r="E674" s="14" t="s">
        <v>55</v>
      </c>
      <c r="F674" s="14" t="s">
        <v>123</v>
      </c>
      <c r="G674" s="14" t="s">
        <v>102</v>
      </c>
      <c r="H674" s="1">
        <v>42164</v>
      </c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  <c r="BS674" s="14"/>
      <c r="BT674" s="14"/>
      <c r="BU674" s="14"/>
      <c r="BV674" s="14"/>
      <c r="BW674" s="14"/>
      <c r="BX674" s="14"/>
      <c r="BY674" s="14"/>
      <c r="BZ674" s="14"/>
      <c r="CA674" s="14"/>
      <c r="CB674" s="14"/>
      <c r="CC674" s="14"/>
      <c r="CD674" s="14"/>
      <c r="CE674" s="14"/>
      <c r="CF674" s="14"/>
      <c r="CG674" s="14"/>
      <c r="CH674" s="14"/>
      <c r="CI674" s="14"/>
      <c r="CJ674" s="14"/>
      <c r="CK674" s="14"/>
      <c r="CL674" s="14"/>
      <c r="CM674" s="14"/>
      <c r="CN674" s="14"/>
      <c r="CO674" s="14"/>
      <c r="CP674" s="14"/>
      <c r="CQ674" s="14"/>
      <c r="CR674" s="14"/>
      <c r="CS674" s="14"/>
      <c r="CT674" s="14"/>
      <c r="CU674" s="14"/>
      <c r="CV674" s="14"/>
      <c r="CW674" s="14"/>
      <c r="CX674" s="14"/>
      <c r="CY674" s="14"/>
      <c r="CZ674" s="14"/>
      <c r="DD674" s="14">
        <f>SUMIFS(CountData!$H:$H, CountData!$A:$A, $B674,CountData!$B:$B, $C674, CountData!$C:$C, $D674, CountData!$D:$D, $E674, CountData!$E:$E, $F674, CountData!$F:$F, $G674, CountData!$G:$G, $H674)</f>
        <v>16</v>
      </c>
      <c r="DE674" s="14">
        <f>SUMIFS(CountData!$I:$I, CountData!$A:$A, $B674, CountData!$B:$B, $C674, CountData!$C:$C, $D674, CountData!$D:$D, $E674, CountData!$E:$E, $F674, CountData!$F:$F, $G674, CountData!$G:$G, $H674)</f>
        <v>19</v>
      </c>
      <c r="DF674" s="27">
        <f t="shared" ca="1" si="10"/>
        <v>0</v>
      </c>
      <c r="DG674" s="14">
        <v>1</v>
      </c>
    </row>
    <row r="675" spans="1:111" x14ac:dyDescent="0.25">
      <c r="A675" s="14" t="s">
        <v>56</v>
      </c>
      <c r="B675" s="14" t="s">
        <v>55</v>
      </c>
      <c r="C675" s="14" t="s">
        <v>55</v>
      </c>
      <c r="D675" s="14" t="s">
        <v>55</v>
      </c>
      <c r="E675" s="14" t="s">
        <v>55</v>
      </c>
      <c r="F675" s="14" t="s">
        <v>123</v>
      </c>
      <c r="G675" s="14" t="s">
        <v>102</v>
      </c>
      <c r="H675" s="1">
        <v>42179</v>
      </c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BS675" s="14"/>
      <c r="BT675" s="14"/>
      <c r="BU675" s="14"/>
      <c r="BV675" s="14"/>
      <c r="BW675" s="14"/>
      <c r="BX675" s="14"/>
      <c r="BY675" s="14"/>
      <c r="BZ675" s="14"/>
      <c r="CA675" s="14"/>
      <c r="CB675" s="14"/>
      <c r="CC675" s="14"/>
      <c r="CD675" s="14"/>
      <c r="CE675" s="14"/>
      <c r="CF675" s="14"/>
      <c r="CG675" s="14"/>
      <c r="CH675" s="14"/>
      <c r="CI675" s="14"/>
      <c r="CJ675" s="14"/>
      <c r="CK675" s="14"/>
      <c r="CL675" s="14"/>
      <c r="CM675" s="14"/>
      <c r="CN675" s="14"/>
      <c r="CO675" s="14"/>
      <c r="CP675" s="14"/>
      <c r="CQ675" s="14"/>
      <c r="CR675" s="14"/>
      <c r="CS675" s="14"/>
      <c r="CT675" s="14"/>
      <c r="CU675" s="14"/>
      <c r="CV675" s="14"/>
      <c r="CW675" s="14"/>
      <c r="CX675" s="14"/>
      <c r="CY675" s="14"/>
      <c r="CZ675" s="14"/>
      <c r="DD675" s="14">
        <f>SUMIFS(CountData!$H:$H, CountData!$A:$A, $B675,CountData!$B:$B, $C675, CountData!$C:$C, $D675, CountData!$D:$D, $E675, CountData!$E:$E, $F675, CountData!$F:$F, $G675, CountData!$G:$G, $H675)</f>
        <v>16</v>
      </c>
      <c r="DE675" s="14">
        <f>SUMIFS(CountData!$I:$I, CountData!$A:$A, $B675, CountData!$B:$B, $C675, CountData!$C:$C, $D675, CountData!$D:$D, $E675, CountData!$E:$E, $F675, CountData!$F:$F, $G675, CountData!$G:$G, $H675)</f>
        <v>19</v>
      </c>
      <c r="DF675" s="27">
        <f t="shared" ca="1" si="10"/>
        <v>0</v>
      </c>
      <c r="DG675" s="14">
        <v>1</v>
      </c>
    </row>
    <row r="676" spans="1:111" x14ac:dyDescent="0.25">
      <c r="A676" s="14" t="s">
        <v>56</v>
      </c>
      <c r="B676" s="14" t="s">
        <v>55</v>
      </c>
      <c r="C676" s="14" t="s">
        <v>55</v>
      </c>
      <c r="D676" s="14" t="s">
        <v>55</v>
      </c>
      <c r="E676" s="14" t="s">
        <v>55</v>
      </c>
      <c r="F676" s="14" t="s">
        <v>123</v>
      </c>
      <c r="G676" s="14" t="s">
        <v>102</v>
      </c>
      <c r="H676" s="1">
        <v>42180</v>
      </c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  <c r="BP676" s="14"/>
      <c r="BQ676" s="14"/>
      <c r="BR676" s="14"/>
      <c r="BS676" s="14"/>
      <c r="BT676" s="14"/>
      <c r="BU676" s="14"/>
      <c r="BV676" s="14"/>
      <c r="BW676" s="14"/>
      <c r="BX676" s="14"/>
      <c r="BY676" s="14"/>
      <c r="BZ676" s="14"/>
      <c r="CA676" s="14"/>
      <c r="CB676" s="14"/>
      <c r="CC676" s="14"/>
      <c r="CD676" s="14"/>
      <c r="CE676" s="14"/>
      <c r="CF676" s="14"/>
      <c r="CG676" s="14"/>
      <c r="CH676" s="14"/>
      <c r="CI676" s="14"/>
      <c r="CJ676" s="14"/>
      <c r="CK676" s="14"/>
      <c r="CL676" s="14"/>
      <c r="CM676" s="14"/>
      <c r="CN676" s="14"/>
      <c r="CO676" s="14"/>
      <c r="CP676" s="14"/>
      <c r="CQ676" s="14"/>
      <c r="CR676" s="14"/>
      <c r="CS676" s="14"/>
      <c r="CT676" s="14"/>
      <c r="CU676" s="14"/>
      <c r="CV676" s="14"/>
      <c r="CW676" s="14"/>
      <c r="CX676" s="14"/>
      <c r="CY676" s="14"/>
      <c r="CZ676" s="14"/>
      <c r="DD676" s="14">
        <f>SUMIFS(CountData!$H:$H, CountData!$A:$A, $B676,CountData!$B:$B, $C676, CountData!$C:$C, $D676, CountData!$D:$D, $E676, CountData!$E:$E, $F676, CountData!$F:$F, $G676, CountData!$G:$G, $H676)</f>
        <v>16</v>
      </c>
      <c r="DE676" s="14">
        <f>SUMIFS(CountData!$I:$I, CountData!$A:$A, $B676, CountData!$B:$B, $C676, CountData!$C:$C, $D676, CountData!$D:$D, $E676, CountData!$E:$E, $F676, CountData!$F:$F, $G676, CountData!$G:$G, $H676)</f>
        <v>19</v>
      </c>
      <c r="DF676" s="27">
        <f t="shared" ca="1" si="10"/>
        <v>0</v>
      </c>
      <c r="DG676" s="14">
        <v>1</v>
      </c>
    </row>
    <row r="677" spans="1:111" x14ac:dyDescent="0.25">
      <c r="A677" s="14" t="s">
        <v>56</v>
      </c>
      <c r="B677" s="14" t="s">
        <v>55</v>
      </c>
      <c r="C677" s="14" t="s">
        <v>55</v>
      </c>
      <c r="D677" s="14" t="s">
        <v>55</v>
      </c>
      <c r="E677" s="14" t="s">
        <v>55</v>
      </c>
      <c r="F677" s="14" t="s">
        <v>123</v>
      </c>
      <c r="G677" s="14" t="s">
        <v>102</v>
      </c>
      <c r="H677" s="1">
        <v>42181</v>
      </c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  <c r="BS677" s="14"/>
      <c r="BT677" s="14"/>
      <c r="BU677" s="14"/>
      <c r="BV677" s="14"/>
      <c r="BW677" s="14"/>
      <c r="BX677" s="14"/>
      <c r="BY677" s="14"/>
      <c r="BZ677" s="14"/>
      <c r="CA677" s="14"/>
      <c r="CB677" s="14"/>
      <c r="CC677" s="14"/>
      <c r="CD677" s="14"/>
      <c r="CE677" s="14"/>
      <c r="CF677" s="14"/>
      <c r="CG677" s="14"/>
      <c r="CH677" s="14"/>
      <c r="CI677" s="14"/>
      <c r="CJ677" s="14"/>
      <c r="CK677" s="14"/>
      <c r="CL677" s="14"/>
      <c r="CM677" s="14"/>
      <c r="CN677" s="14"/>
      <c r="CO677" s="14"/>
      <c r="CP677" s="14"/>
      <c r="CQ677" s="14"/>
      <c r="CR677" s="14"/>
      <c r="CS677" s="14"/>
      <c r="CT677" s="14"/>
      <c r="CU677" s="14"/>
      <c r="CV677" s="14"/>
      <c r="CW677" s="14"/>
      <c r="CX677" s="14"/>
      <c r="CY677" s="14"/>
      <c r="CZ677" s="14"/>
      <c r="DD677" s="14">
        <f>SUMIFS(CountData!$H:$H, CountData!$A:$A, $B677,CountData!$B:$B, $C677, CountData!$C:$C, $D677, CountData!$D:$D, $E677, CountData!$E:$E, $F677, CountData!$F:$F, $G677, CountData!$G:$G, $H677)</f>
        <v>16</v>
      </c>
      <c r="DE677" s="14">
        <f>SUMIFS(CountData!$I:$I, CountData!$A:$A, $B677, CountData!$B:$B, $C677, CountData!$C:$C, $D677, CountData!$D:$D, $E677, CountData!$E:$E, $F677, CountData!$F:$F, $G677, CountData!$G:$G, $H677)</f>
        <v>19</v>
      </c>
      <c r="DF677" s="27">
        <f t="shared" ca="1" si="10"/>
        <v>0</v>
      </c>
      <c r="DG677" s="14">
        <v>1</v>
      </c>
    </row>
    <row r="678" spans="1:111" x14ac:dyDescent="0.25">
      <c r="A678" s="14" t="s">
        <v>56</v>
      </c>
      <c r="B678" s="14" t="s">
        <v>55</v>
      </c>
      <c r="C678" s="14" t="s">
        <v>55</v>
      </c>
      <c r="D678" s="14" t="s">
        <v>55</v>
      </c>
      <c r="E678" s="14" t="s">
        <v>55</v>
      </c>
      <c r="F678" s="14" t="s">
        <v>123</v>
      </c>
      <c r="G678" s="14" t="s">
        <v>102</v>
      </c>
      <c r="H678" s="1">
        <v>42184</v>
      </c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  <c r="BQ678" s="14"/>
      <c r="BR678" s="14"/>
      <c r="BS678" s="14"/>
      <c r="BT678" s="14"/>
      <c r="BU678" s="14"/>
      <c r="BV678" s="14"/>
      <c r="BW678" s="14"/>
      <c r="BX678" s="14"/>
      <c r="BY678" s="14"/>
      <c r="BZ678" s="14"/>
      <c r="CA678" s="14"/>
      <c r="CB678" s="14"/>
      <c r="CC678" s="14"/>
      <c r="CD678" s="14"/>
      <c r="CE678" s="14"/>
      <c r="CF678" s="14"/>
      <c r="CG678" s="14"/>
      <c r="CH678" s="14"/>
      <c r="CI678" s="14"/>
      <c r="CJ678" s="14"/>
      <c r="CK678" s="14"/>
      <c r="CL678" s="14"/>
      <c r="CM678" s="14"/>
      <c r="CN678" s="14"/>
      <c r="CO678" s="14"/>
      <c r="CP678" s="14"/>
      <c r="CQ678" s="14"/>
      <c r="CR678" s="14"/>
      <c r="CS678" s="14"/>
      <c r="CT678" s="14"/>
      <c r="CU678" s="14"/>
      <c r="CV678" s="14"/>
      <c r="CW678" s="14"/>
      <c r="CX678" s="14"/>
      <c r="CY678" s="14"/>
      <c r="CZ678" s="14"/>
      <c r="DD678" s="14">
        <f>SUMIFS(CountData!$H:$H, CountData!$A:$A, $B678,CountData!$B:$B, $C678, CountData!$C:$C, $D678, CountData!$D:$D, $E678, CountData!$E:$E, $F678, CountData!$F:$F, $G678, CountData!$G:$G, $H678)</f>
        <v>16</v>
      </c>
      <c r="DE678" s="14">
        <f>SUMIFS(CountData!$I:$I, CountData!$A:$A, $B678, CountData!$B:$B, $C678, CountData!$C:$C, $D678, CountData!$D:$D, $E678, CountData!$E:$E, $F678, CountData!$F:$F, $G678, CountData!$G:$G, $H678)</f>
        <v>19</v>
      </c>
      <c r="DF678" s="27">
        <f t="shared" ca="1" si="10"/>
        <v>0</v>
      </c>
      <c r="DG678" s="14">
        <v>1</v>
      </c>
    </row>
    <row r="679" spans="1:111" x14ac:dyDescent="0.25">
      <c r="A679" s="14" t="s">
        <v>56</v>
      </c>
      <c r="B679" s="14" t="s">
        <v>55</v>
      </c>
      <c r="C679" s="14" t="s">
        <v>55</v>
      </c>
      <c r="D679" s="14" t="s">
        <v>55</v>
      </c>
      <c r="E679" s="14" t="s">
        <v>55</v>
      </c>
      <c r="F679" s="14" t="s">
        <v>123</v>
      </c>
      <c r="G679" s="14" t="s">
        <v>102</v>
      </c>
      <c r="H679" s="1">
        <v>42185</v>
      </c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  <c r="BQ679" s="14"/>
      <c r="BR679" s="14"/>
      <c r="BS679" s="14"/>
      <c r="BT679" s="14"/>
      <c r="BU679" s="14"/>
      <c r="BV679" s="14"/>
      <c r="BW679" s="14"/>
      <c r="BX679" s="14"/>
      <c r="BY679" s="14"/>
      <c r="BZ679" s="14"/>
      <c r="CA679" s="14"/>
      <c r="CB679" s="14"/>
      <c r="CC679" s="14"/>
      <c r="CD679" s="14"/>
      <c r="CE679" s="14"/>
      <c r="CF679" s="14"/>
      <c r="CG679" s="14"/>
      <c r="CH679" s="14"/>
      <c r="CI679" s="14"/>
      <c r="CJ679" s="14"/>
      <c r="CK679" s="14"/>
      <c r="CL679" s="14"/>
      <c r="CM679" s="14"/>
      <c r="CN679" s="14"/>
      <c r="CO679" s="14"/>
      <c r="CP679" s="14"/>
      <c r="CQ679" s="14"/>
      <c r="CR679" s="14"/>
      <c r="CS679" s="14"/>
      <c r="CT679" s="14"/>
      <c r="CU679" s="14"/>
      <c r="CV679" s="14"/>
      <c r="CW679" s="14"/>
      <c r="CX679" s="14"/>
      <c r="CY679" s="14"/>
      <c r="CZ679" s="14"/>
      <c r="DD679" s="14">
        <f>SUMIFS(CountData!$H:$H, CountData!$A:$A, $B679,CountData!$B:$B, $C679, CountData!$C:$C, $D679, CountData!$D:$D, $E679, CountData!$E:$E, $F679, CountData!$F:$F, $G679, CountData!$G:$G, $H679)</f>
        <v>16</v>
      </c>
      <c r="DE679" s="14">
        <f>SUMIFS(CountData!$I:$I, CountData!$A:$A, $B679, CountData!$B:$B, $C679, CountData!$C:$C, $D679, CountData!$D:$D, $E679, CountData!$E:$E, $F679, CountData!$F:$F, $G679, CountData!$G:$G, $H679)</f>
        <v>19</v>
      </c>
      <c r="DF679" s="27">
        <f t="shared" ca="1" si="10"/>
        <v>0</v>
      </c>
      <c r="DG679" s="14">
        <v>1</v>
      </c>
    </row>
    <row r="680" spans="1:111" x14ac:dyDescent="0.25">
      <c r="A680" s="14" t="s">
        <v>56</v>
      </c>
      <c r="B680" s="14" t="s">
        <v>55</v>
      </c>
      <c r="C680" s="14" t="s">
        <v>55</v>
      </c>
      <c r="D680" s="14" t="s">
        <v>55</v>
      </c>
      <c r="E680" s="14" t="s">
        <v>55</v>
      </c>
      <c r="F680" s="14" t="s">
        <v>123</v>
      </c>
      <c r="G680" s="14" t="s">
        <v>102</v>
      </c>
      <c r="H680" s="1">
        <v>42186</v>
      </c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  <c r="BP680" s="14"/>
      <c r="BQ680" s="14"/>
      <c r="BR680" s="14"/>
      <c r="BS680" s="14"/>
      <c r="BT680" s="14"/>
      <c r="BU680" s="14"/>
      <c r="BV680" s="14"/>
      <c r="BW680" s="14"/>
      <c r="BX680" s="14"/>
      <c r="BY680" s="14"/>
      <c r="BZ680" s="14"/>
      <c r="CA680" s="14"/>
      <c r="CB680" s="14"/>
      <c r="CC680" s="14"/>
      <c r="CD680" s="14"/>
      <c r="CE680" s="14"/>
      <c r="CF680" s="14"/>
      <c r="CG680" s="14"/>
      <c r="CH680" s="14"/>
      <c r="CI680" s="14"/>
      <c r="CJ680" s="14"/>
      <c r="CK680" s="14"/>
      <c r="CL680" s="14"/>
      <c r="CM680" s="14"/>
      <c r="CN680" s="14"/>
      <c r="CO680" s="14"/>
      <c r="CP680" s="14"/>
      <c r="CQ680" s="14"/>
      <c r="CR680" s="14"/>
      <c r="CS680" s="14"/>
      <c r="CT680" s="14"/>
      <c r="CU680" s="14"/>
      <c r="CV680" s="14"/>
      <c r="CW680" s="14"/>
      <c r="CX680" s="14"/>
      <c r="CY680" s="14"/>
      <c r="CZ680" s="14"/>
      <c r="DD680" s="14">
        <f>SUMIFS(CountData!$H:$H, CountData!$A:$A, $B680,CountData!$B:$B, $C680, CountData!$C:$C, $D680, CountData!$D:$D, $E680, CountData!$E:$E, $F680, CountData!$F:$F, $G680, CountData!$G:$G, $H680)</f>
        <v>16</v>
      </c>
      <c r="DE680" s="14">
        <f>SUMIFS(CountData!$I:$I, CountData!$A:$A, $B680, CountData!$B:$B, $C680, CountData!$C:$C, $D680, CountData!$D:$D, $E680, CountData!$E:$E, $F680, CountData!$F:$F, $G680, CountData!$G:$G, $H680)</f>
        <v>19</v>
      </c>
      <c r="DF680" s="27">
        <f t="shared" ca="1" si="10"/>
        <v>0</v>
      </c>
      <c r="DG680" s="14">
        <v>1</v>
      </c>
    </row>
    <row r="681" spans="1:111" x14ac:dyDescent="0.25">
      <c r="A681" s="14" t="s">
        <v>56</v>
      </c>
      <c r="B681" s="14" t="s">
        <v>55</v>
      </c>
      <c r="C681" s="14" t="s">
        <v>55</v>
      </c>
      <c r="D681" s="14" t="s">
        <v>55</v>
      </c>
      <c r="E681" s="14" t="s">
        <v>55</v>
      </c>
      <c r="F681" s="14" t="s">
        <v>123</v>
      </c>
      <c r="G681" s="14" t="s">
        <v>102</v>
      </c>
      <c r="H681" s="1">
        <v>42214</v>
      </c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  <c r="BS681" s="14"/>
      <c r="BT681" s="14"/>
      <c r="BU681" s="14"/>
      <c r="BV681" s="14"/>
      <c r="BW681" s="14"/>
      <c r="BX681" s="14"/>
      <c r="BY681" s="14"/>
      <c r="BZ681" s="14"/>
      <c r="CA681" s="14"/>
      <c r="CB681" s="14"/>
      <c r="CC681" s="14"/>
      <c r="CD681" s="14"/>
      <c r="CE681" s="14"/>
      <c r="CF681" s="14"/>
      <c r="CG681" s="14"/>
      <c r="CH681" s="14"/>
      <c r="CI681" s="14"/>
      <c r="CJ681" s="14"/>
      <c r="CK681" s="14"/>
      <c r="CL681" s="14"/>
      <c r="CM681" s="14"/>
      <c r="CN681" s="14"/>
      <c r="CO681" s="14"/>
      <c r="CP681" s="14"/>
      <c r="CQ681" s="14"/>
      <c r="CR681" s="14"/>
      <c r="CS681" s="14"/>
      <c r="CT681" s="14"/>
      <c r="CU681" s="14"/>
      <c r="CV681" s="14"/>
      <c r="CW681" s="14"/>
      <c r="CX681" s="14"/>
      <c r="CY681" s="14"/>
      <c r="CZ681" s="14"/>
      <c r="DD681" s="14">
        <f>SUMIFS(CountData!$H:$H, CountData!$A:$A, $B681,CountData!$B:$B, $C681, CountData!$C:$C, $D681, CountData!$D:$D, $E681, CountData!$E:$E, $F681, CountData!$F:$F, $G681, CountData!$G:$G, $H681)</f>
        <v>16</v>
      </c>
      <c r="DE681" s="14">
        <f>SUMIFS(CountData!$I:$I, CountData!$A:$A, $B681, CountData!$B:$B, $C681, CountData!$C:$C, $D681, CountData!$D:$D, $E681, CountData!$E:$E, $F681, CountData!$F:$F, $G681, CountData!$G:$G, $H681)</f>
        <v>19</v>
      </c>
      <c r="DF681" s="27">
        <f t="shared" ca="1" si="10"/>
        <v>0</v>
      </c>
      <c r="DG681" s="14">
        <v>1</v>
      </c>
    </row>
    <row r="682" spans="1:111" x14ac:dyDescent="0.25">
      <c r="A682" s="14" t="s">
        <v>56</v>
      </c>
      <c r="B682" s="14" t="s">
        <v>55</v>
      </c>
      <c r="C682" s="14" t="s">
        <v>55</v>
      </c>
      <c r="D682" s="14" t="s">
        <v>55</v>
      </c>
      <c r="E682" s="14" t="s">
        <v>55</v>
      </c>
      <c r="F682" s="14" t="s">
        <v>123</v>
      </c>
      <c r="G682" s="14" t="s">
        <v>102</v>
      </c>
      <c r="H682" s="1">
        <v>42221</v>
      </c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  <c r="BP682" s="14"/>
      <c r="BQ682" s="14"/>
      <c r="BR682" s="14"/>
      <c r="BS682" s="14"/>
      <c r="BT682" s="14"/>
      <c r="BU682" s="14"/>
      <c r="BV682" s="14"/>
      <c r="BW682" s="14"/>
      <c r="BX682" s="14"/>
      <c r="BY682" s="14"/>
      <c r="BZ682" s="14"/>
      <c r="CA682" s="14"/>
      <c r="CB682" s="14"/>
      <c r="CC682" s="14"/>
      <c r="CD682" s="14"/>
      <c r="CE682" s="14"/>
      <c r="CF682" s="14"/>
      <c r="CG682" s="14"/>
      <c r="CH682" s="14"/>
      <c r="CI682" s="14"/>
      <c r="CJ682" s="14"/>
      <c r="CK682" s="14"/>
      <c r="CL682" s="14"/>
      <c r="CM682" s="14"/>
      <c r="CN682" s="14"/>
      <c r="CO682" s="14"/>
      <c r="CP682" s="14"/>
      <c r="CQ682" s="14"/>
      <c r="CR682" s="14"/>
      <c r="CS682" s="14"/>
      <c r="CT682" s="14"/>
      <c r="CU682" s="14"/>
      <c r="CV682" s="14"/>
      <c r="CW682" s="14"/>
      <c r="CX682" s="14"/>
      <c r="CY682" s="14"/>
      <c r="CZ682" s="14"/>
      <c r="DD682" s="14">
        <f>SUMIFS(CountData!$H:$H, CountData!$A:$A, $B682,CountData!$B:$B, $C682, CountData!$C:$C, $D682, CountData!$D:$D, $E682, CountData!$E:$E, $F682, CountData!$F:$F, $G682, CountData!$G:$G, $H682)</f>
        <v>16</v>
      </c>
      <c r="DE682" s="14">
        <f>SUMIFS(CountData!$I:$I, CountData!$A:$A, $B682, CountData!$B:$B, $C682, CountData!$C:$C, $D682, CountData!$D:$D, $E682, CountData!$E:$E, $F682, CountData!$F:$F, $G682, CountData!$G:$G, $H682)</f>
        <v>19</v>
      </c>
      <c r="DF682" s="27">
        <f t="shared" ca="1" si="10"/>
        <v>0</v>
      </c>
      <c r="DG682" s="14">
        <v>1</v>
      </c>
    </row>
    <row r="683" spans="1:111" x14ac:dyDescent="0.25">
      <c r="A683" s="14" t="s">
        <v>56</v>
      </c>
      <c r="B683" s="14" t="s">
        <v>55</v>
      </c>
      <c r="C683" s="14" t="s">
        <v>55</v>
      </c>
      <c r="D683" s="14" t="s">
        <v>55</v>
      </c>
      <c r="E683" s="14" t="s">
        <v>55</v>
      </c>
      <c r="F683" s="14" t="s">
        <v>123</v>
      </c>
      <c r="G683" s="14" t="s">
        <v>102</v>
      </c>
      <c r="H683" s="1">
        <v>42229</v>
      </c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  <c r="BS683" s="14"/>
      <c r="BT683" s="14"/>
      <c r="BU683" s="14"/>
      <c r="BV683" s="14"/>
      <c r="BW683" s="14"/>
      <c r="BX683" s="14"/>
      <c r="BY683" s="14"/>
      <c r="BZ683" s="14"/>
      <c r="CA683" s="14"/>
      <c r="CB683" s="14"/>
      <c r="CC683" s="14"/>
      <c r="CD683" s="14"/>
      <c r="CE683" s="14"/>
      <c r="CF683" s="14"/>
      <c r="CG683" s="14"/>
      <c r="CH683" s="14"/>
      <c r="CI683" s="14"/>
      <c r="CJ683" s="14"/>
      <c r="CK683" s="14"/>
      <c r="CL683" s="14"/>
      <c r="CM683" s="14"/>
      <c r="CN683" s="14"/>
      <c r="CO683" s="14"/>
      <c r="CP683" s="14"/>
      <c r="CQ683" s="14"/>
      <c r="CR683" s="14"/>
      <c r="CS683" s="14"/>
      <c r="CT683" s="14"/>
      <c r="CU683" s="14"/>
      <c r="CV683" s="14"/>
      <c r="CW683" s="14"/>
      <c r="CX683" s="14"/>
      <c r="CY683" s="14"/>
      <c r="CZ683" s="14"/>
      <c r="DD683" s="14">
        <f>SUMIFS(CountData!$H:$H, CountData!$A:$A, $B683,CountData!$B:$B, $C683, CountData!$C:$C, $D683, CountData!$D:$D, $E683, CountData!$E:$E, $F683, CountData!$F:$F, $G683, CountData!$G:$G, $H683)</f>
        <v>16</v>
      </c>
      <c r="DE683" s="14">
        <f>SUMIFS(CountData!$I:$I, CountData!$A:$A, $B683, CountData!$B:$B, $C683, CountData!$C:$C, $D683, CountData!$D:$D, $E683, CountData!$E:$E, $F683, CountData!$F:$F, $G683, CountData!$G:$G, $H683)</f>
        <v>19</v>
      </c>
      <c r="DF683" s="27">
        <f t="shared" ca="1" si="10"/>
        <v>0</v>
      </c>
      <c r="DG683" s="14">
        <v>1</v>
      </c>
    </row>
    <row r="684" spans="1:111" x14ac:dyDescent="0.25">
      <c r="A684" s="14" t="s">
        <v>56</v>
      </c>
      <c r="B684" s="14" t="s">
        <v>55</v>
      </c>
      <c r="C684" s="14" t="s">
        <v>55</v>
      </c>
      <c r="D684" s="14" t="s">
        <v>55</v>
      </c>
      <c r="E684" s="14" t="s">
        <v>55</v>
      </c>
      <c r="F684" s="14" t="s">
        <v>123</v>
      </c>
      <c r="G684" s="14" t="s">
        <v>102</v>
      </c>
      <c r="H684" s="1">
        <v>42241</v>
      </c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  <c r="BP684" s="14"/>
      <c r="BQ684" s="14"/>
      <c r="BR684" s="14"/>
      <c r="BS684" s="14"/>
      <c r="BT684" s="14"/>
      <c r="BU684" s="14"/>
      <c r="BV684" s="14"/>
      <c r="BW684" s="14"/>
      <c r="BX684" s="14"/>
      <c r="BY684" s="14"/>
      <c r="BZ684" s="14"/>
      <c r="CA684" s="14"/>
      <c r="CB684" s="14"/>
      <c r="CC684" s="14"/>
      <c r="CD684" s="14"/>
      <c r="CE684" s="14"/>
      <c r="CF684" s="14"/>
      <c r="CG684" s="14"/>
      <c r="CH684" s="14"/>
      <c r="CI684" s="14"/>
      <c r="CJ684" s="14"/>
      <c r="CK684" s="14"/>
      <c r="CL684" s="14"/>
      <c r="CM684" s="14"/>
      <c r="CN684" s="14"/>
      <c r="CO684" s="14"/>
      <c r="CP684" s="14"/>
      <c r="CQ684" s="14"/>
      <c r="CR684" s="14"/>
      <c r="CS684" s="14"/>
      <c r="CT684" s="14"/>
      <c r="CU684" s="14"/>
      <c r="CV684" s="14"/>
      <c r="CW684" s="14"/>
      <c r="CX684" s="14"/>
      <c r="CY684" s="14"/>
      <c r="CZ684" s="14"/>
      <c r="DD684" s="14">
        <f>SUMIFS(CountData!$H:$H, CountData!$A:$A, $B684,CountData!$B:$B, $C684, CountData!$C:$C, $D684, CountData!$D:$D, $E684, CountData!$E:$E, $F684, CountData!$F:$F, $G684, CountData!$G:$G, $H684)</f>
        <v>16</v>
      </c>
      <c r="DE684" s="14">
        <f>SUMIFS(CountData!$I:$I, CountData!$A:$A, $B684, CountData!$B:$B, $C684, CountData!$C:$C, $D684, CountData!$D:$D, $E684, CountData!$E:$E, $F684, CountData!$F:$F, $G684, CountData!$G:$G, $H684)</f>
        <v>19</v>
      </c>
      <c r="DF684" s="27">
        <f t="shared" ca="1" si="10"/>
        <v>0</v>
      </c>
      <c r="DG684" s="14">
        <v>1</v>
      </c>
    </row>
    <row r="685" spans="1:111" x14ac:dyDescent="0.25">
      <c r="A685" s="14" t="s">
        <v>56</v>
      </c>
      <c r="B685" s="14" t="s">
        <v>55</v>
      </c>
      <c r="C685" s="14" t="s">
        <v>55</v>
      </c>
      <c r="D685" s="14" t="s">
        <v>55</v>
      </c>
      <c r="E685" s="14" t="s">
        <v>55</v>
      </c>
      <c r="F685" s="14" t="s">
        <v>123</v>
      </c>
      <c r="G685" s="14" t="s">
        <v>102</v>
      </c>
      <c r="H685" s="1">
        <v>42242</v>
      </c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  <c r="BS685" s="14"/>
      <c r="BT685" s="14"/>
      <c r="BU685" s="14"/>
      <c r="BV685" s="14"/>
      <c r="BW685" s="14"/>
      <c r="BX685" s="14"/>
      <c r="BY685" s="14"/>
      <c r="BZ685" s="14"/>
      <c r="CA685" s="14"/>
      <c r="CB685" s="14"/>
      <c r="CC685" s="14"/>
      <c r="CD685" s="14"/>
      <c r="CE685" s="14"/>
      <c r="CF685" s="14"/>
      <c r="CG685" s="14"/>
      <c r="CH685" s="14"/>
      <c r="CI685" s="14"/>
      <c r="CJ685" s="14"/>
      <c r="CK685" s="14"/>
      <c r="CL685" s="14"/>
      <c r="CM685" s="14"/>
      <c r="CN685" s="14"/>
      <c r="CO685" s="14"/>
      <c r="CP685" s="14"/>
      <c r="CQ685" s="14"/>
      <c r="CR685" s="14"/>
      <c r="CS685" s="14"/>
      <c r="CT685" s="14"/>
      <c r="CU685" s="14"/>
      <c r="CV685" s="14"/>
      <c r="CW685" s="14"/>
      <c r="CX685" s="14"/>
      <c r="CY685" s="14"/>
      <c r="CZ685" s="14"/>
      <c r="DD685" s="14">
        <f>SUMIFS(CountData!$H:$H, CountData!$A:$A, $B685,CountData!$B:$B, $C685, CountData!$C:$C, $D685, CountData!$D:$D, $E685, CountData!$E:$E, $F685, CountData!$F:$F, $G685, CountData!$G:$G, $H685)</f>
        <v>16</v>
      </c>
      <c r="DE685" s="14">
        <f>SUMIFS(CountData!$I:$I, CountData!$A:$A, $B685, CountData!$B:$B, $C685, CountData!$C:$C, $D685, CountData!$D:$D, $E685, CountData!$E:$E, $F685, CountData!$F:$F, $G685, CountData!$G:$G, $H685)</f>
        <v>19</v>
      </c>
      <c r="DF685" s="27">
        <f t="shared" ca="1" si="10"/>
        <v>0</v>
      </c>
      <c r="DG685" s="14">
        <v>1</v>
      </c>
    </row>
    <row r="686" spans="1:111" x14ac:dyDescent="0.25">
      <c r="A686" s="14" t="s">
        <v>56</v>
      </c>
      <c r="B686" s="14" t="s">
        <v>55</v>
      </c>
      <c r="C686" s="14" t="s">
        <v>55</v>
      </c>
      <c r="D686" s="14" t="s">
        <v>55</v>
      </c>
      <c r="E686" s="14" t="s">
        <v>55</v>
      </c>
      <c r="F686" s="14" t="s">
        <v>123</v>
      </c>
      <c r="G686" s="14" t="s">
        <v>102</v>
      </c>
      <c r="H686" s="1">
        <v>42243</v>
      </c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  <c r="BQ686" s="14"/>
      <c r="BR686" s="14"/>
      <c r="BS686" s="14"/>
      <c r="BT686" s="14"/>
      <c r="BU686" s="14"/>
      <c r="BV686" s="14"/>
      <c r="BW686" s="14"/>
      <c r="BX686" s="14"/>
      <c r="BY686" s="14"/>
      <c r="BZ686" s="14"/>
      <c r="CA686" s="14"/>
      <c r="CB686" s="14"/>
      <c r="CC686" s="14"/>
      <c r="CD686" s="14"/>
      <c r="CE686" s="14"/>
      <c r="CF686" s="14"/>
      <c r="CG686" s="14"/>
      <c r="CH686" s="14"/>
      <c r="CI686" s="14"/>
      <c r="CJ686" s="14"/>
      <c r="CK686" s="14"/>
      <c r="CL686" s="14"/>
      <c r="CM686" s="14"/>
      <c r="CN686" s="14"/>
      <c r="CO686" s="14"/>
      <c r="CP686" s="14"/>
      <c r="CQ686" s="14"/>
      <c r="CR686" s="14"/>
      <c r="CS686" s="14"/>
      <c r="CT686" s="14"/>
      <c r="CU686" s="14"/>
      <c r="CV686" s="14"/>
      <c r="CW686" s="14"/>
      <c r="CX686" s="14"/>
      <c r="CY686" s="14"/>
      <c r="CZ686" s="14"/>
      <c r="DD686" s="14">
        <f>SUMIFS(CountData!$H:$H, CountData!$A:$A, $B686,CountData!$B:$B, $C686, CountData!$C:$C, $D686, CountData!$D:$D, $E686, CountData!$E:$E, $F686, CountData!$F:$F, $G686, CountData!$G:$G, $H686)</f>
        <v>16</v>
      </c>
      <c r="DE686" s="14">
        <f>SUMIFS(CountData!$I:$I, CountData!$A:$A, $B686, CountData!$B:$B, $C686, CountData!$C:$C, $D686, CountData!$D:$D, $E686, CountData!$E:$E, $F686, CountData!$F:$F, $G686, CountData!$G:$G, $H686)</f>
        <v>19</v>
      </c>
      <c r="DF686" s="27">
        <f t="shared" ca="1" si="10"/>
        <v>0</v>
      </c>
      <c r="DG686" s="14">
        <v>1</v>
      </c>
    </row>
    <row r="687" spans="1:111" x14ac:dyDescent="0.25">
      <c r="A687" s="14" t="s">
        <v>56</v>
      </c>
      <c r="B687" s="14" t="s">
        <v>55</v>
      </c>
      <c r="C687" s="14" t="s">
        <v>55</v>
      </c>
      <c r="D687" s="14" t="s">
        <v>55</v>
      </c>
      <c r="E687" s="14" t="s">
        <v>55</v>
      </c>
      <c r="F687" s="14" t="s">
        <v>123</v>
      </c>
      <c r="G687" s="14" t="s">
        <v>102</v>
      </c>
      <c r="H687" s="1">
        <v>42244</v>
      </c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4"/>
      <c r="BQ687" s="14"/>
      <c r="BR687" s="14"/>
      <c r="BS687" s="14"/>
      <c r="BT687" s="14"/>
      <c r="BU687" s="14"/>
      <c r="BV687" s="14"/>
      <c r="BW687" s="14"/>
      <c r="BX687" s="14"/>
      <c r="BY687" s="14"/>
      <c r="BZ687" s="14"/>
      <c r="CA687" s="14"/>
      <c r="CB687" s="14"/>
      <c r="CC687" s="14"/>
      <c r="CD687" s="14"/>
      <c r="CE687" s="14"/>
      <c r="CF687" s="14"/>
      <c r="CG687" s="14"/>
      <c r="CH687" s="14"/>
      <c r="CI687" s="14"/>
      <c r="CJ687" s="14"/>
      <c r="CK687" s="14"/>
      <c r="CL687" s="14"/>
      <c r="CM687" s="14"/>
      <c r="CN687" s="14"/>
      <c r="CO687" s="14"/>
      <c r="CP687" s="14"/>
      <c r="CQ687" s="14"/>
      <c r="CR687" s="14"/>
      <c r="CS687" s="14"/>
      <c r="CT687" s="14"/>
      <c r="CU687" s="14"/>
      <c r="CV687" s="14"/>
      <c r="CW687" s="14"/>
      <c r="CX687" s="14"/>
      <c r="CY687" s="14"/>
      <c r="CZ687" s="14"/>
      <c r="DD687" s="14">
        <f>SUMIFS(CountData!$H:$H, CountData!$A:$A, $B687,CountData!$B:$B, $C687, CountData!$C:$C, $D687, CountData!$D:$D, $E687, CountData!$E:$E, $F687, CountData!$F:$F, $G687, CountData!$G:$G, $H687)</f>
        <v>16</v>
      </c>
      <c r="DE687" s="14">
        <f>SUMIFS(CountData!$I:$I, CountData!$A:$A, $B687, CountData!$B:$B, $C687, CountData!$C:$C, $D687, CountData!$D:$D, $E687, CountData!$E:$E, $F687, CountData!$F:$F, $G687, CountData!$G:$G, $H687)</f>
        <v>19</v>
      </c>
      <c r="DF687" s="27">
        <f t="shared" ca="1" si="10"/>
        <v>0</v>
      </c>
      <c r="DG687" s="14">
        <v>1</v>
      </c>
    </row>
    <row r="688" spans="1:111" x14ac:dyDescent="0.25">
      <c r="A688" s="14" t="s">
        <v>56</v>
      </c>
      <c r="B688" s="14" t="s">
        <v>55</v>
      </c>
      <c r="C688" s="14" t="s">
        <v>55</v>
      </c>
      <c r="D688" s="14" t="s">
        <v>55</v>
      </c>
      <c r="E688" s="14" t="s">
        <v>55</v>
      </c>
      <c r="F688" s="14" t="s">
        <v>123</v>
      </c>
      <c r="G688" s="14" t="s">
        <v>102</v>
      </c>
      <c r="H688" s="1">
        <v>42255</v>
      </c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4"/>
      <c r="BQ688" s="14"/>
      <c r="BR688" s="14"/>
      <c r="BS688" s="14"/>
      <c r="BT688" s="14"/>
      <c r="BU688" s="14"/>
      <c r="BV688" s="14"/>
      <c r="BW688" s="14"/>
      <c r="BX688" s="14"/>
      <c r="BY688" s="14"/>
      <c r="BZ688" s="14"/>
      <c r="CA688" s="14"/>
      <c r="CB688" s="14"/>
      <c r="CC688" s="14"/>
      <c r="CD688" s="14"/>
      <c r="CE688" s="14"/>
      <c r="CF688" s="14"/>
      <c r="CG688" s="14"/>
      <c r="CH688" s="14"/>
      <c r="CI688" s="14"/>
      <c r="CJ688" s="14"/>
      <c r="CK688" s="14"/>
      <c r="CL688" s="14"/>
      <c r="CM688" s="14"/>
      <c r="CN688" s="14"/>
      <c r="CO688" s="14"/>
      <c r="CP688" s="14"/>
      <c r="CQ688" s="14"/>
      <c r="CR688" s="14"/>
      <c r="CS688" s="14"/>
      <c r="CT688" s="14"/>
      <c r="CU688" s="14"/>
      <c r="CV688" s="14"/>
      <c r="CW688" s="14"/>
      <c r="CX688" s="14"/>
      <c r="CY688" s="14"/>
      <c r="CZ688" s="14"/>
      <c r="DD688" s="14">
        <f>SUMIFS(CountData!$H:$H, CountData!$A:$A, $B688,CountData!$B:$B, $C688, CountData!$C:$C, $D688, CountData!$D:$D, $E688, CountData!$E:$E, $F688, CountData!$F:$F, $G688, CountData!$G:$G, $H688)</f>
        <v>16</v>
      </c>
      <c r="DE688" s="14">
        <f>SUMIFS(CountData!$I:$I, CountData!$A:$A, $B688, CountData!$B:$B, $C688, CountData!$C:$C, $D688, CountData!$D:$D, $E688, CountData!$E:$E, $F688, CountData!$F:$F, $G688, CountData!$G:$G, $H688)</f>
        <v>19</v>
      </c>
      <c r="DF688" s="27">
        <f t="shared" ca="1" si="10"/>
        <v>0</v>
      </c>
      <c r="DG688" s="14">
        <v>1</v>
      </c>
    </row>
    <row r="689" spans="1:111" x14ac:dyDescent="0.25">
      <c r="A689" s="14" t="s">
        <v>56</v>
      </c>
      <c r="B689" s="14" t="s">
        <v>55</v>
      </c>
      <c r="C689" s="14" t="s">
        <v>55</v>
      </c>
      <c r="D689" s="14" t="s">
        <v>55</v>
      </c>
      <c r="E689" s="14" t="s">
        <v>55</v>
      </c>
      <c r="F689" s="14" t="s">
        <v>123</v>
      </c>
      <c r="G689" s="14" t="s">
        <v>102</v>
      </c>
      <c r="H689" s="1">
        <v>42256</v>
      </c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  <c r="BP689" s="14"/>
      <c r="BQ689" s="14"/>
      <c r="BR689" s="14"/>
      <c r="BS689" s="14"/>
      <c r="BT689" s="14"/>
      <c r="BU689" s="14"/>
      <c r="BV689" s="14"/>
      <c r="BW689" s="14"/>
      <c r="BX689" s="14"/>
      <c r="BY689" s="14"/>
      <c r="BZ689" s="14"/>
      <c r="CA689" s="14"/>
      <c r="CB689" s="14"/>
      <c r="CC689" s="14"/>
      <c r="CD689" s="14"/>
      <c r="CE689" s="14"/>
      <c r="CF689" s="14"/>
      <c r="CG689" s="14"/>
      <c r="CH689" s="14"/>
      <c r="CI689" s="14"/>
      <c r="CJ689" s="14"/>
      <c r="CK689" s="14"/>
      <c r="CL689" s="14"/>
      <c r="CM689" s="14"/>
      <c r="CN689" s="14"/>
      <c r="CO689" s="14"/>
      <c r="CP689" s="14"/>
      <c r="CQ689" s="14"/>
      <c r="CR689" s="14"/>
      <c r="CS689" s="14"/>
      <c r="CT689" s="14"/>
      <c r="CU689" s="14"/>
      <c r="CV689" s="14"/>
      <c r="CW689" s="14"/>
      <c r="CX689" s="14"/>
      <c r="CY689" s="14"/>
      <c r="CZ689" s="14"/>
      <c r="DD689" s="14">
        <f>SUMIFS(CountData!$H:$H, CountData!$A:$A, $B689,CountData!$B:$B, $C689, CountData!$C:$C, $D689, CountData!$D:$D, $E689, CountData!$E:$E, $F689, CountData!$F:$F, $G689, CountData!$G:$G, $H689)</f>
        <v>16</v>
      </c>
      <c r="DE689" s="14">
        <f>SUMIFS(CountData!$I:$I, CountData!$A:$A, $B689, CountData!$B:$B, $C689, CountData!$C:$C, $D689, CountData!$D:$D, $E689, CountData!$E:$E, $F689, CountData!$F:$F, $G689, CountData!$G:$G, $H689)</f>
        <v>19</v>
      </c>
      <c r="DF689" s="27">
        <f t="shared" ca="1" si="10"/>
        <v>0</v>
      </c>
      <c r="DG689" s="14">
        <v>1</v>
      </c>
    </row>
    <row r="690" spans="1:111" x14ac:dyDescent="0.25">
      <c r="A690" s="14" t="s">
        <v>56</v>
      </c>
      <c r="B690" s="14" t="s">
        <v>55</v>
      </c>
      <c r="C690" s="14" t="s">
        <v>55</v>
      </c>
      <c r="D690" s="14" t="s">
        <v>55</v>
      </c>
      <c r="E690" s="14" t="s">
        <v>55</v>
      </c>
      <c r="F690" s="14" t="s">
        <v>123</v>
      </c>
      <c r="G690" s="14" t="s">
        <v>102</v>
      </c>
      <c r="H690" s="1">
        <v>42257</v>
      </c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  <c r="BQ690" s="14"/>
      <c r="BR690" s="14"/>
      <c r="BS690" s="14"/>
      <c r="BT690" s="14"/>
      <c r="BU690" s="14"/>
      <c r="BV690" s="14"/>
      <c r="BW690" s="14"/>
      <c r="BX690" s="14"/>
      <c r="BY690" s="14"/>
      <c r="BZ690" s="14"/>
      <c r="CA690" s="14"/>
      <c r="CB690" s="14"/>
      <c r="CC690" s="14"/>
      <c r="CD690" s="14"/>
      <c r="CE690" s="14"/>
      <c r="CF690" s="14"/>
      <c r="CG690" s="14"/>
      <c r="CH690" s="14"/>
      <c r="CI690" s="14"/>
      <c r="CJ690" s="14"/>
      <c r="CK690" s="14"/>
      <c r="CL690" s="14"/>
      <c r="CM690" s="14"/>
      <c r="CN690" s="14"/>
      <c r="CO690" s="14"/>
      <c r="CP690" s="14"/>
      <c r="CQ690" s="14"/>
      <c r="CR690" s="14"/>
      <c r="CS690" s="14"/>
      <c r="CT690" s="14"/>
      <c r="CU690" s="14"/>
      <c r="CV690" s="14"/>
      <c r="CW690" s="14"/>
      <c r="CX690" s="14"/>
      <c r="CY690" s="14"/>
      <c r="CZ690" s="14"/>
      <c r="DD690" s="14">
        <f>SUMIFS(CountData!$H:$H, CountData!$A:$A, $B690,CountData!$B:$B, $C690, CountData!$C:$C, $D690, CountData!$D:$D, $E690, CountData!$E:$E, $F690, CountData!$F:$F, $G690, CountData!$G:$G, $H690)</f>
        <v>16</v>
      </c>
      <c r="DE690" s="14">
        <f>SUMIFS(CountData!$I:$I, CountData!$A:$A, $B690, CountData!$B:$B, $C690, CountData!$C:$C, $D690, CountData!$D:$D, $E690, CountData!$E:$E, $F690, CountData!$F:$F, $G690, CountData!$G:$G, $H690)</f>
        <v>19</v>
      </c>
      <c r="DF690" s="27">
        <f t="shared" ca="1" si="10"/>
        <v>0</v>
      </c>
      <c r="DG690" s="14">
        <v>1</v>
      </c>
    </row>
    <row r="691" spans="1:111" x14ac:dyDescent="0.25">
      <c r="A691" s="14" t="s">
        <v>56</v>
      </c>
      <c r="B691" s="14" t="s">
        <v>55</v>
      </c>
      <c r="C691" s="14" t="s">
        <v>55</v>
      </c>
      <c r="D691" s="14" t="s">
        <v>55</v>
      </c>
      <c r="E691" s="14" t="s">
        <v>55</v>
      </c>
      <c r="F691" s="14" t="s">
        <v>123</v>
      </c>
      <c r="G691" s="14" t="s">
        <v>102</v>
      </c>
      <c r="H691" s="1">
        <v>42258</v>
      </c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  <c r="BP691" s="14"/>
      <c r="BQ691" s="14"/>
      <c r="BR691" s="14"/>
      <c r="BS691" s="14"/>
      <c r="BT691" s="14"/>
      <c r="BU691" s="14"/>
      <c r="BV691" s="14"/>
      <c r="BW691" s="14"/>
      <c r="BX691" s="14"/>
      <c r="BY691" s="14"/>
      <c r="BZ691" s="14"/>
      <c r="CA691" s="14"/>
      <c r="CB691" s="14"/>
      <c r="CC691" s="14"/>
      <c r="CD691" s="14"/>
      <c r="CE691" s="14"/>
      <c r="CF691" s="14"/>
      <c r="CG691" s="14"/>
      <c r="CH691" s="14"/>
      <c r="CI691" s="14"/>
      <c r="CJ691" s="14"/>
      <c r="CK691" s="14"/>
      <c r="CL691" s="14"/>
      <c r="CM691" s="14"/>
      <c r="CN691" s="14"/>
      <c r="CO691" s="14"/>
      <c r="CP691" s="14"/>
      <c r="CQ691" s="14"/>
      <c r="CR691" s="14"/>
      <c r="CS691" s="14"/>
      <c r="CT691" s="14"/>
      <c r="CU691" s="14"/>
      <c r="CV691" s="14"/>
      <c r="CW691" s="14"/>
      <c r="CX691" s="14"/>
      <c r="CY691" s="14"/>
      <c r="CZ691" s="14"/>
      <c r="DD691" s="14">
        <f>SUMIFS(CountData!$H:$H, CountData!$A:$A, $B691,CountData!$B:$B, $C691, CountData!$C:$C, $D691, CountData!$D:$D, $E691, CountData!$E:$E, $F691, CountData!$F:$F, $G691, CountData!$G:$G, $H691)</f>
        <v>16</v>
      </c>
      <c r="DE691" s="14">
        <f>SUMIFS(CountData!$I:$I, CountData!$A:$A, $B691, CountData!$B:$B, $C691, CountData!$C:$C, $D691, CountData!$D:$D, $E691, CountData!$E:$E, $F691, CountData!$F:$F, $G691, CountData!$G:$G, $H691)</f>
        <v>19</v>
      </c>
      <c r="DF691" s="27">
        <f t="shared" ca="1" si="10"/>
        <v>0</v>
      </c>
      <c r="DG691" s="14">
        <v>1</v>
      </c>
    </row>
    <row r="692" spans="1:111" x14ac:dyDescent="0.25">
      <c r="A692" s="14" t="s">
        <v>56</v>
      </c>
      <c r="B692" s="14" t="s">
        <v>55</v>
      </c>
      <c r="C692" s="14" t="s">
        <v>55</v>
      </c>
      <c r="D692" s="14" t="s">
        <v>55</v>
      </c>
      <c r="E692" s="14" t="s">
        <v>55</v>
      </c>
      <c r="F692" s="14" t="s">
        <v>123</v>
      </c>
      <c r="G692" s="14" t="s">
        <v>102</v>
      </c>
      <c r="H692" s="1">
        <v>42268</v>
      </c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  <c r="BP692" s="14"/>
      <c r="BQ692" s="14"/>
      <c r="BR692" s="14"/>
      <c r="BS692" s="14"/>
      <c r="BT692" s="14"/>
      <c r="BU692" s="14"/>
      <c r="BV692" s="14"/>
      <c r="BW692" s="14"/>
      <c r="BX692" s="14"/>
      <c r="BY692" s="14"/>
      <c r="BZ692" s="14"/>
      <c r="CA692" s="14"/>
      <c r="CB692" s="14"/>
      <c r="CC692" s="14"/>
      <c r="CD692" s="14"/>
      <c r="CE692" s="14"/>
      <c r="CF692" s="14"/>
      <c r="CG692" s="14"/>
      <c r="CH692" s="14"/>
      <c r="CI692" s="14"/>
      <c r="CJ692" s="14"/>
      <c r="CK692" s="14"/>
      <c r="CL692" s="14"/>
      <c r="CM692" s="14"/>
      <c r="CN692" s="14"/>
      <c r="CO692" s="14"/>
      <c r="CP692" s="14"/>
      <c r="CQ692" s="14"/>
      <c r="CR692" s="14"/>
      <c r="CS692" s="14"/>
      <c r="CT692" s="14"/>
      <c r="CU692" s="14"/>
      <c r="CV692" s="14"/>
      <c r="CW692" s="14"/>
      <c r="CX692" s="14"/>
      <c r="CY692" s="14"/>
      <c r="CZ692" s="14"/>
      <c r="DD692" s="14">
        <f>SUMIFS(CountData!$H:$H, CountData!$A:$A, $B692,CountData!$B:$B, $C692, CountData!$C:$C, $D692, CountData!$D:$D, $E692, CountData!$E:$E, $F692, CountData!$F:$F, $G692, CountData!$G:$G, $H692)</f>
        <v>16</v>
      </c>
      <c r="DE692" s="14">
        <f>SUMIFS(CountData!$I:$I, CountData!$A:$A, $B692, CountData!$B:$B, $C692, CountData!$C:$C, $D692, CountData!$D:$D, $E692, CountData!$E:$E, $F692, CountData!$F:$F, $G692, CountData!$G:$G, $H692)</f>
        <v>19</v>
      </c>
      <c r="DF692" s="27">
        <f t="shared" ca="1" si="10"/>
        <v>0</v>
      </c>
      <c r="DG692" s="14">
        <v>1</v>
      </c>
    </row>
    <row r="693" spans="1:111" x14ac:dyDescent="0.25">
      <c r="A693" s="14" t="s">
        <v>56</v>
      </c>
      <c r="B693" s="14" t="s">
        <v>55</v>
      </c>
      <c r="C693" s="14" t="s">
        <v>55</v>
      </c>
      <c r="D693" s="14" t="s">
        <v>55</v>
      </c>
      <c r="E693" s="14" t="s">
        <v>55</v>
      </c>
      <c r="F693" s="14" t="s">
        <v>123</v>
      </c>
      <c r="G693" s="14" t="s">
        <v>102</v>
      </c>
      <c r="H693" s="1">
        <v>42286</v>
      </c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  <c r="BQ693" s="14"/>
      <c r="BR693" s="14"/>
      <c r="BS693" s="14"/>
      <c r="BT693" s="14"/>
      <c r="BU693" s="14"/>
      <c r="BV693" s="14"/>
      <c r="BW693" s="14"/>
      <c r="BX693" s="14"/>
      <c r="BY693" s="14"/>
      <c r="BZ693" s="14"/>
      <c r="CA693" s="14"/>
      <c r="CB693" s="14"/>
      <c r="CC693" s="14"/>
      <c r="CD693" s="14"/>
      <c r="CE693" s="14"/>
      <c r="CF693" s="14"/>
      <c r="CG693" s="14"/>
      <c r="CH693" s="14"/>
      <c r="CI693" s="14"/>
      <c r="CJ693" s="14"/>
      <c r="CK693" s="14"/>
      <c r="CL693" s="14"/>
      <c r="CM693" s="14"/>
      <c r="CN693" s="14"/>
      <c r="CO693" s="14"/>
      <c r="CP693" s="14"/>
      <c r="CQ693" s="14"/>
      <c r="CR693" s="14"/>
      <c r="CS693" s="14"/>
      <c r="CT693" s="14"/>
      <c r="CU693" s="14"/>
      <c r="CV693" s="14"/>
      <c r="CW693" s="14"/>
      <c r="CX693" s="14"/>
      <c r="CY693" s="14"/>
      <c r="CZ693" s="14"/>
      <c r="DD693" s="14">
        <f>SUMIFS(CountData!$H:$H, CountData!$A:$A, $B693,CountData!$B:$B, $C693, CountData!$C:$C, $D693, CountData!$D:$D, $E693, CountData!$E:$E, $F693, CountData!$F:$F, $G693, CountData!$G:$G, $H693)</f>
        <v>16</v>
      </c>
      <c r="DE693" s="14">
        <f>SUMIFS(CountData!$I:$I, CountData!$A:$A, $B693, CountData!$B:$B, $C693, CountData!$C:$C, $D693, CountData!$D:$D, $E693, CountData!$E:$E, $F693, CountData!$F:$F, $G693, CountData!$G:$G, $H693)</f>
        <v>19</v>
      </c>
      <c r="DF693" s="27">
        <f t="shared" ca="1" si="10"/>
        <v>0</v>
      </c>
      <c r="DG693" s="14">
        <v>1</v>
      </c>
    </row>
    <row r="694" spans="1:111" x14ac:dyDescent="0.25">
      <c r="A694" s="14" t="s">
        <v>56</v>
      </c>
      <c r="B694" s="14" t="s">
        <v>55</v>
      </c>
      <c r="C694" s="14" t="s">
        <v>55</v>
      </c>
      <c r="D694" s="14" t="s">
        <v>55</v>
      </c>
      <c r="E694" s="14" t="s">
        <v>55</v>
      </c>
      <c r="F694" s="14" t="s">
        <v>123</v>
      </c>
      <c r="G694" s="14" t="s">
        <v>102</v>
      </c>
      <c r="H694" s="1">
        <v>42289</v>
      </c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  <c r="BP694" s="14"/>
      <c r="BQ694" s="14"/>
      <c r="BR694" s="14"/>
      <c r="BS694" s="14"/>
      <c r="BT694" s="14"/>
      <c r="BU694" s="14"/>
      <c r="BV694" s="14"/>
      <c r="BW694" s="14"/>
      <c r="BX694" s="14"/>
      <c r="BY694" s="14"/>
      <c r="BZ694" s="14"/>
      <c r="CA694" s="14"/>
      <c r="CB694" s="14"/>
      <c r="CC694" s="14"/>
      <c r="CD694" s="14"/>
      <c r="CE694" s="14"/>
      <c r="CF694" s="14"/>
      <c r="CG694" s="14"/>
      <c r="CH694" s="14"/>
      <c r="CI694" s="14"/>
      <c r="CJ694" s="14"/>
      <c r="CK694" s="14"/>
      <c r="CL694" s="14"/>
      <c r="CM694" s="14"/>
      <c r="CN694" s="14"/>
      <c r="CO694" s="14"/>
      <c r="CP694" s="14"/>
      <c r="CQ694" s="14"/>
      <c r="CR694" s="14"/>
      <c r="CS694" s="14"/>
      <c r="CT694" s="14"/>
      <c r="CU694" s="14"/>
      <c r="CV694" s="14"/>
      <c r="CW694" s="14"/>
      <c r="CX694" s="14"/>
      <c r="CY694" s="14"/>
      <c r="CZ694" s="14"/>
      <c r="DD694" s="14">
        <f>SUMIFS(CountData!$H:$H, CountData!$A:$A, $B694,CountData!$B:$B, $C694, CountData!$C:$C, $D694, CountData!$D:$D, $E694, CountData!$E:$E, $F694, CountData!$F:$F, $G694, CountData!$G:$G, $H694)</f>
        <v>16</v>
      </c>
      <c r="DE694" s="14">
        <f>SUMIFS(CountData!$I:$I, CountData!$A:$A, $B694, CountData!$B:$B, $C694, CountData!$C:$C, $D694, CountData!$D:$D, $E694, CountData!$E:$E, $F694, CountData!$F:$F, $G694, CountData!$G:$G, $H694)</f>
        <v>19</v>
      </c>
      <c r="DF694" s="27">
        <f t="shared" ca="1" si="10"/>
        <v>0</v>
      </c>
      <c r="DG694" s="14">
        <v>1</v>
      </c>
    </row>
    <row r="695" spans="1:111" x14ac:dyDescent="0.25">
      <c r="A695" s="14" t="s">
        <v>56</v>
      </c>
      <c r="B695" s="14" t="s">
        <v>55</v>
      </c>
      <c r="C695" s="14" t="s">
        <v>55</v>
      </c>
      <c r="D695" s="14" t="s">
        <v>55</v>
      </c>
      <c r="E695" s="14" t="s">
        <v>55</v>
      </c>
      <c r="F695" s="14" t="s">
        <v>123</v>
      </c>
      <c r="G695" s="14" t="s">
        <v>102</v>
      </c>
      <c r="H695" s="1">
        <v>42290</v>
      </c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  <c r="BS695" s="14"/>
      <c r="BT695" s="14"/>
      <c r="BU695" s="14"/>
      <c r="BV695" s="14"/>
      <c r="BW695" s="14"/>
      <c r="BX695" s="14"/>
      <c r="BY695" s="14"/>
      <c r="BZ695" s="14"/>
      <c r="CA695" s="14"/>
      <c r="CB695" s="14"/>
      <c r="CC695" s="14"/>
      <c r="CD695" s="14"/>
      <c r="CE695" s="14"/>
      <c r="CF695" s="14"/>
      <c r="CG695" s="14"/>
      <c r="CH695" s="14"/>
      <c r="CI695" s="14"/>
      <c r="CJ695" s="14"/>
      <c r="CK695" s="14"/>
      <c r="CL695" s="14"/>
      <c r="CM695" s="14"/>
      <c r="CN695" s="14"/>
      <c r="CO695" s="14"/>
      <c r="CP695" s="14"/>
      <c r="CQ695" s="14"/>
      <c r="CR695" s="14"/>
      <c r="CS695" s="14"/>
      <c r="CT695" s="14"/>
      <c r="CU695" s="14"/>
      <c r="CV695" s="14"/>
      <c r="CW695" s="14"/>
      <c r="CX695" s="14"/>
      <c r="CY695" s="14"/>
      <c r="CZ695" s="14"/>
      <c r="DD695" s="14">
        <f>SUMIFS(CountData!$H:$H, CountData!$A:$A, $B695,CountData!$B:$B, $C695, CountData!$C:$C, $D695, CountData!$D:$D, $E695, CountData!$E:$E, $F695, CountData!$F:$F, $G695, CountData!$G:$G, $H695)</f>
        <v>16</v>
      </c>
      <c r="DE695" s="14">
        <f>SUMIFS(CountData!$I:$I, CountData!$A:$A, $B695, CountData!$B:$B, $C695, CountData!$C:$C, $D695, CountData!$D:$D, $E695, CountData!$E:$E, $F695, CountData!$F:$F, $G695, CountData!$G:$G, $H695)</f>
        <v>19</v>
      </c>
      <c r="DF695" s="27">
        <f t="shared" ca="1" si="10"/>
        <v>0</v>
      </c>
      <c r="DG695" s="14">
        <v>1</v>
      </c>
    </row>
    <row r="696" spans="1:111" x14ac:dyDescent="0.25">
      <c r="A696" s="14" t="s">
        <v>56</v>
      </c>
      <c r="B696" s="14" t="s">
        <v>55</v>
      </c>
      <c r="C696" s="14" t="s">
        <v>55</v>
      </c>
      <c r="D696" s="14" t="s">
        <v>55</v>
      </c>
      <c r="E696" s="14" t="s">
        <v>55</v>
      </c>
      <c r="F696" s="14" t="s">
        <v>123</v>
      </c>
      <c r="G696" s="14" t="s">
        <v>102</v>
      </c>
      <c r="H696" s="1">
        <v>42291</v>
      </c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  <c r="BP696" s="14"/>
      <c r="BQ696" s="14"/>
      <c r="BR696" s="14"/>
      <c r="BS696" s="14"/>
      <c r="BT696" s="14"/>
      <c r="BU696" s="14"/>
      <c r="BV696" s="14"/>
      <c r="BW696" s="14"/>
      <c r="BX696" s="14"/>
      <c r="BY696" s="14"/>
      <c r="BZ696" s="14"/>
      <c r="CA696" s="14"/>
      <c r="CB696" s="14"/>
      <c r="CC696" s="14"/>
      <c r="CD696" s="14"/>
      <c r="CE696" s="14"/>
      <c r="CF696" s="14"/>
      <c r="CG696" s="14"/>
      <c r="CH696" s="14"/>
      <c r="CI696" s="14"/>
      <c r="CJ696" s="14"/>
      <c r="CK696" s="14"/>
      <c r="CL696" s="14"/>
      <c r="CM696" s="14"/>
      <c r="CN696" s="14"/>
      <c r="CO696" s="14"/>
      <c r="CP696" s="14"/>
      <c r="CQ696" s="14"/>
      <c r="CR696" s="14"/>
      <c r="CS696" s="14"/>
      <c r="CT696" s="14"/>
      <c r="CU696" s="14"/>
      <c r="CV696" s="14"/>
      <c r="CW696" s="14"/>
      <c r="CX696" s="14"/>
      <c r="CY696" s="14"/>
      <c r="CZ696" s="14"/>
      <c r="DD696" s="14">
        <f>SUMIFS(CountData!$H:$H, CountData!$A:$A, $B696,CountData!$B:$B, $C696, CountData!$C:$C, $D696, CountData!$D:$D, $E696, CountData!$E:$E, $F696, CountData!$F:$F, $G696, CountData!$G:$G, $H696)</f>
        <v>16</v>
      </c>
      <c r="DE696" s="14">
        <f>SUMIFS(CountData!$I:$I, CountData!$A:$A, $B696, CountData!$B:$B, $C696, CountData!$C:$C, $D696, CountData!$D:$D, $E696, CountData!$E:$E, $F696, CountData!$F:$F, $G696, CountData!$G:$G, $H696)</f>
        <v>19</v>
      </c>
      <c r="DF696" s="27">
        <f t="shared" ca="1" si="10"/>
        <v>0</v>
      </c>
      <c r="DG696" s="14">
        <v>1</v>
      </c>
    </row>
    <row r="697" spans="1:111" x14ac:dyDescent="0.25">
      <c r="A697" s="14" t="s">
        <v>56</v>
      </c>
      <c r="B697" s="14" t="s">
        <v>55</v>
      </c>
      <c r="C697" s="14" t="s">
        <v>55</v>
      </c>
      <c r="D697" s="14" t="s">
        <v>55</v>
      </c>
      <c r="E697" s="14" t="s">
        <v>55</v>
      </c>
      <c r="F697" s="14" t="s">
        <v>123</v>
      </c>
      <c r="G697" s="14" t="s">
        <v>62</v>
      </c>
      <c r="H697" s="1">
        <v>42125</v>
      </c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4"/>
      <c r="BQ697" s="14"/>
      <c r="BR697" s="14"/>
      <c r="BS697" s="14"/>
      <c r="BT697" s="14"/>
      <c r="BU697" s="14"/>
      <c r="BV697" s="14"/>
      <c r="BW697" s="14"/>
      <c r="BX697" s="14"/>
      <c r="BY697" s="14"/>
      <c r="BZ697" s="14"/>
      <c r="CA697" s="14"/>
      <c r="CB697" s="14"/>
      <c r="CC697" s="14"/>
      <c r="CD697" s="14"/>
      <c r="CE697" s="14"/>
      <c r="CF697" s="14"/>
      <c r="CG697" s="14"/>
      <c r="CH697" s="14"/>
      <c r="CI697" s="14"/>
      <c r="CJ697" s="14"/>
      <c r="CK697" s="14"/>
      <c r="CL697" s="14"/>
      <c r="CM697" s="14"/>
      <c r="CN697" s="14"/>
      <c r="CO697" s="14"/>
      <c r="CP697" s="14"/>
      <c r="CQ697" s="14"/>
      <c r="CR697" s="14"/>
      <c r="CS697" s="14"/>
      <c r="CT697" s="14"/>
      <c r="CU697" s="14"/>
      <c r="CV697" s="14"/>
      <c r="CW697" s="14"/>
      <c r="CX697" s="14"/>
      <c r="CY697" s="14"/>
      <c r="CZ697" s="14"/>
      <c r="DD697" s="14">
        <f>SUMIFS(CountData!$H:$H, CountData!$A:$A, $B697,CountData!$B:$B, $C697, CountData!$C:$C, $D697, CountData!$D:$D, $E697, CountData!$E:$E, $F697, CountData!$F:$F, $G697, CountData!$G:$G, $H697)</f>
        <v>16</v>
      </c>
      <c r="DE697" s="14">
        <f>SUMIFS(CountData!$I:$I, CountData!$A:$A, $B697, CountData!$B:$B, $C697, CountData!$C:$C, $D697, CountData!$D:$D, $E697, CountData!$E:$E, $F697, CountData!$F:$F, $G697, CountData!$G:$G, $H697)</f>
        <v>19</v>
      </c>
      <c r="DF697" s="27">
        <f t="shared" ca="1" si="10"/>
        <v>0</v>
      </c>
      <c r="DG697" s="14">
        <v>1</v>
      </c>
    </row>
    <row r="698" spans="1:111" x14ac:dyDescent="0.25">
      <c r="A698" s="14" t="s">
        <v>56</v>
      </c>
      <c r="B698" s="14" t="s">
        <v>55</v>
      </c>
      <c r="C698" s="14" t="s">
        <v>55</v>
      </c>
      <c r="D698" s="14" t="s">
        <v>55</v>
      </c>
      <c r="E698" s="14" t="s">
        <v>55</v>
      </c>
      <c r="F698" s="14" t="s">
        <v>123</v>
      </c>
      <c r="G698" s="14" t="s">
        <v>62</v>
      </c>
      <c r="H698" s="1">
        <v>42164</v>
      </c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  <c r="BP698" s="14"/>
      <c r="BQ698" s="14"/>
      <c r="BR698" s="14"/>
      <c r="BS698" s="14"/>
      <c r="BT698" s="14"/>
      <c r="BU698" s="14"/>
      <c r="BV698" s="14"/>
      <c r="BW698" s="14"/>
      <c r="BX698" s="14"/>
      <c r="BY698" s="14"/>
      <c r="BZ698" s="14"/>
      <c r="CA698" s="14"/>
      <c r="CB698" s="14"/>
      <c r="CC698" s="14"/>
      <c r="CD698" s="14"/>
      <c r="CE698" s="14"/>
      <c r="CF698" s="14"/>
      <c r="CG698" s="14"/>
      <c r="CH698" s="14"/>
      <c r="CI698" s="14"/>
      <c r="CJ698" s="14"/>
      <c r="CK698" s="14"/>
      <c r="CL698" s="14"/>
      <c r="CM698" s="14"/>
      <c r="CN698" s="14"/>
      <c r="CO698" s="14"/>
      <c r="CP698" s="14"/>
      <c r="CQ698" s="14"/>
      <c r="CR698" s="14"/>
      <c r="CS698" s="14"/>
      <c r="CT698" s="14"/>
      <c r="CU698" s="14"/>
      <c r="CV698" s="14"/>
      <c r="CW698" s="14"/>
      <c r="CX698" s="14"/>
      <c r="CY698" s="14"/>
      <c r="CZ698" s="14"/>
      <c r="DD698" s="14">
        <f>SUMIFS(CountData!$H:$H, CountData!$A:$A, $B698,CountData!$B:$B, $C698, CountData!$C:$C, $D698, CountData!$D:$D, $E698, CountData!$E:$E, $F698, CountData!$F:$F, $G698, CountData!$G:$G, $H698)</f>
        <v>16</v>
      </c>
      <c r="DE698" s="14">
        <f>SUMIFS(CountData!$I:$I, CountData!$A:$A, $B698, CountData!$B:$B, $C698, CountData!$C:$C, $D698, CountData!$D:$D, $E698, CountData!$E:$E, $F698, CountData!$F:$F, $G698, CountData!$G:$G, $H698)</f>
        <v>19</v>
      </c>
      <c r="DF698" s="27">
        <f t="shared" ca="1" si="10"/>
        <v>0</v>
      </c>
      <c r="DG698" s="14">
        <v>1</v>
      </c>
    </row>
    <row r="699" spans="1:111" x14ac:dyDescent="0.25">
      <c r="A699" s="14" t="s">
        <v>56</v>
      </c>
      <c r="B699" s="14" t="s">
        <v>55</v>
      </c>
      <c r="C699" s="14" t="s">
        <v>55</v>
      </c>
      <c r="D699" s="14" t="s">
        <v>55</v>
      </c>
      <c r="E699" s="14" t="s">
        <v>55</v>
      </c>
      <c r="F699" s="14" t="s">
        <v>123</v>
      </c>
      <c r="G699" s="14" t="s">
        <v>62</v>
      </c>
      <c r="H699" s="1">
        <v>42171</v>
      </c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  <c r="BP699" s="14"/>
      <c r="BQ699" s="14"/>
      <c r="BR699" s="14"/>
      <c r="BS699" s="14"/>
      <c r="BT699" s="14"/>
      <c r="BU699" s="14"/>
      <c r="BV699" s="14"/>
      <c r="BW699" s="14"/>
      <c r="BX699" s="14"/>
      <c r="BY699" s="14"/>
      <c r="BZ699" s="14"/>
      <c r="CA699" s="14"/>
      <c r="CB699" s="14"/>
      <c r="CC699" s="14"/>
      <c r="CD699" s="14"/>
      <c r="CE699" s="14"/>
      <c r="CF699" s="14"/>
      <c r="CG699" s="14"/>
      <c r="CH699" s="14"/>
      <c r="CI699" s="14"/>
      <c r="CJ699" s="14"/>
      <c r="CK699" s="14"/>
      <c r="CL699" s="14"/>
      <c r="CM699" s="14"/>
      <c r="CN699" s="14"/>
      <c r="CO699" s="14"/>
      <c r="CP699" s="14"/>
      <c r="CQ699" s="14"/>
      <c r="CR699" s="14"/>
      <c r="CS699" s="14"/>
      <c r="CT699" s="14"/>
      <c r="CU699" s="14"/>
      <c r="CV699" s="14"/>
      <c r="CW699" s="14"/>
      <c r="CX699" s="14"/>
      <c r="CY699" s="14"/>
      <c r="CZ699" s="14"/>
      <c r="DD699" s="14">
        <f>SUMIFS(CountData!$H:$H, CountData!$A:$A, $B699,CountData!$B:$B, $C699, CountData!$C:$C, $D699, CountData!$D:$D, $E699, CountData!$E:$E, $F699, CountData!$F:$F, $G699, CountData!$G:$G, $H699)</f>
        <v>16</v>
      </c>
      <c r="DE699" s="14">
        <f>SUMIFS(CountData!$I:$I, CountData!$A:$A, $B699, CountData!$B:$B, $C699, CountData!$C:$C, $D699, CountData!$D:$D, $E699, CountData!$E:$E, $F699, CountData!$F:$F, $G699, CountData!$G:$G, $H699)</f>
        <v>19</v>
      </c>
      <c r="DF699" s="27">
        <f t="shared" ca="1" si="10"/>
        <v>0</v>
      </c>
      <c r="DG699" s="14">
        <v>1</v>
      </c>
    </row>
    <row r="700" spans="1:111" x14ac:dyDescent="0.25">
      <c r="A700" s="14" t="s">
        <v>56</v>
      </c>
      <c r="B700" s="14" t="s">
        <v>55</v>
      </c>
      <c r="C700" s="14" t="s">
        <v>55</v>
      </c>
      <c r="D700" s="14" t="s">
        <v>55</v>
      </c>
      <c r="E700" s="14" t="s">
        <v>55</v>
      </c>
      <c r="F700" s="14" t="s">
        <v>123</v>
      </c>
      <c r="G700" s="14" t="s">
        <v>62</v>
      </c>
      <c r="H700" s="1">
        <v>42172</v>
      </c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4"/>
      <c r="BO700" s="14"/>
      <c r="BP700" s="14"/>
      <c r="BQ700" s="14"/>
      <c r="BR700" s="14"/>
      <c r="BS700" s="14"/>
      <c r="BT700" s="14"/>
      <c r="BU700" s="14"/>
      <c r="BV700" s="14"/>
      <c r="BW700" s="14"/>
      <c r="BX700" s="14"/>
      <c r="BY700" s="14"/>
      <c r="BZ700" s="14"/>
      <c r="CA700" s="14"/>
      <c r="CB700" s="14"/>
      <c r="CC700" s="14"/>
      <c r="CD700" s="14"/>
      <c r="CE700" s="14"/>
      <c r="CF700" s="14"/>
      <c r="CG700" s="14"/>
      <c r="CH700" s="14"/>
      <c r="CI700" s="14"/>
      <c r="CJ700" s="14"/>
      <c r="CK700" s="14"/>
      <c r="CL700" s="14"/>
      <c r="CM700" s="14"/>
      <c r="CN700" s="14"/>
      <c r="CO700" s="14"/>
      <c r="CP700" s="14"/>
      <c r="CQ700" s="14"/>
      <c r="CR700" s="14"/>
      <c r="CS700" s="14"/>
      <c r="CT700" s="14"/>
      <c r="CU700" s="14"/>
      <c r="CV700" s="14"/>
      <c r="CW700" s="14"/>
      <c r="CX700" s="14"/>
      <c r="CY700" s="14"/>
      <c r="CZ700" s="14"/>
      <c r="DD700" s="14">
        <f>SUMIFS(CountData!$H:$H, CountData!$A:$A, $B700,CountData!$B:$B, $C700, CountData!$C:$C, $D700, CountData!$D:$D, $E700, CountData!$E:$E, $F700, CountData!$F:$F, $G700, CountData!$G:$G, $H700)</f>
        <v>16</v>
      </c>
      <c r="DE700" s="14">
        <f>SUMIFS(CountData!$I:$I, CountData!$A:$A, $B700, CountData!$B:$B, $C700, CountData!$C:$C, $D700, CountData!$D:$D, $E700, CountData!$E:$E, $F700, CountData!$F:$F, $G700, CountData!$G:$G, $H700)</f>
        <v>19</v>
      </c>
      <c r="DF700" s="27">
        <f t="shared" ca="1" si="10"/>
        <v>0</v>
      </c>
      <c r="DG700" s="14">
        <v>1</v>
      </c>
    </row>
    <row r="701" spans="1:111" x14ac:dyDescent="0.25">
      <c r="A701" s="14" t="s">
        <v>56</v>
      </c>
      <c r="B701" s="14" t="s">
        <v>55</v>
      </c>
      <c r="C701" s="14" t="s">
        <v>55</v>
      </c>
      <c r="D701" s="14" t="s">
        <v>55</v>
      </c>
      <c r="E701" s="14" t="s">
        <v>55</v>
      </c>
      <c r="F701" s="14" t="s">
        <v>123</v>
      </c>
      <c r="G701" s="14" t="s">
        <v>62</v>
      </c>
      <c r="H701" s="1">
        <v>42177</v>
      </c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  <c r="BP701" s="14"/>
      <c r="BQ701" s="14"/>
      <c r="BR701" s="14"/>
      <c r="BS701" s="14"/>
      <c r="BT701" s="14"/>
      <c r="BU701" s="14"/>
      <c r="BV701" s="14"/>
      <c r="BW701" s="14"/>
      <c r="BX701" s="14"/>
      <c r="BY701" s="14"/>
      <c r="BZ701" s="14"/>
      <c r="CA701" s="14"/>
      <c r="CB701" s="14"/>
      <c r="CC701" s="14"/>
      <c r="CD701" s="14"/>
      <c r="CE701" s="14"/>
      <c r="CF701" s="14"/>
      <c r="CG701" s="14"/>
      <c r="CH701" s="14"/>
      <c r="CI701" s="14"/>
      <c r="CJ701" s="14"/>
      <c r="CK701" s="14"/>
      <c r="CL701" s="14"/>
      <c r="CM701" s="14"/>
      <c r="CN701" s="14"/>
      <c r="CO701" s="14"/>
      <c r="CP701" s="14"/>
      <c r="CQ701" s="14"/>
      <c r="CR701" s="14"/>
      <c r="CS701" s="14"/>
      <c r="CT701" s="14"/>
      <c r="CU701" s="14"/>
      <c r="CV701" s="14"/>
      <c r="CW701" s="14"/>
      <c r="CX701" s="14"/>
      <c r="CY701" s="14"/>
      <c r="CZ701" s="14"/>
      <c r="DD701" s="14">
        <f>SUMIFS(CountData!$H:$H, CountData!$A:$A, $B701,CountData!$B:$B, $C701, CountData!$C:$C, $D701, CountData!$D:$D, $E701, CountData!$E:$E, $F701, CountData!$F:$F, $G701, CountData!$G:$G, $H701)</f>
        <v>16</v>
      </c>
      <c r="DE701" s="14">
        <f>SUMIFS(CountData!$I:$I, CountData!$A:$A, $B701, CountData!$B:$B, $C701, CountData!$C:$C, $D701, CountData!$D:$D, $E701, CountData!$E:$E, $F701, CountData!$F:$F, $G701, CountData!$G:$G, $H701)</f>
        <v>19</v>
      </c>
      <c r="DF701" s="27">
        <f t="shared" ca="1" si="10"/>
        <v>0</v>
      </c>
      <c r="DG701" s="14">
        <v>1</v>
      </c>
    </row>
    <row r="702" spans="1:111" x14ac:dyDescent="0.25">
      <c r="A702" s="14" t="s">
        <v>56</v>
      </c>
      <c r="B702" s="14" t="s">
        <v>55</v>
      </c>
      <c r="C702" s="14" t="s">
        <v>55</v>
      </c>
      <c r="D702" s="14" t="s">
        <v>55</v>
      </c>
      <c r="E702" s="14" t="s">
        <v>55</v>
      </c>
      <c r="F702" s="14" t="s">
        <v>123</v>
      </c>
      <c r="G702" s="14" t="s">
        <v>62</v>
      </c>
      <c r="H702" s="1">
        <v>42179</v>
      </c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  <c r="BN702" s="14"/>
      <c r="BO702" s="14"/>
      <c r="BP702" s="14"/>
      <c r="BQ702" s="14"/>
      <c r="BR702" s="14"/>
      <c r="BS702" s="14"/>
      <c r="BT702" s="14"/>
      <c r="BU702" s="14"/>
      <c r="BV702" s="14"/>
      <c r="BW702" s="14"/>
      <c r="BX702" s="14"/>
      <c r="BY702" s="14"/>
      <c r="BZ702" s="14"/>
      <c r="CA702" s="14"/>
      <c r="CB702" s="14"/>
      <c r="CC702" s="14"/>
      <c r="CD702" s="14"/>
      <c r="CE702" s="14"/>
      <c r="CF702" s="14"/>
      <c r="CG702" s="14"/>
      <c r="CH702" s="14"/>
      <c r="CI702" s="14"/>
      <c r="CJ702" s="14"/>
      <c r="CK702" s="14"/>
      <c r="CL702" s="14"/>
      <c r="CM702" s="14"/>
      <c r="CN702" s="14"/>
      <c r="CO702" s="14"/>
      <c r="CP702" s="14"/>
      <c r="CQ702" s="14"/>
      <c r="CR702" s="14"/>
      <c r="CS702" s="14"/>
      <c r="CT702" s="14"/>
      <c r="CU702" s="14"/>
      <c r="CV702" s="14"/>
      <c r="CW702" s="14"/>
      <c r="CX702" s="14"/>
      <c r="CY702" s="14"/>
      <c r="CZ702" s="14"/>
      <c r="DD702" s="14">
        <f>SUMIFS(CountData!$H:$H, CountData!$A:$A, $B702,CountData!$B:$B, $C702, CountData!$C:$C, $D702, CountData!$D:$D, $E702, CountData!$E:$E, $F702, CountData!$F:$F, $G702, CountData!$G:$G, $H702)</f>
        <v>16</v>
      </c>
      <c r="DE702" s="14">
        <f>SUMIFS(CountData!$I:$I, CountData!$A:$A, $B702, CountData!$B:$B, $C702, CountData!$C:$C, $D702, CountData!$D:$D, $E702, CountData!$E:$E, $F702, CountData!$F:$F, $G702, CountData!$G:$G, $H702)</f>
        <v>19</v>
      </c>
      <c r="DF702" s="27">
        <f t="shared" ca="1" si="10"/>
        <v>0</v>
      </c>
      <c r="DG702" s="14">
        <v>1</v>
      </c>
    </row>
    <row r="703" spans="1:111" x14ac:dyDescent="0.25">
      <c r="A703" s="14" t="s">
        <v>56</v>
      </c>
      <c r="B703" s="14" t="s">
        <v>55</v>
      </c>
      <c r="C703" s="14" t="s">
        <v>55</v>
      </c>
      <c r="D703" s="14" t="s">
        <v>55</v>
      </c>
      <c r="E703" s="14" t="s">
        <v>55</v>
      </c>
      <c r="F703" s="14" t="s">
        <v>123</v>
      </c>
      <c r="G703" s="14" t="s">
        <v>62</v>
      </c>
      <c r="H703" s="1">
        <v>42180</v>
      </c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  <c r="BN703" s="14"/>
      <c r="BO703" s="14"/>
      <c r="BP703" s="14"/>
      <c r="BQ703" s="14"/>
      <c r="BR703" s="14"/>
      <c r="BS703" s="14"/>
      <c r="BT703" s="14"/>
      <c r="BU703" s="14"/>
      <c r="BV703" s="14"/>
      <c r="BW703" s="14"/>
      <c r="BX703" s="14"/>
      <c r="BY703" s="14"/>
      <c r="BZ703" s="14"/>
      <c r="CA703" s="14"/>
      <c r="CB703" s="14"/>
      <c r="CC703" s="14"/>
      <c r="CD703" s="14"/>
      <c r="CE703" s="14"/>
      <c r="CF703" s="14"/>
      <c r="CG703" s="14"/>
      <c r="CH703" s="14"/>
      <c r="CI703" s="14"/>
      <c r="CJ703" s="14"/>
      <c r="CK703" s="14"/>
      <c r="CL703" s="14"/>
      <c r="CM703" s="14"/>
      <c r="CN703" s="14"/>
      <c r="CO703" s="14"/>
      <c r="CP703" s="14"/>
      <c r="CQ703" s="14"/>
      <c r="CR703" s="14"/>
      <c r="CS703" s="14"/>
      <c r="CT703" s="14"/>
      <c r="CU703" s="14"/>
      <c r="CV703" s="14"/>
      <c r="CW703" s="14"/>
      <c r="CX703" s="14"/>
      <c r="CY703" s="14"/>
      <c r="CZ703" s="14"/>
      <c r="DD703" s="14">
        <f>SUMIFS(CountData!$H:$H, CountData!$A:$A, $B703,CountData!$B:$B, $C703, CountData!$C:$C, $D703, CountData!$D:$D, $E703, CountData!$E:$E, $F703, CountData!$F:$F, $G703, CountData!$G:$G, $H703)</f>
        <v>16</v>
      </c>
      <c r="DE703" s="14">
        <f>SUMIFS(CountData!$I:$I, CountData!$A:$A, $B703, CountData!$B:$B, $C703, CountData!$C:$C, $D703, CountData!$D:$D, $E703, CountData!$E:$E, $F703, CountData!$F:$F, $G703, CountData!$G:$G, $H703)</f>
        <v>19</v>
      </c>
      <c r="DF703" s="27">
        <f t="shared" ca="1" si="10"/>
        <v>0</v>
      </c>
      <c r="DG703" s="14">
        <v>1</v>
      </c>
    </row>
    <row r="704" spans="1:111" x14ac:dyDescent="0.25">
      <c r="A704" s="14" t="s">
        <v>56</v>
      </c>
      <c r="B704" s="14" t="s">
        <v>55</v>
      </c>
      <c r="C704" s="14" t="s">
        <v>55</v>
      </c>
      <c r="D704" s="14" t="s">
        <v>55</v>
      </c>
      <c r="E704" s="14" t="s">
        <v>55</v>
      </c>
      <c r="F704" s="14" t="s">
        <v>123</v>
      </c>
      <c r="G704" s="14" t="s">
        <v>62</v>
      </c>
      <c r="H704" s="1">
        <v>42181</v>
      </c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  <c r="BM704" s="14"/>
      <c r="BN704" s="14"/>
      <c r="BO704" s="14"/>
      <c r="BP704" s="14"/>
      <c r="BQ704" s="14"/>
      <c r="BR704" s="14"/>
      <c r="BS704" s="14"/>
      <c r="BT704" s="14"/>
      <c r="BU704" s="14"/>
      <c r="BV704" s="14"/>
      <c r="BW704" s="14"/>
      <c r="BX704" s="14"/>
      <c r="BY704" s="14"/>
      <c r="BZ704" s="14"/>
      <c r="CA704" s="14"/>
      <c r="CB704" s="14"/>
      <c r="CC704" s="14"/>
      <c r="CD704" s="14"/>
      <c r="CE704" s="14"/>
      <c r="CF704" s="14"/>
      <c r="CG704" s="14"/>
      <c r="CH704" s="14"/>
      <c r="CI704" s="14"/>
      <c r="CJ704" s="14"/>
      <c r="CK704" s="14"/>
      <c r="CL704" s="14"/>
      <c r="CM704" s="14"/>
      <c r="CN704" s="14"/>
      <c r="CO704" s="14"/>
      <c r="CP704" s="14"/>
      <c r="CQ704" s="14"/>
      <c r="CR704" s="14"/>
      <c r="CS704" s="14"/>
      <c r="CT704" s="14"/>
      <c r="CU704" s="14"/>
      <c r="CV704" s="14"/>
      <c r="CW704" s="14"/>
      <c r="CX704" s="14"/>
      <c r="CY704" s="14"/>
      <c r="CZ704" s="14"/>
      <c r="DD704" s="14">
        <f>SUMIFS(CountData!$H:$H, CountData!$A:$A, $B704,CountData!$B:$B, $C704, CountData!$C:$C, $D704, CountData!$D:$D, $E704, CountData!$E:$E, $F704, CountData!$F:$F, $G704, CountData!$G:$G, $H704)</f>
        <v>16</v>
      </c>
      <c r="DE704" s="14">
        <f>SUMIFS(CountData!$I:$I, CountData!$A:$A, $B704, CountData!$B:$B, $C704, CountData!$C:$C, $D704, CountData!$D:$D, $E704, CountData!$E:$E, $F704, CountData!$F:$F, $G704, CountData!$G:$G, $H704)</f>
        <v>19</v>
      </c>
      <c r="DF704" s="27">
        <f t="shared" ca="1" si="10"/>
        <v>0</v>
      </c>
      <c r="DG704" s="14">
        <v>1</v>
      </c>
    </row>
    <row r="705" spans="1:111" x14ac:dyDescent="0.25">
      <c r="A705" s="14" t="s">
        <v>56</v>
      </c>
      <c r="B705" s="14" t="s">
        <v>55</v>
      </c>
      <c r="C705" s="14" t="s">
        <v>55</v>
      </c>
      <c r="D705" s="14" t="s">
        <v>55</v>
      </c>
      <c r="E705" s="14" t="s">
        <v>55</v>
      </c>
      <c r="F705" s="14" t="s">
        <v>123</v>
      </c>
      <c r="G705" s="14" t="s">
        <v>62</v>
      </c>
      <c r="H705" s="1">
        <v>42185</v>
      </c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  <c r="BJ705" s="14"/>
      <c r="BK705" s="14"/>
      <c r="BL705" s="14"/>
      <c r="BM705" s="14"/>
      <c r="BN705" s="14"/>
      <c r="BO705" s="14"/>
      <c r="BP705" s="14"/>
      <c r="BQ705" s="14"/>
      <c r="BR705" s="14"/>
      <c r="BS705" s="14"/>
      <c r="BT705" s="14"/>
      <c r="BU705" s="14"/>
      <c r="BV705" s="14"/>
      <c r="BW705" s="14"/>
      <c r="BX705" s="14"/>
      <c r="BY705" s="14"/>
      <c r="BZ705" s="14"/>
      <c r="CA705" s="14"/>
      <c r="CB705" s="14"/>
      <c r="CC705" s="14"/>
      <c r="CD705" s="14"/>
      <c r="CE705" s="14"/>
      <c r="CF705" s="14"/>
      <c r="CG705" s="14"/>
      <c r="CH705" s="14"/>
      <c r="CI705" s="14"/>
      <c r="CJ705" s="14"/>
      <c r="CK705" s="14"/>
      <c r="CL705" s="14"/>
      <c r="CM705" s="14"/>
      <c r="CN705" s="14"/>
      <c r="CO705" s="14"/>
      <c r="CP705" s="14"/>
      <c r="CQ705" s="14"/>
      <c r="CR705" s="14"/>
      <c r="CS705" s="14"/>
      <c r="CT705" s="14"/>
      <c r="CU705" s="14"/>
      <c r="CV705" s="14"/>
      <c r="CW705" s="14"/>
      <c r="CX705" s="14"/>
      <c r="CY705" s="14"/>
      <c r="CZ705" s="14"/>
      <c r="DD705" s="14">
        <f>SUMIFS(CountData!$H:$H, CountData!$A:$A, $B705,CountData!$B:$B, $C705, CountData!$C:$C, $D705, CountData!$D:$D, $E705, CountData!$E:$E, $F705, CountData!$F:$F, $G705, CountData!$G:$G, $H705)</f>
        <v>16</v>
      </c>
      <c r="DE705" s="14">
        <f>SUMIFS(CountData!$I:$I, CountData!$A:$A, $B705, CountData!$B:$B, $C705, CountData!$C:$C, $D705, CountData!$D:$D, $E705, CountData!$E:$E, $F705, CountData!$F:$F, $G705, CountData!$G:$G, $H705)</f>
        <v>19</v>
      </c>
      <c r="DF705" s="27">
        <f t="shared" ca="1" si="10"/>
        <v>0</v>
      </c>
      <c r="DG705" s="14">
        <v>1</v>
      </c>
    </row>
    <row r="706" spans="1:111" x14ac:dyDescent="0.25">
      <c r="A706" s="14" t="s">
        <v>56</v>
      </c>
      <c r="B706" s="14" t="s">
        <v>55</v>
      </c>
      <c r="C706" s="14" t="s">
        <v>55</v>
      </c>
      <c r="D706" s="14" t="s">
        <v>55</v>
      </c>
      <c r="E706" s="14" t="s">
        <v>55</v>
      </c>
      <c r="F706" s="14" t="s">
        <v>123</v>
      </c>
      <c r="G706" s="14" t="s">
        <v>62</v>
      </c>
      <c r="H706" s="1">
        <v>42186</v>
      </c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  <c r="BI706" s="14"/>
      <c r="BJ706" s="14"/>
      <c r="BK706" s="14"/>
      <c r="BL706" s="14"/>
      <c r="BM706" s="14"/>
      <c r="BN706" s="14"/>
      <c r="BO706" s="14"/>
      <c r="BP706" s="14"/>
      <c r="BQ706" s="14"/>
      <c r="BR706" s="14"/>
      <c r="BS706" s="14"/>
      <c r="BT706" s="14"/>
      <c r="BU706" s="14"/>
      <c r="BV706" s="14"/>
      <c r="BW706" s="14"/>
      <c r="BX706" s="14"/>
      <c r="BY706" s="14"/>
      <c r="BZ706" s="14"/>
      <c r="CA706" s="14"/>
      <c r="CB706" s="14"/>
      <c r="CC706" s="14"/>
      <c r="CD706" s="14"/>
      <c r="CE706" s="14"/>
      <c r="CF706" s="14"/>
      <c r="CG706" s="14"/>
      <c r="CH706" s="14"/>
      <c r="CI706" s="14"/>
      <c r="CJ706" s="14"/>
      <c r="CK706" s="14"/>
      <c r="CL706" s="14"/>
      <c r="CM706" s="14"/>
      <c r="CN706" s="14"/>
      <c r="CO706" s="14"/>
      <c r="CP706" s="14"/>
      <c r="CQ706" s="14"/>
      <c r="CR706" s="14"/>
      <c r="CS706" s="14"/>
      <c r="CT706" s="14"/>
      <c r="CU706" s="14"/>
      <c r="CV706" s="14"/>
      <c r="CW706" s="14"/>
      <c r="CX706" s="14"/>
      <c r="CY706" s="14"/>
      <c r="CZ706" s="14"/>
      <c r="DD706" s="14">
        <f>SUMIFS(CountData!$H:$H, CountData!$A:$A, $B706,CountData!$B:$B, $C706, CountData!$C:$C, $D706, CountData!$D:$D, $E706, CountData!$E:$E, $F706, CountData!$F:$F, $G706, CountData!$G:$G, $H706)</f>
        <v>16</v>
      </c>
      <c r="DE706" s="14">
        <f>SUMIFS(CountData!$I:$I, CountData!$A:$A, $B706, CountData!$B:$B, $C706, CountData!$C:$C, $D706, CountData!$D:$D, $E706, CountData!$E:$E, $F706, CountData!$F:$F, $G706, CountData!$G:$G, $H706)</f>
        <v>19</v>
      </c>
      <c r="DF706" s="27">
        <f t="shared" ca="1" si="10"/>
        <v>0</v>
      </c>
      <c r="DG706" s="14">
        <v>1</v>
      </c>
    </row>
    <row r="707" spans="1:111" x14ac:dyDescent="0.25">
      <c r="A707" s="14" t="s">
        <v>56</v>
      </c>
      <c r="B707" s="14" t="s">
        <v>55</v>
      </c>
      <c r="C707" s="14" t="s">
        <v>55</v>
      </c>
      <c r="D707" s="14" t="s">
        <v>55</v>
      </c>
      <c r="E707" s="14" t="s">
        <v>55</v>
      </c>
      <c r="F707" s="14" t="s">
        <v>123</v>
      </c>
      <c r="G707" s="14" t="s">
        <v>62</v>
      </c>
      <c r="H707" s="1">
        <v>42201</v>
      </c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  <c r="BN707" s="14"/>
      <c r="BO707" s="14"/>
      <c r="BP707" s="14"/>
      <c r="BQ707" s="14"/>
      <c r="BR707" s="14"/>
      <c r="BS707" s="14"/>
      <c r="BT707" s="14"/>
      <c r="BU707" s="14"/>
      <c r="BV707" s="14"/>
      <c r="BW707" s="14"/>
      <c r="BX707" s="14"/>
      <c r="BY707" s="14"/>
      <c r="BZ707" s="14"/>
      <c r="CA707" s="14"/>
      <c r="CB707" s="14"/>
      <c r="CC707" s="14"/>
      <c r="CD707" s="14"/>
      <c r="CE707" s="14"/>
      <c r="CF707" s="14"/>
      <c r="CG707" s="14"/>
      <c r="CH707" s="14"/>
      <c r="CI707" s="14"/>
      <c r="CJ707" s="14"/>
      <c r="CK707" s="14"/>
      <c r="CL707" s="14"/>
      <c r="CM707" s="14"/>
      <c r="CN707" s="14"/>
      <c r="CO707" s="14"/>
      <c r="CP707" s="14"/>
      <c r="CQ707" s="14"/>
      <c r="CR707" s="14"/>
      <c r="CS707" s="14"/>
      <c r="CT707" s="14"/>
      <c r="CU707" s="14"/>
      <c r="CV707" s="14"/>
      <c r="CW707" s="14"/>
      <c r="CX707" s="14"/>
      <c r="CY707" s="14"/>
      <c r="CZ707" s="14"/>
      <c r="DD707" s="14">
        <f>SUMIFS(CountData!$H:$H, CountData!$A:$A, $B707,CountData!$B:$B, $C707, CountData!$C:$C, $D707, CountData!$D:$D, $E707, CountData!$E:$E, $F707, CountData!$F:$F, $G707, CountData!$G:$G, $H707)</f>
        <v>16</v>
      </c>
      <c r="DE707" s="14">
        <f>SUMIFS(CountData!$I:$I, CountData!$A:$A, $B707, CountData!$B:$B, $C707, CountData!$C:$C, $D707, CountData!$D:$D, $E707, CountData!$E:$E, $F707, CountData!$F:$F, $G707, CountData!$G:$G, $H707)</f>
        <v>19</v>
      </c>
      <c r="DF707" s="27">
        <f t="shared" ref="DF707:DF770" ca="1" si="11">(SUM(OFFSET($AG707, 0, $DD707-1, 1, $DE707-$DD707+1))-SUM(OFFSET($I707, 0, $DD707-1, 1, $DE707-$DD707+1)))/($DE707-$DD707+1)</f>
        <v>0</v>
      </c>
      <c r="DG707" s="14">
        <v>1</v>
      </c>
    </row>
    <row r="708" spans="1:111" x14ac:dyDescent="0.25">
      <c r="A708" s="14" t="s">
        <v>56</v>
      </c>
      <c r="B708" s="14" t="s">
        <v>55</v>
      </c>
      <c r="C708" s="14" t="s">
        <v>55</v>
      </c>
      <c r="D708" s="14" t="s">
        <v>55</v>
      </c>
      <c r="E708" s="14" t="s">
        <v>55</v>
      </c>
      <c r="F708" s="14" t="s">
        <v>123</v>
      </c>
      <c r="G708" s="14" t="s">
        <v>62</v>
      </c>
      <c r="H708" s="1">
        <v>42213</v>
      </c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  <c r="BJ708" s="14"/>
      <c r="BK708" s="14"/>
      <c r="BL708" s="14"/>
      <c r="BM708" s="14"/>
      <c r="BN708" s="14"/>
      <c r="BO708" s="14"/>
      <c r="BP708" s="14"/>
      <c r="BQ708" s="14"/>
      <c r="BR708" s="14"/>
      <c r="BS708" s="14"/>
      <c r="BT708" s="14"/>
      <c r="BU708" s="14"/>
      <c r="BV708" s="14"/>
      <c r="BW708" s="14"/>
      <c r="BX708" s="14"/>
      <c r="BY708" s="14"/>
      <c r="BZ708" s="14"/>
      <c r="CA708" s="14"/>
      <c r="CB708" s="14"/>
      <c r="CC708" s="14"/>
      <c r="CD708" s="14"/>
      <c r="CE708" s="14"/>
      <c r="CF708" s="14"/>
      <c r="CG708" s="14"/>
      <c r="CH708" s="14"/>
      <c r="CI708" s="14"/>
      <c r="CJ708" s="14"/>
      <c r="CK708" s="14"/>
      <c r="CL708" s="14"/>
      <c r="CM708" s="14"/>
      <c r="CN708" s="14"/>
      <c r="CO708" s="14"/>
      <c r="CP708" s="14"/>
      <c r="CQ708" s="14"/>
      <c r="CR708" s="14"/>
      <c r="CS708" s="14"/>
      <c r="CT708" s="14"/>
      <c r="CU708" s="14"/>
      <c r="CV708" s="14"/>
      <c r="CW708" s="14"/>
      <c r="CX708" s="14"/>
      <c r="CY708" s="14"/>
      <c r="CZ708" s="14"/>
      <c r="DD708" s="14">
        <f>SUMIFS(CountData!$H:$H, CountData!$A:$A, $B708,CountData!$B:$B, $C708, CountData!$C:$C, $D708, CountData!$D:$D, $E708, CountData!$E:$E, $F708, CountData!$F:$F, $G708, CountData!$G:$G, $H708)</f>
        <v>16</v>
      </c>
      <c r="DE708" s="14">
        <f>SUMIFS(CountData!$I:$I, CountData!$A:$A, $B708, CountData!$B:$B, $C708, CountData!$C:$C, $D708, CountData!$D:$D, $E708, CountData!$E:$E, $F708, CountData!$F:$F, $G708, CountData!$G:$G, $H708)</f>
        <v>19</v>
      </c>
      <c r="DF708" s="27">
        <f t="shared" ca="1" si="11"/>
        <v>0</v>
      </c>
      <c r="DG708" s="14">
        <v>1</v>
      </c>
    </row>
    <row r="709" spans="1:111" x14ac:dyDescent="0.25">
      <c r="A709" s="14" t="s">
        <v>56</v>
      </c>
      <c r="B709" s="14" t="s">
        <v>55</v>
      </c>
      <c r="C709" s="14" t="s">
        <v>55</v>
      </c>
      <c r="D709" s="14" t="s">
        <v>55</v>
      </c>
      <c r="E709" s="14" t="s">
        <v>55</v>
      </c>
      <c r="F709" s="14" t="s">
        <v>123</v>
      </c>
      <c r="G709" s="14" t="s">
        <v>62</v>
      </c>
      <c r="H709" s="1">
        <v>42215</v>
      </c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  <c r="BN709" s="14"/>
      <c r="BO709" s="14"/>
      <c r="BP709" s="14"/>
      <c r="BQ709" s="14"/>
      <c r="BR709" s="14"/>
      <c r="BS709" s="14"/>
      <c r="BT709" s="14"/>
      <c r="BU709" s="14"/>
      <c r="BV709" s="14"/>
      <c r="BW709" s="14"/>
      <c r="BX709" s="14"/>
      <c r="BY709" s="14"/>
      <c r="BZ709" s="14"/>
      <c r="CA709" s="14"/>
      <c r="CB709" s="14"/>
      <c r="CC709" s="14"/>
      <c r="CD709" s="14"/>
      <c r="CE709" s="14"/>
      <c r="CF709" s="14"/>
      <c r="CG709" s="14"/>
      <c r="CH709" s="14"/>
      <c r="CI709" s="14"/>
      <c r="CJ709" s="14"/>
      <c r="CK709" s="14"/>
      <c r="CL709" s="14"/>
      <c r="CM709" s="14"/>
      <c r="CN709" s="14"/>
      <c r="CO709" s="14"/>
      <c r="CP709" s="14"/>
      <c r="CQ709" s="14"/>
      <c r="CR709" s="14"/>
      <c r="CS709" s="14"/>
      <c r="CT709" s="14"/>
      <c r="CU709" s="14"/>
      <c r="CV709" s="14"/>
      <c r="CW709" s="14"/>
      <c r="CX709" s="14"/>
      <c r="CY709" s="14"/>
      <c r="CZ709" s="14"/>
      <c r="DD709" s="14">
        <f>SUMIFS(CountData!$H:$H, CountData!$A:$A, $B709,CountData!$B:$B, $C709, CountData!$C:$C, $D709, CountData!$D:$D, $E709, CountData!$E:$E, $F709, CountData!$F:$F, $G709, CountData!$G:$G, $H709)</f>
        <v>16</v>
      </c>
      <c r="DE709" s="14">
        <f>SUMIFS(CountData!$I:$I, CountData!$A:$A, $B709, CountData!$B:$B, $C709, CountData!$C:$C, $D709, CountData!$D:$D, $E709, CountData!$E:$E, $F709, CountData!$F:$F, $G709, CountData!$G:$G, $H709)</f>
        <v>19</v>
      </c>
      <c r="DF709" s="27">
        <f t="shared" ca="1" si="11"/>
        <v>0</v>
      </c>
      <c r="DG709" s="14">
        <v>1</v>
      </c>
    </row>
    <row r="710" spans="1:111" x14ac:dyDescent="0.25">
      <c r="A710" s="14" t="s">
        <v>56</v>
      </c>
      <c r="B710" s="14" t="s">
        <v>55</v>
      </c>
      <c r="C710" s="14" t="s">
        <v>55</v>
      </c>
      <c r="D710" s="14" t="s">
        <v>55</v>
      </c>
      <c r="E710" s="14" t="s">
        <v>55</v>
      </c>
      <c r="F710" s="14" t="s">
        <v>123</v>
      </c>
      <c r="G710" s="14" t="s">
        <v>62</v>
      </c>
      <c r="H710" s="1">
        <v>42216</v>
      </c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  <c r="BJ710" s="14"/>
      <c r="BK710" s="14"/>
      <c r="BL710" s="14"/>
      <c r="BM710" s="14"/>
      <c r="BN710" s="14"/>
      <c r="BO710" s="14"/>
      <c r="BP710" s="14"/>
      <c r="BQ710" s="14"/>
      <c r="BR710" s="14"/>
      <c r="BS710" s="14"/>
      <c r="BT710" s="14"/>
      <c r="BU710" s="14"/>
      <c r="BV710" s="14"/>
      <c r="BW710" s="14"/>
      <c r="BX710" s="14"/>
      <c r="BY710" s="14"/>
      <c r="BZ710" s="14"/>
      <c r="CA710" s="14"/>
      <c r="CB710" s="14"/>
      <c r="CC710" s="14"/>
      <c r="CD710" s="14"/>
      <c r="CE710" s="14"/>
      <c r="CF710" s="14"/>
      <c r="CG710" s="14"/>
      <c r="CH710" s="14"/>
      <c r="CI710" s="14"/>
      <c r="CJ710" s="14"/>
      <c r="CK710" s="14"/>
      <c r="CL710" s="14"/>
      <c r="CM710" s="14"/>
      <c r="CN710" s="14"/>
      <c r="CO710" s="14"/>
      <c r="CP710" s="14"/>
      <c r="CQ710" s="14"/>
      <c r="CR710" s="14"/>
      <c r="CS710" s="14"/>
      <c r="CT710" s="14"/>
      <c r="CU710" s="14"/>
      <c r="CV710" s="14"/>
      <c r="CW710" s="14"/>
      <c r="CX710" s="14"/>
      <c r="CY710" s="14"/>
      <c r="CZ710" s="14"/>
      <c r="DD710" s="14">
        <f>SUMIFS(CountData!$H:$H, CountData!$A:$A, $B710,CountData!$B:$B, $C710, CountData!$C:$C, $D710, CountData!$D:$D, $E710, CountData!$E:$E, $F710, CountData!$F:$F, $G710, CountData!$G:$G, $H710)</f>
        <v>16</v>
      </c>
      <c r="DE710" s="14">
        <f>SUMIFS(CountData!$I:$I, CountData!$A:$A, $B710, CountData!$B:$B, $C710, CountData!$C:$C, $D710, CountData!$D:$D, $E710, CountData!$E:$E, $F710, CountData!$F:$F, $G710, CountData!$G:$G, $H710)</f>
        <v>19</v>
      </c>
      <c r="DF710" s="27">
        <f t="shared" ca="1" si="11"/>
        <v>0</v>
      </c>
      <c r="DG710" s="14">
        <v>1</v>
      </c>
    </row>
    <row r="711" spans="1:111" x14ac:dyDescent="0.25">
      <c r="A711" s="14" t="s">
        <v>56</v>
      </c>
      <c r="B711" s="14" t="s">
        <v>55</v>
      </c>
      <c r="C711" s="14" t="s">
        <v>55</v>
      </c>
      <c r="D711" s="14" t="s">
        <v>55</v>
      </c>
      <c r="E711" s="14" t="s">
        <v>55</v>
      </c>
      <c r="F711" s="14" t="s">
        <v>123</v>
      </c>
      <c r="G711" s="14" t="s">
        <v>62</v>
      </c>
      <c r="H711" s="1">
        <v>42222</v>
      </c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  <c r="BN711" s="14"/>
      <c r="BO711" s="14"/>
      <c r="BP711" s="14"/>
      <c r="BQ711" s="14"/>
      <c r="BR711" s="14"/>
      <c r="BS711" s="14"/>
      <c r="BT711" s="14"/>
      <c r="BU711" s="14"/>
      <c r="BV711" s="14"/>
      <c r="BW711" s="14"/>
      <c r="BX711" s="14"/>
      <c r="BY711" s="14"/>
      <c r="BZ711" s="14"/>
      <c r="CA711" s="14"/>
      <c r="CB711" s="14"/>
      <c r="CC711" s="14"/>
      <c r="CD711" s="14"/>
      <c r="CE711" s="14"/>
      <c r="CF711" s="14"/>
      <c r="CG711" s="14"/>
      <c r="CH711" s="14"/>
      <c r="CI711" s="14"/>
      <c r="CJ711" s="14"/>
      <c r="CK711" s="14"/>
      <c r="CL711" s="14"/>
      <c r="CM711" s="14"/>
      <c r="CN711" s="14"/>
      <c r="CO711" s="14"/>
      <c r="CP711" s="14"/>
      <c r="CQ711" s="14"/>
      <c r="CR711" s="14"/>
      <c r="CS711" s="14"/>
      <c r="CT711" s="14"/>
      <c r="CU711" s="14"/>
      <c r="CV711" s="14"/>
      <c r="CW711" s="14"/>
      <c r="CX711" s="14"/>
      <c r="CY711" s="14"/>
      <c r="CZ711" s="14"/>
      <c r="DD711" s="14">
        <f>SUMIFS(CountData!$H:$H, CountData!$A:$A, $B711,CountData!$B:$B, $C711, CountData!$C:$C, $D711, CountData!$D:$D, $E711, CountData!$E:$E, $F711, CountData!$F:$F, $G711, CountData!$G:$G, $H711)</f>
        <v>16</v>
      </c>
      <c r="DE711" s="14">
        <f>SUMIFS(CountData!$I:$I, CountData!$A:$A, $B711, CountData!$B:$B, $C711, CountData!$C:$C, $D711, CountData!$D:$D, $E711, CountData!$E:$E, $F711, CountData!$F:$F, $G711, CountData!$G:$G, $H711)</f>
        <v>19</v>
      </c>
      <c r="DF711" s="27">
        <f t="shared" ca="1" si="11"/>
        <v>0</v>
      </c>
      <c r="DG711" s="14">
        <v>1</v>
      </c>
    </row>
    <row r="712" spans="1:111" x14ac:dyDescent="0.25">
      <c r="A712" s="14" t="s">
        <v>56</v>
      </c>
      <c r="B712" s="14" t="s">
        <v>55</v>
      </c>
      <c r="C712" s="14" t="s">
        <v>55</v>
      </c>
      <c r="D712" s="14" t="s">
        <v>55</v>
      </c>
      <c r="E712" s="14" t="s">
        <v>55</v>
      </c>
      <c r="F712" s="14" t="s">
        <v>123</v>
      </c>
      <c r="G712" s="14" t="s">
        <v>62</v>
      </c>
      <c r="H712" s="1">
        <v>42228</v>
      </c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  <c r="BJ712" s="14"/>
      <c r="BK712" s="14"/>
      <c r="BL712" s="14"/>
      <c r="BM712" s="14"/>
      <c r="BN712" s="14"/>
      <c r="BO712" s="14"/>
      <c r="BP712" s="14"/>
      <c r="BQ712" s="14"/>
      <c r="BR712" s="14"/>
      <c r="BS712" s="14"/>
      <c r="BT712" s="14"/>
      <c r="BU712" s="14"/>
      <c r="BV712" s="14"/>
      <c r="BW712" s="14"/>
      <c r="BX712" s="14"/>
      <c r="BY712" s="14"/>
      <c r="BZ712" s="14"/>
      <c r="CA712" s="14"/>
      <c r="CB712" s="14"/>
      <c r="CC712" s="14"/>
      <c r="CD712" s="14"/>
      <c r="CE712" s="14"/>
      <c r="CF712" s="14"/>
      <c r="CG712" s="14"/>
      <c r="CH712" s="14"/>
      <c r="CI712" s="14"/>
      <c r="CJ712" s="14"/>
      <c r="CK712" s="14"/>
      <c r="CL712" s="14"/>
      <c r="CM712" s="14"/>
      <c r="CN712" s="14"/>
      <c r="CO712" s="14"/>
      <c r="CP712" s="14"/>
      <c r="CQ712" s="14"/>
      <c r="CR712" s="14"/>
      <c r="CS712" s="14"/>
      <c r="CT712" s="14"/>
      <c r="CU712" s="14"/>
      <c r="CV712" s="14"/>
      <c r="CW712" s="14"/>
      <c r="CX712" s="14"/>
      <c r="CY712" s="14"/>
      <c r="CZ712" s="14"/>
      <c r="DD712" s="14">
        <f>SUMIFS(CountData!$H:$H, CountData!$A:$A, $B712,CountData!$B:$B, $C712, CountData!$C:$C, $D712, CountData!$D:$D, $E712, CountData!$E:$E, $F712, CountData!$F:$F, $G712, CountData!$G:$G, $H712)</f>
        <v>15</v>
      </c>
      <c r="DE712" s="14">
        <f>SUMIFS(CountData!$I:$I, CountData!$A:$A, $B712, CountData!$B:$B, $C712, CountData!$C:$C, $D712, CountData!$D:$D, $E712, CountData!$E:$E, $F712, CountData!$F:$F, $G712, CountData!$G:$G, $H712)</f>
        <v>18</v>
      </c>
      <c r="DF712" s="27">
        <f t="shared" ca="1" si="11"/>
        <v>0</v>
      </c>
      <c r="DG712" s="14">
        <v>1</v>
      </c>
    </row>
    <row r="713" spans="1:111" x14ac:dyDescent="0.25">
      <c r="A713" s="14" t="s">
        <v>56</v>
      </c>
      <c r="B713" s="14" t="s">
        <v>55</v>
      </c>
      <c r="C713" s="14" t="s">
        <v>55</v>
      </c>
      <c r="D713" s="14" t="s">
        <v>55</v>
      </c>
      <c r="E713" s="14" t="s">
        <v>55</v>
      </c>
      <c r="F713" s="14" t="s">
        <v>123</v>
      </c>
      <c r="G713" s="14" t="s">
        <v>62</v>
      </c>
      <c r="H713" s="1">
        <v>42229</v>
      </c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  <c r="BL713" s="14"/>
      <c r="BM713" s="14"/>
      <c r="BN713" s="14"/>
      <c r="BO713" s="14"/>
      <c r="BP713" s="14"/>
      <c r="BQ713" s="14"/>
      <c r="BR713" s="14"/>
      <c r="BS713" s="14"/>
      <c r="BT713" s="14"/>
      <c r="BU713" s="14"/>
      <c r="BV713" s="14"/>
      <c r="BW713" s="14"/>
      <c r="BX713" s="14"/>
      <c r="BY713" s="14"/>
      <c r="BZ713" s="14"/>
      <c r="CA713" s="14"/>
      <c r="CB713" s="14"/>
      <c r="CC713" s="14"/>
      <c r="CD713" s="14"/>
      <c r="CE713" s="14"/>
      <c r="CF713" s="14"/>
      <c r="CG713" s="14"/>
      <c r="CH713" s="14"/>
      <c r="CI713" s="14"/>
      <c r="CJ713" s="14"/>
      <c r="CK713" s="14"/>
      <c r="CL713" s="14"/>
      <c r="CM713" s="14"/>
      <c r="CN713" s="14"/>
      <c r="CO713" s="14"/>
      <c r="CP713" s="14"/>
      <c r="CQ713" s="14"/>
      <c r="CR713" s="14"/>
      <c r="CS713" s="14"/>
      <c r="CT713" s="14"/>
      <c r="CU713" s="14"/>
      <c r="CV713" s="14"/>
      <c r="CW713" s="14"/>
      <c r="CX713" s="14"/>
      <c r="CY713" s="14"/>
      <c r="CZ713" s="14"/>
      <c r="DD713" s="14">
        <f>SUMIFS(CountData!$H:$H, CountData!$A:$A, $B713,CountData!$B:$B, $C713, CountData!$C:$C, $D713, CountData!$D:$D, $E713, CountData!$E:$E, $F713, CountData!$F:$F, $G713, CountData!$G:$G, $H713)</f>
        <v>16</v>
      </c>
      <c r="DE713" s="14">
        <f>SUMIFS(CountData!$I:$I, CountData!$A:$A, $B713, CountData!$B:$B, $C713, CountData!$C:$C, $D713, CountData!$D:$D, $E713, CountData!$E:$E, $F713, CountData!$F:$F, $G713, CountData!$G:$G, $H713)</f>
        <v>19</v>
      </c>
      <c r="DF713" s="27">
        <f t="shared" ca="1" si="11"/>
        <v>0</v>
      </c>
      <c r="DG713" s="14">
        <v>1</v>
      </c>
    </row>
    <row r="714" spans="1:111" x14ac:dyDescent="0.25">
      <c r="A714" s="14" t="s">
        <v>56</v>
      </c>
      <c r="B714" s="14" t="s">
        <v>55</v>
      </c>
      <c r="C714" s="14" t="s">
        <v>55</v>
      </c>
      <c r="D714" s="14" t="s">
        <v>55</v>
      </c>
      <c r="E714" s="14" t="s">
        <v>55</v>
      </c>
      <c r="F714" s="14" t="s">
        <v>123</v>
      </c>
      <c r="G714" s="14" t="s">
        <v>62</v>
      </c>
      <c r="H714" s="1">
        <v>42237</v>
      </c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  <c r="BJ714" s="14"/>
      <c r="BK714" s="14"/>
      <c r="BL714" s="14"/>
      <c r="BM714" s="14"/>
      <c r="BN714" s="14"/>
      <c r="BO714" s="14"/>
      <c r="BP714" s="14"/>
      <c r="BQ714" s="14"/>
      <c r="BR714" s="14"/>
      <c r="BS714" s="14"/>
      <c r="BT714" s="14"/>
      <c r="BU714" s="14"/>
      <c r="BV714" s="14"/>
      <c r="BW714" s="14"/>
      <c r="BX714" s="14"/>
      <c r="BY714" s="14"/>
      <c r="BZ714" s="14"/>
      <c r="CA714" s="14"/>
      <c r="CB714" s="14"/>
      <c r="CC714" s="14"/>
      <c r="CD714" s="14"/>
      <c r="CE714" s="14"/>
      <c r="CF714" s="14"/>
      <c r="CG714" s="14"/>
      <c r="CH714" s="14"/>
      <c r="CI714" s="14"/>
      <c r="CJ714" s="14"/>
      <c r="CK714" s="14"/>
      <c r="CL714" s="14"/>
      <c r="CM714" s="14"/>
      <c r="CN714" s="14"/>
      <c r="CO714" s="14"/>
      <c r="CP714" s="14"/>
      <c r="CQ714" s="14"/>
      <c r="CR714" s="14"/>
      <c r="CS714" s="14"/>
      <c r="CT714" s="14"/>
      <c r="CU714" s="14"/>
      <c r="CV714" s="14"/>
      <c r="CW714" s="14"/>
      <c r="CX714" s="14"/>
      <c r="CY714" s="14"/>
      <c r="CZ714" s="14"/>
      <c r="DD714" s="14">
        <f>SUMIFS(CountData!$H:$H, CountData!$A:$A, $B714,CountData!$B:$B, $C714, CountData!$C:$C, $D714, CountData!$D:$D, $E714, CountData!$E:$E, $F714, CountData!$F:$F, $G714, CountData!$G:$G, $H714)</f>
        <v>15</v>
      </c>
      <c r="DE714" s="14">
        <f>SUMIFS(CountData!$I:$I, CountData!$A:$A, $B714, CountData!$B:$B, $C714, CountData!$C:$C, $D714, CountData!$D:$D, $E714, CountData!$E:$E, $F714, CountData!$F:$F, $G714, CountData!$G:$G, $H714)</f>
        <v>18</v>
      </c>
      <c r="DF714" s="27">
        <f t="shared" ca="1" si="11"/>
        <v>0</v>
      </c>
      <c r="DG714" s="14">
        <v>1</v>
      </c>
    </row>
    <row r="715" spans="1:111" x14ac:dyDescent="0.25">
      <c r="A715" s="14" t="s">
        <v>56</v>
      </c>
      <c r="B715" s="14" t="s">
        <v>55</v>
      </c>
      <c r="C715" s="14" t="s">
        <v>55</v>
      </c>
      <c r="D715" s="14" t="s">
        <v>55</v>
      </c>
      <c r="E715" s="14" t="s">
        <v>55</v>
      </c>
      <c r="F715" s="14" t="s">
        <v>123</v>
      </c>
      <c r="G715" s="14" t="s">
        <v>62</v>
      </c>
      <c r="H715" s="1">
        <v>42241</v>
      </c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  <c r="BN715" s="14"/>
      <c r="BO715" s="14"/>
      <c r="BP715" s="14"/>
      <c r="BQ715" s="14"/>
      <c r="BR715" s="14"/>
      <c r="BS715" s="14"/>
      <c r="BT715" s="14"/>
      <c r="BU715" s="14"/>
      <c r="BV715" s="14"/>
      <c r="BW715" s="14"/>
      <c r="BX715" s="14"/>
      <c r="BY715" s="14"/>
      <c r="BZ715" s="14"/>
      <c r="CA715" s="14"/>
      <c r="CB715" s="14"/>
      <c r="CC715" s="14"/>
      <c r="CD715" s="14"/>
      <c r="CE715" s="14"/>
      <c r="CF715" s="14"/>
      <c r="CG715" s="14"/>
      <c r="CH715" s="14"/>
      <c r="CI715" s="14"/>
      <c r="CJ715" s="14"/>
      <c r="CK715" s="14"/>
      <c r="CL715" s="14"/>
      <c r="CM715" s="14"/>
      <c r="CN715" s="14"/>
      <c r="CO715" s="14"/>
      <c r="CP715" s="14"/>
      <c r="CQ715" s="14"/>
      <c r="CR715" s="14"/>
      <c r="CS715" s="14"/>
      <c r="CT715" s="14"/>
      <c r="CU715" s="14"/>
      <c r="CV715" s="14"/>
      <c r="CW715" s="14"/>
      <c r="CX715" s="14"/>
      <c r="CY715" s="14"/>
      <c r="CZ715" s="14"/>
      <c r="DD715" s="14">
        <f>SUMIFS(CountData!$H:$H, CountData!$A:$A, $B715,CountData!$B:$B, $C715, CountData!$C:$C, $D715, CountData!$D:$D, $E715, CountData!$E:$E, $F715, CountData!$F:$F, $G715, CountData!$G:$G, $H715)</f>
        <v>16</v>
      </c>
      <c r="DE715" s="14">
        <f>SUMIFS(CountData!$I:$I, CountData!$A:$A, $B715, CountData!$B:$B, $C715, CountData!$C:$C, $D715, CountData!$D:$D, $E715, CountData!$E:$E, $F715, CountData!$F:$F, $G715, CountData!$G:$G, $H715)</f>
        <v>19</v>
      </c>
      <c r="DF715" s="27">
        <f t="shared" ca="1" si="11"/>
        <v>0</v>
      </c>
      <c r="DG715" s="14">
        <v>1</v>
      </c>
    </row>
    <row r="716" spans="1:111" x14ac:dyDescent="0.25">
      <c r="A716" s="14" t="s">
        <v>56</v>
      </c>
      <c r="B716" s="14" t="s">
        <v>55</v>
      </c>
      <c r="C716" s="14" t="s">
        <v>55</v>
      </c>
      <c r="D716" s="14" t="s">
        <v>55</v>
      </c>
      <c r="E716" s="14" t="s">
        <v>55</v>
      </c>
      <c r="F716" s="14" t="s">
        <v>123</v>
      </c>
      <c r="G716" s="14" t="s">
        <v>62</v>
      </c>
      <c r="H716" s="1">
        <v>42242</v>
      </c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  <c r="BE716" s="14"/>
      <c r="BF716" s="14"/>
      <c r="BG716" s="14"/>
      <c r="BH716" s="14"/>
      <c r="BI716" s="14"/>
      <c r="BJ716" s="14"/>
      <c r="BK716" s="14"/>
      <c r="BL716" s="14"/>
      <c r="BM716" s="14"/>
      <c r="BN716" s="14"/>
      <c r="BO716" s="14"/>
      <c r="BP716" s="14"/>
      <c r="BQ716" s="14"/>
      <c r="BR716" s="14"/>
      <c r="BS716" s="14"/>
      <c r="BT716" s="14"/>
      <c r="BU716" s="14"/>
      <c r="BV716" s="14"/>
      <c r="BW716" s="14"/>
      <c r="BX716" s="14"/>
      <c r="BY716" s="14"/>
      <c r="BZ716" s="14"/>
      <c r="CA716" s="14"/>
      <c r="CB716" s="14"/>
      <c r="CC716" s="14"/>
      <c r="CD716" s="14"/>
      <c r="CE716" s="14"/>
      <c r="CF716" s="14"/>
      <c r="CG716" s="14"/>
      <c r="CH716" s="14"/>
      <c r="CI716" s="14"/>
      <c r="CJ716" s="14"/>
      <c r="CK716" s="14"/>
      <c r="CL716" s="14"/>
      <c r="CM716" s="14"/>
      <c r="CN716" s="14"/>
      <c r="CO716" s="14"/>
      <c r="CP716" s="14"/>
      <c r="CQ716" s="14"/>
      <c r="CR716" s="14"/>
      <c r="CS716" s="14"/>
      <c r="CT716" s="14"/>
      <c r="CU716" s="14"/>
      <c r="CV716" s="14"/>
      <c r="CW716" s="14"/>
      <c r="CX716" s="14"/>
      <c r="CY716" s="14"/>
      <c r="CZ716" s="14"/>
      <c r="DD716" s="14">
        <f>SUMIFS(CountData!$H:$H, CountData!$A:$A, $B716,CountData!$B:$B, $C716, CountData!$C:$C, $D716, CountData!$D:$D, $E716, CountData!$E:$E, $F716, CountData!$F:$F, $G716, CountData!$G:$G, $H716)</f>
        <v>16</v>
      </c>
      <c r="DE716" s="14">
        <f>SUMIFS(CountData!$I:$I, CountData!$A:$A, $B716, CountData!$B:$B, $C716, CountData!$C:$C, $D716, CountData!$D:$D, $E716, CountData!$E:$E, $F716, CountData!$F:$F, $G716, CountData!$G:$G, $H716)</f>
        <v>19</v>
      </c>
      <c r="DF716" s="27">
        <f t="shared" ca="1" si="11"/>
        <v>0</v>
      </c>
      <c r="DG716" s="14">
        <v>1</v>
      </c>
    </row>
    <row r="717" spans="1:111" x14ac:dyDescent="0.25">
      <c r="A717" s="14" t="s">
        <v>56</v>
      </c>
      <c r="B717" s="14" t="s">
        <v>55</v>
      </c>
      <c r="C717" s="14" t="s">
        <v>55</v>
      </c>
      <c r="D717" s="14" t="s">
        <v>55</v>
      </c>
      <c r="E717" s="14" t="s">
        <v>55</v>
      </c>
      <c r="F717" s="14" t="s">
        <v>123</v>
      </c>
      <c r="G717" s="14" t="s">
        <v>62</v>
      </c>
      <c r="H717" s="1">
        <v>42243</v>
      </c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  <c r="BH717" s="14"/>
      <c r="BI717" s="14"/>
      <c r="BJ717" s="14"/>
      <c r="BK717" s="14"/>
      <c r="BL717" s="14"/>
      <c r="BM717" s="14"/>
      <c r="BN717" s="14"/>
      <c r="BO717" s="14"/>
      <c r="BP717" s="14"/>
      <c r="BQ717" s="14"/>
      <c r="BR717" s="14"/>
      <c r="BS717" s="14"/>
      <c r="BT717" s="14"/>
      <c r="BU717" s="14"/>
      <c r="BV717" s="14"/>
      <c r="BW717" s="14"/>
      <c r="BX717" s="14"/>
      <c r="BY717" s="14"/>
      <c r="BZ717" s="14"/>
      <c r="CA717" s="14"/>
      <c r="CB717" s="14"/>
      <c r="CC717" s="14"/>
      <c r="CD717" s="14"/>
      <c r="CE717" s="14"/>
      <c r="CF717" s="14"/>
      <c r="CG717" s="14"/>
      <c r="CH717" s="14"/>
      <c r="CI717" s="14"/>
      <c r="CJ717" s="14"/>
      <c r="CK717" s="14"/>
      <c r="CL717" s="14"/>
      <c r="CM717" s="14"/>
      <c r="CN717" s="14"/>
      <c r="CO717" s="14"/>
      <c r="CP717" s="14"/>
      <c r="CQ717" s="14"/>
      <c r="CR717" s="14"/>
      <c r="CS717" s="14"/>
      <c r="CT717" s="14"/>
      <c r="CU717" s="14"/>
      <c r="CV717" s="14"/>
      <c r="CW717" s="14"/>
      <c r="CX717" s="14"/>
      <c r="CY717" s="14"/>
      <c r="CZ717" s="14"/>
      <c r="DD717" s="14">
        <f>SUMIFS(CountData!$H:$H, CountData!$A:$A, $B717,CountData!$B:$B, $C717, CountData!$C:$C, $D717, CountData!$D:$D, $E717, CountData!$E:$E, $F717, CountData!$F:$F, $G717, CountData!$G:$G, $H717)</f>
        <v>16</v>
      </c>
      <c r="DE717" s="14">
        <f>SUMIFS(CountData!$I:$I, CountData!$A:$A, $B717, CountData!$B:$B, $C717, CountData!$C:$C, $D717, CountData!$D:$D, $E717, CountData!$E:$E, $F717, CountData!$F:$F, $G717, CountData!$G:$G, $H717)</f>
        <v>19</v>
      </c>
      <c r="DF717" s="27">
        <f t="shared" ca="1" si="11"/>
        <v>0</v>
      </c>
      <c r="DG717" s="14">
        <v>1</v>
      </c>
    </row>
    <row r="718" spans="1:111" x14ac:dyDescent="0.25">
      <c r="A718" s="14" t="s">
        <v>56</v>
      </c>
      <c r="B718" s="14" t="s">
        <v>55</v>
      </c>
      <c r="C718" s="14" t="s">
        <v>55</v>
      </c>
      <c r="D718" s="14" t="s">
        <v>55</v>
      </c>
      <c r="E718" s="14" t="s">
        <v>55</v>
      </c>
      <c r="F718" s="14" t="s">
        <v>123</v>
      </c>
      <c r="G718" s="14" t="s">
        <v>62</v>
      </c>
      <c r="H718" s="1">
        <v>42244</v>
      </c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/>
      <c r="BF718" s="14"/>
      <c r="BG718" s="14"/>
      <c r="BH718" s="14"/>
      <c r="BI718" s="14"/>
      <c r="BJ718" s="14"/>
      <c r="BK718" s="14"/>
      <c r="BL718" s="14"/>
      <c r="BM718" s="14"/>
      <c r="BN718" s="14"/>
      <c r="BO718" s="14"/>
      <c r="BP718" s="14"/>
      <c r="BQ718" s="14"/>
      <c r="BR718" s="14"/>
      <c r="BS718" s="14"/>
      <c r="BT718" s="14"/>
      <c r="BU718" s="14"/>
      <c r="BV718" s="14"/>
      <c r="BW718" s="14"/>
      <c r="BX718" s="14"/>
      <c r="BY718" s="14"/>
      <c r="BZ718" s="14"/>
      <c r="CA718" s="14"/>
      <c r="CB718" s="14"/>
      <c r="CC718" s="14"/>
      <c r="CD718" s="14"/>
      <c r="CE718" s="14"/>
      <c r="CF718" s="14"/>
      <c r="CG718" s="14"/>
      <c r="CH718" s="14"/>
      <c r="CI718" s="14"/>
      <c r="CJ718" s="14"/>
      <c r="CK718" s="14"/>
      <c r="CL718" s="14"/>
      <c r="CM718" s="14"/>
      <c r="CN718" s="14"/>
      <c r="CO718" s="14"/>
      <c r="CP718" s="14"/>
      <c r="CQ718" s="14"/>
      <c r="CR718" s="14"/>
      <c r="CS718" s="14"/>
      <c r="CT718" s="14"/>
      <c r="CU718" s="14"/>
      <c r="CV718" s="14"/>
      <c r="CW718" s="14"/>
      <c r="CX718" s="14"/>
      <c r="CY718" s="14"/>
      <c r="CZ718" s="14"/>
      <c r="DD718" s="14">
        <f>SUMIFS(CountData!$H:$H, CountData!$A:$A, $B718,CountData!$B:$B, $C718, CountData!$C:$C, $D718, CountData!$D:$D, $E718, CountData!$E:$E, $F718, CountData!$F:$F, $G718, CountData!$G:$G, $H718)</f>
        <v>16</v>
      </c>
      <c r="DE718" s="14">
        <f>SUMIFS(CountData!$I:$I, CountData!$A:$A, $B718, CountData!$B:$B, $C718, CountData!$C:$C, $D718, CountData!$D:$D, $E718, CountData!$E:$E, $F718, CountData!$F:$F, $G718, CountData!$G:$G, $H718)</f>
        <v>19</v>
      </c>
      <c r="DF718" s="27">
        <f t="shared" ca="1" si="11"/>
        <v>0</v>
      </c>
      <c r="DG718" s="14">
        <v>1</v>
      </c>
    </row>
    <row r="719" spans="1:111" x14ac:dyDescent="0.25">
      <c r="A719" s="14" t="s">
        <v>56</v>
      </c>
      <c r="B719" s="14" t="s">
        <v>55</v>
      </c>
      <c r="C719" s="14" t="s">
        <v>55</v>
      </c>
      <c r="D719" s="14" t="s">
        <v>55</v>
      </c>
      <c r="E719" s="14" t="s">
        <v>55</v>
      </c>
      <c r="F719" s="14" t="s">
        <v>123</v>
      </c>
      <c r="G719" s="14" t="s">
        <v>62</v>
      </c>
      <c r="H719" s="1">
        <v>42256</v>
      </c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  <c r="BH719" s="14"/>
      <c r="BI719" s="14"/>
      <c r="BJ719" s="14"/>
      <c r="BK719" s="14"/>
      <c r="BL719" s="14"/>
      <c r="BM719" s="14"/>
      <c r="BN719" s="14"/>
      <c r="BO719" s="14"/>
      <c r="BP719" s="14"/>
      <c r="BQ719" s="14"/>
      <c r="BR719" s="14"/>
      <c r="BS719" s="14"/>
      <c r="BT719" s="14"/>
      <c r="BU719" s="14"/>
      <c r="BV719" s="14"/>
      <c r="BW719" s="14"/>
      <c r="BX719" s="14"/>
      <c r="BY719" s="14"/>
      <c r="BZ719" s="14"/>
      <c r="CA719" s="14"/>
      <c r="CB719" s="14"/>
      <c r="CC719" s="14"/>
      <c r="CD719" s="14"/>
      <c r="CE719" s="14"/>
      <c r="CF719" s="14"/>
      <c r="CG719" s="14"/>
      <c r="CH719" s="14"/>
      <c r="CI719" s="14"/>
      <c r="CJ719" s="14"/>
      <c r="CK719" s="14"/>
      <c r="CL719" s="14"/>
      <c r="CM719" s="14"/>
      <c r="CN719" s="14"/>
      <c r="CO719" s="14"/>
      <c r="CP719" s="14"/>
      <c r="CQ719" s="14"/>
      <c r="CR719" s="14"/>
      <c r="CS719" s="14"/>
      <c r="CT719" s="14"/>
      <c r="CU719" s="14"/>
      <c r="CV719" s="14"/>
      <c r="CW719" s="14"/>
      <c r="CX719" s="14"/>
      <c r="CY719" s="14"/>
      <c r="CZ719" s="14"/>
      <c r="DD719" s="14">
        <f>SUMIFS(CountData!$H:$H, CountData!$A:$A, $B719,CountData!$B:$B, $C719, CountData!$C:$C, $D719, CountData!$D:$D, $E719, CountData!$E:$E, $F719, CountData!$F:$F, $G719, CountData!$G:$G, $H719)</f>
        <v>16</v>
      </c>
      <c r="DE719" s="14">
        <f>SUMIFS(CountData!$I:$I, CountData!$A:$A, $B719, CountData!$B:$B, $C719, CountData!$C:$C, $D719, CountData!$D:$D, $E719, CountData!$E:$E, $F719, CountData!$F:$F, $G719, CountData!$G:$G, $H719)</f>
        <v>19</v>
      </c>
      <c r="DF719" s="27">
        <f t="shared" ca="1" si="11"/>
        <v>0</v>
      </c>
      <c r="DG719" s="14">
        <v>1</v>
      </c>
    </row>
    <row r="720" spans="1:111" x14ac:dyDescent="0.25">
      <c r="A720" s="14" t="s">
        <v>56</v>
      </c>
      <c r="B720" s="14" t="s">
        <v>55</v>
      </c>
      <c r="C720" s="14" t="s">
        <v>55</v>
      </c>
      <c r="D720" s="14" t="s">
        <v>55</v>
      </c>
      <c r="E720" s="14" t="s">
        <v>55</v>
      </c>
      <c r="F720" s="14" t="s">
        <v>123</v>
      </c>
      <c r="G720" s="14" t="s">
        <v>62</v>
      </c>
      <c r="H720" s="1">
        <v>42257</v>
      </c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  <c r="BH720" s="14"/>
      <c r="BI720" s="14"/>
      <c r="BJ720" s="14"/>
      <c r="BK720" s="14"/>
      <c r="BL720" s="14"/>
      <c r="BM720" s="14"/>
      <c r="BN720" s="14"/>
      <c r="BO720" s="14"/>
      <c r="BP720" s="14"/>
      <c r="BQ720" s="14"/>
      <c r="BR720" s="14"/>
      <c r="BS720" s="14"/>
      <c r="BT720" s="14"/>
      <c r="BU720" s="14"/>
      <c r="BV720" s="14"/>
      <c r="BW720" s="14"/>
      <c r="BX720" s="14"/>
      <c r="BY720" s="14"/>
      <c r="BZ720" s="14"/>
      <c r="CA720" s="14"/>
      <c r="CB720" s="14"/>
      <c r="CC720" s="14"/>
      <c r="CD720" s="14"/>
      <c r="CE720" s="14"/>
      <c r="CF720" s="14"/>
      <c r="CG720" s="14"/>
      <c r="CH720" s="14"/>
      <c r="CI720" s="14"/>
      <c r="CJ720" s="14"/>
      <c r="CK720" s="14"/>
      <c r="CL720" s="14"/>
      <c r="CM720" s="14"/>
      <c r="CN720" s="14"/>
      <c r="CO720" s="14"/>
      <c r="CP720" s="14"/>
      <c r="CQ720" s="14"/>
      <c r="CR720" s="14"/>
      <c r="CS720" s="14"/>
      <c r="CT720" s="14"/>
      <c r="CU720" s="14"/>
      <c r="CV720" s="14"/>
      <c r="CW720" s="14"/>
      <c r="CX720" s="14"/>
      <c r="CY720" s="14"/>
      <c r="CZ720" s="14"/>
      <c r="DD720" s="14">
        <f>SUMIFS(CountData!$H:$H, CountData!$A:$A, $B720,CountData!$B:$B, $C720, CountData!$C:$C, $D720, CountData!$D:$D, $E720, CountData!$E:$E, $F720, CountData!$F:$F, $G720, CountData!$G:$G, $H720)</f>
        <v>16</v>
      </c>
      <c r="DE720" s="14">
        <f>SUMIFS(CountData!$I:$I, CountData!$A:$A, $B720, CountData!$B:$B, $C720, CountData!$C:$C, $D720, CountData!$D:$D, $E720, CountData!$E:$E, $F720, CountData!$F:$F, $G720, CountData!$G:$G, $H720)</f>
        <v>19</v>
      </c>
      <c r="DF720" s="27">
        <f t="shared" ca="1" si="11"/>
        <v>0</v>
      </c>
      <c r="DG720" s="14">
        <v>1</v>
      </c>
    </row>
    <row r="721" spans="1:111" x14ac:dyDescent="0.25">
      <c r="A721" s="14" t="s">
        <v>56</v>
      </c>
      <c r="B721" s="14" t="s">
        <v>55</v>
      </c>
      <c r="C721" s="14" t="s">
        <v>55</v>
      </c>
      <c r="D721" s="14" t="s">
        <v>55</v>
      </c>
      <c r="E721" s="14" t="s">
        <v>55</v>
      </c>
      <c r="F721" s="14" t="s">
        <v>123</v>
      </c>
      <c r="G721" s="14" t="s">
        <v>62</v>
      </c>
      <c r="H721" s="1">
        <v>42270</v>
      </c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  <c r="BH721" s="14"/>
      <c r="BI721" s="14"/>
      <c r="BJ721" s="14"/>
      <c r="BK721" s="14"/>
      <c r="BL721" s="14"/>
      <c r="BM721" s="14"/>
      <c r="BN721" s="14"/>
      <c r="BO721" s="14"/>
      <c r="BP721" s="14"/>
      <c r="BQ721" s="14"/>
      <c r="BR721" s="14"/>
      <c r="BS721" s="14"/>
      <c r="BT721" s="14"/>
      <c r="BU721" s="14"/>
      <c r="BV721" s="14"/>
      <c r="BW721" s="14"/>
      <c r="BX721" s="14"/>
      <c r="BY721" s="14"/>
      <c r="BZ721" s="14"/>
      <c r="CA721" s="14"/>
      <c r="CB721" s="14"/>
      <c r="CC721" s="14"/>
      <c r="CD721" s="14"/>
      <c r="CE721" s="14"/>
      <c r="CF721" s="14"/>
      <c r="CG721" s="14"/>
      <c r="CH721" s="14"/>
      <c r="CI721" s="14"/>
      <c r="CJ721" s="14"/>
      <c r="CK721" s="14"/>
      <c r="CL721" s="14"/>
      <c r="CM721" s="14"/>
      <c r="CN721" s="14"/>
      <c r="CO721" s="14"/>
      <c r="CP721" s="14"/>
      <c r="CQ721" s="14"/>
      <c r="CR721" s="14"/>
      <c r="CS721" s="14"/>
      <c r="CT721" s="14"/>
      <c r="CU721" s="14"/>
      <c r="CV721" s="14"/>
      <c r="CW721" s="14"/>
      <c r="CX721" s="14"/>
      <c r="CY721" s="14"/>
      <c r="CZ721" s="14"/>
      <c r="DD721" s="14">
        <f>SUMIFS(CountData!$H:$H, CountData!$A:$A, $B721,CountData!$B:$B, $C721, CountData!$C:$C, $D721, CountData!$D:$D, $E721, CountData!$E:$E, $F721, CountData!$F:$F, $G721, CountData!$G:$G, $H721)</f>
        <v>16</v>
      </c>
      <c r="DE721" s="14">
        <f>SUMIFS(CountData!$I:$I, CountData!$A:$A, $B721, CountData!$B:$B, $C721, CountData!$C:$C, $D721, CountData!$D:$D, $E721, CountData!$E:$E, $F721, CountData!$F:$F, $G721, CountData!$G:$G, $H721)</f>
        <v>19</v>
      </c>
      <c r="DF721" s="27">
        <f t="shared" ca="1" si="11"/>
        <v>0</v>
      </c>
      <c r="DG721" s="14">
        <v>1</v>
      </c>
    </row>
    <row r="722" spans="1:111" x14ac:dyDescent="0.25">
      <c r="A722" s="14" t="s">
        <v>56</v>
      </c>
      <c r="B722" s="14" t="s">
        <v>55</v>
      </c>
      <c r="C722" s="14" t="s">
        <v>55</v>
      </c>
      <c r="D722" s="14" t="s">
        <v>55</v>
      </c>
      <c r="E722" s="14" t="s">
        <v>55</v>
      </c>
      <c r="F722" s="14" t="s">
        <v>123</v>
      </c>
      <c r="G722" s="14" t="s">
        <v>62</v>
      </c>
      <c r="H722" s="1">
        <v>42271</v>
      </c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  <c r="BH722" s="14"/>
      <c r="BI722" s="14"/>
      <c r="BJ722" s="14"/>
      <c r="BK722" s="14"/>
      <c r="BL722" s="14"/>
      <c r="BM722" s="14"/>
      <c r="BN722" s="14"/>
      <c r="BO722" s="14"/>
      <c r="BP722" s="14"/>
      <c r="BQ722" s="14"/>
      <c r="BR722" s="14"/>
      <c r="BS722" s="14"/>
      <c r="BT722" s="14"/>
      <c r="BU722" s="14"/>
      <c r="BV722" s="14"/>
      <c r="BW722" s="14"/>
      <c r="BX722" s="14"/>
      <c r="BY722" s="14"/>
      <c r="BZ722" s="14"/>
      <c r="CA722" s="14"/>
      <c r="CB722" s="14"/>
      <c r="CC722" s="14"/>
      <c r="CD722" s="14"/>
      <c r="CE722" s="14"/>
      <c r="CF722" s="14"/>
      <c r="CG722" s="14"/>
      <c r="CH722" s="14"/>
      <c r="CI722" s="14"/>
      <c r="CJ722" s="14"/>
      <c r="CK722" s="14"/>
      <c r="CL722" s="14"/>
      <c r="CM722" s="14"/>
      <c r="CN722" s="14"/>
      <c r="CO722" s="14"/>
      <c r="CP722" s="14"/>
      <c r="CQ722" s="14"/>
      <c r="CR722" s="14"/>
      <c r="CS722" s="14"/>
      <c r="CT722" s="14"/>
      <c r="CU722" s="14"/>
      <c r="CV722" s="14"/>
      <c r="CW722" s="14"/>
      <c r="CX722" s="14"/>
      <c r="CY722" s="14"/>
      <c r="CZ722" s="14"/>
      <c r="DD722" s="14">
        <f>SUMIFS(CountData!$H:$H, CountData!$A:$A, $B722,CountData!$B:$B, $C722, CountData!$C:$C, $D722, CountData!$D:$D, $E722, CountData!$E:$E, $F722, CountData!$F:$F, $G722, CountData!$G:$G, $H722)</f>
        <v>16</v>
      </c>
      <c r="DE722" s="14">
        <f>SUMIFS(CountData!$I:$I, CountData!$A:$A, $B722, CountData!$B:$B, $C722, CountData!$C:$C, $D722, CountData!$D:$D, $E722, CountData!$E:$E, $F722, CountData!$F:$F, $G722, CountData!$G:$G, $H722)</f>
        <v>19</v>
      </c>
      <c r="DF722" s="27">
        <f t="shared" ca="1" si="11"/>
        <v>0</v>
      </c>
      <c r="DG722" s="14">
        <v>1</v>
      </c>
    </row>
    <row r="723" spans="1:111" x14ac:dyDescent="0.25">
      <c r="A723" s="14" t="s">
        <v>56</v>
      </c>
      <c r="B723" s="14" t="s">
        <v>55</v>
      </c>
      <c r="C723" s="14" t="s">
        <v>55</v>
      </c>
      <c r="D723" s="14" t="s">
        <v>55</v>
      </c>
      <c r="E723" s="14" t="s">
        <v>55</v>
      </c>
      <c r="F723" s="14" t="s">
        <v>123</v>
      </c>
      <c r="G723" s="14" t="s">
        <v>62</v>
      </c>
      <c r="H723" s="1">
        <v>42272</v>
      </c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  <c r="BJ723" s="14"/>
      <c r="BK723" s="14"/>
      <c r="BL723" s="14"/>
      <c r="BM723" s="14"/>
      <c r="BN723" s="14"/>
      <c r="BO723" s="14"/>
      <c r="BP723" s="14"/>
      <c r="BQ723" s="14"/>
      <c r="BR723" s="14"/>
      <c r="BS723" s="14"/>
      <c r="BT723" s="14"/>
      <c r="BU723" s="14"/>
      <c r="BV723" s="14"/>
      <c r="BW723" s="14"/>
      <c r="BX723" s="14"/>
      <c r="BY723" s="14"/>
      <c r="BZ723" s="14"/>
      <c r="CA723" s="14"/>
      <c r="CB723" s="14"/>
      <c r="CC723" s="14"/>
      <c r="CD723" s="14"/>
      <c r="CE723" s="14"/>
      <c r="CF723" s="14"/>
      <c r="CG723" s="14"/>
      <c r="CH723" s="14"/>
      <c r="CI723" s="14"/>
      <c r="CJ723" s="14"/>
      <c r="CK723" s="14"/>
      <c r="CL723" s="14"/>
      <c r="CM723" s="14"/>
      <c r="CN723" s="14"/>
      <c r="CO723" s="14"/>
      <c r="CP723" s="14"/>
      <c r="CQ723" s="14"/>
      <c r="CR723" s="14"/>
      <c r="CS723" s="14"/>
      <c r="CT723" s="14"/>
      <c r="CU723" s="14"/>
      <c r="CV723" s="14"/>
      <c r="CW723" s="14"/>
      <c r="CX723" s="14"/>
      <c r="CY723" s="14"/>
      <c r="CZ723" s="14"/>
      <c r="DD723" s="14">
        <f>SUMIFS(CountData!$H:$H, CountData!$A:$A, $B723,CountData!$B:$B, $C723, CountData!$C:$C, $D723, CountData!$D:$D, $E723, CountData!$E:$E, $F723, CountData!$F:$F, $G723, CountData!$G:$G, $H723)</f>
        <v>16</v>
      </c>
      <c r="DE723" s="14">
        <f>SUMIFS(CountData!$I:$I, CountData!$A:$A, $B723, CountData!$B:$B, $C723, CountData!$C:$C, $D723, CountData!$D:$D, $E723, CountData!$E:$E, $F723, CountData!$F:$F, $G723, CountData!$G:$G, $H723)</f>
        <v>19</v>
      </c>
      <c r="DF723" s="27">
        <f t="shared" ca="1" si="11"/>
        <v>0</v>
      </c>
      <c r="DG723" s="14">
        <v>1</v>
      </c>
    </row>
    <row r="724" spans="1:111" x14ac:dyDescent="0.25">
      <c r="A724" s="14" t="s">
        <v>56</v>
      </c>
      <c r="B724" s="14" t="s">
        <v>55</v>
      </c>
      <c r="C724" s="14" t="s">
        <v>55</v>
      </c>
      <c r="D724" s="14" t="s">
        <v>55</v>
      </c>
      <c r="E724" s="14" t="s">
        <v>55</v>
      </c>
      <c r="F724" s="14" t="s">
        <v>123</v>
      </c>
      <c r="G724" s="14" t="s">
        <v>62</v>
      </c>
      <c r="H724" s="1">
        <v>42276</v>
      </c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  <c r="BJ724" s="14"/>
      <c r="BK724" s="14"/>
      <c r="BL724" s="14"/>
      <c r="BM724" s="14"/>
      <c r="BN724" s="14"/>
      <c r="BO724" s="14"/>
      <c r="BP724" s="14"/>
      <c r="BQ724" s="14"/>
      <c r="BR724" s="14"/>
      <c r="BS724" s="14"/>
      <c r="BT724" s="14"/>
      <c r="BU724" s="14"/>
      <c r="BV724" s="14"/>
      <c r="BW724" s="14"/>
      <c r="BX724" s="14"/>
      <c r="BY724" s="14"/>
      <c r="BZ724" s="14"/>
      <c r="CA724" s="14"/>
      <c r="CB724" s="14"/>
      <c r="CC724" s="14"/>
      <c r="CD724" s="14"/>
      <c r="CE724" s="14"/>
      <c r="CF724" s="14"/>
      <c r="CG724" s="14"/>
      <c r="CH724" s="14"/>
      <c r="CI724" s="14"/>
      <c r="CJ724" s="14"/>
      <c r="CK724" s="14"/>
      <c r="CL724" s="14"/>
      <c r="CM724" s="14"/>
      <c r="CN724" s="14"/>
      <c r="CO724" s="14"/>
      <c r="CP724" s="14"/>
      <c r="CQ724" s="14"/>
      <c r="CR724" s="14"/>
      <c r="CS724" s="14"/>
      <c r="CT724" s="14"/>
      <c r="CU724" s="14"/>
      <c r="CV724" s="14"/>
      <c r="CW724" s="14"/>
      <c r="CX724" s="14"/>
      <c r="CY724" s="14"/>
      <c r="CZ724" s="14"/>
      <c r="DD724" s="14">
        <f>SUMIFS(CountData!$H:$H, CountData!$A:$A, $B724,CountData!$B:$B, $C724, CountData!$C:$C, $D724, CountData!$D:$D, $E724, CountData!$E:$E, $F724, CountData!$F:$F, $G724, CountData!$G:$G, $H724)</f>
        <v>16</v>
      </c>
      <c r="DE724" s="14">
        <f>SUMIFS(CountData!$I:$I, CountData!$A:$A, $B724, CountData!$B:$B, $C724, CountData!$C:$C, $D724, CountData!$D:$D, $E724, CountData!$E:$E, $F724, CountData!$F:$F, $G724, CountData!$G:$G, $H724)</f>
        <v>19</v>
      </c>
      <c r="DF724" s="27">
        <f t="shared" ca="1" si="11"/>
        <v>0</v>
      </c>
      <c r="DG724" s="14">
        <v>1</v>
      </c>
    </row>
    <row r="725" spans="1:111" x14ac:dyDescent="0.25">
      <c r="A725" s="14" t="s">
        <v>56</v>
      </c>
      <c r="B725" s="14" t="s">
        <v>55</v>
      </c>
      <c r="C725" s="14" t="s">
        <v>55</v>
      </c>
      <c r="D725" s="14" t="s">
        <v>55</v>
      </c>
      <c r="E725" s="14" t="s">
        <v>55</v>
      </c>
      <c r="F725" s="14" t="s">
        <v>123</v>
      </c>
      <c r="G725" s="14" t="s">
        <v>62</v>
      </c>
      <c r="H725" s="1">
        <v>42277</v>
      </c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  <c r="BN725" s="14"/>
      <c r="BO725" s="14"/>
      <c r="BP725" s="14"/>
      <c r="BQ725" s="14"/>
      <c r="BR725" s="14"/>
      <c r="BS725" s="14"/>
      <c r="BT725" s="14"/>
      <c r="BU725" s="14"/>
      <c r="BV725" s="14"/>
      <c r="BW725" s="14"/>
      <c r="BX725" s="14"/>
      <c r="BY725" s="14"/>
      <c r="BZ725" s="14"/>
      <c r="CA725" s="14"/>
      <c r="CB725" s="14"/>
      <c r="CC725" s="14"/>
      <c r="CD725" s="14"/>
      <c r="CE725" s="14"/>
      <c r="CF725" s="14"/>
      <c r="CG725" s="14"/>
      <c r="CH725" s="14"/>
      <c r="CI725" s="14"/>
      <c r="CJ725" s="14"/>
      <c r="CK725" s="14"/>
      <c r="CL725" s="14"/>
      <c r="CM725" s="14"/>
      <c r="CN725" s="14"/>
      <c r="CO725" s="14"/>
      <c r="CP725" s="14"/>
      <c r="CQ725" s="14"/>
      <c r="CR725" s="14"/>
      <c r="CS725" s="14"/>
      <c r="CT725" s="14"/>
      <c r="CU725" s="14"/>
      <c r="CV725" s="14"/>
      <c r="CW725" s="14"/>
      <c r="CX725" s="14"/>
      <c r="CY725" s="14"/>
      <c r="CZ725" s="14"/>
      <c r="DD725" s="14">
        <f>SUMIFS(CountData!$H:$H, CountData!$A:$A, $B725,CountData!$B:$B, $C725, CountData!$C:$C, $D725, CountData!$D:$D, $E725, CountData!$E:$E, $F725, CountData!$F:$F, $G725, CountData!$G:$G, $H725)</f>
        <v>16</v>
      </c>
      <c r="DE725" s="14">
        <f>SUMIFS(CountData!$I:$I, CountData!$A:$A, $B725, CountData!$B:$B, $C725, CountData!$C:$C, $D725, CountData!$D:$D, $E725, CountData!$E:$E, $F725, CountData!$F:$F, $G725, CountData!$G:$G, $H725)</f>
        <v>19</v>
      </c>
      <c r="DF725" s="27">
        <f t="shared" ca="1" si="11"/>
        <v>0</v>
      </c>
      <c r="DG725" s="14">
        <v>1</v>
      </c>
    </row>
    <row r="726" spans="1:111" x14ac:dyDescent="0.25">
      <c r="A726" s="14" t="s">
        <v>56</v>
      </c>
      <c r="B726" s="14" t="s">
        <v>55</v>
      </c>
      <c r="C726" s="14" t="s">
        <v>55</v>
      </c>
      <c r="D726" s="14" t="s">
        <v>55</v>
      </c>
      <c r="E726" s="14" t="s">
        <v>55</v>
      </c>
      <c r="F726" s="14" t="s">
        <v>123</v>
      </c>
      <c r="G726" s="14" t="s">
        <v>62</v>
      </c>
      <c r="H726" s="1">
        <v>42285</v>
      </c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  <c r="BI726" s="14"/>
      <c r="BJ726" s="14"/>
      <c r="BK726" s="14"/>
      <c r="BL726" s="14"/>
      <c r="BM726" s="14"/>
      <c r="BN726" s="14"/>
      <c r="BO726" s="14"/>
      <c r="BP726" s="14"/>
      <c r="BQ726" s="14"/>
      <c r="BR726" s="14"/>
      <c r="BS726" s="14"/>
      <c r="BT726" s="14"/>
      <c r="BU726" s="14"/>
      <c r="BV726" s="14"/>
      <c r="BW726" s="14"/>
      <c r="BX726" s="14"/>
      <c r="BY726" s="14"/>
      <c r="BZ726" s="14"/>
      <c r="CA726" s="14"/>
      <c r="CB726" s="14"/>
      <c r="CC726" s="14"/>
      <c r="CD726" s="14"/>
      <c r="CE726" s="14"/>
      <c r="CF726" s="14"/>
      <c r="CG726" s="14"/>
      <c r="CH726" s="14"/>
      <c r="CI726" s="14"/>
      <c r="CJ726" s="14"/>
      <c r="CK726" s="14"/>
      <c r="CL726" s="14"/>
      <c r="CM726" s="14"/>
      <c r="CN726" s="14"/>
      <c r="CO726" s="14"/>
      <c r="CP726" s="14"/>
      <c r="CQ726" s="14"/>
      <c r="CR726" s="14"/>
      <c r="CS726" s="14"/>
      <c r="CT726" s="14"/>
      <c r="CU726" s="14"/>
      <c r="CV726" s="14"/>
      <c r="CW726" s="14"/>
      <c r="CX726" s="14"/>
      <c r="CY726" s="14"/>
      <c r="CZ726" s="14"/>
      <c r="DD726" s="14">
        <f>SUMIFS(CountData!$H:$H, CountData!$A:$A, $B726,CountData!$B:$B, $C726, CountData!$C:$C, $D726, CountData!$D:$D, $E726, CountData!$E:$E, $F726, CountData!$F:$F, $G726, CountData!$G:$G, $H726)</f>
        <v>16</v>
      </c>
      <c r="DE726" s="14">
        <f>SUMIFS(CountData!$I:$I, CountData!$A:$A, $B726, CountData!$B:$B, $C726, CountData!$C:$C, $D726, CountData!$D:$D, $E726, CountData!$E:$E, $F726, CountData!$F:$F, $G726, CountData!$G:$G, $H726)</f>
        <v>19</v>
      </c>
      <c r="DF726" s="27">
        <f t="shared" ca="1" si="11"/>
        <v>0</v>
      </c>
      <c r="DG726" s="14">
        <v>1</v>
      </c>
    </row>
    <row r="727" spans="1:111" x14ac:dyDescent="0.25">
      <c r="A727" s="14" t="s">
        <v>56</v>
      </c>
      <c r="B727" s="14" t="s">
        <v>55</v>
      </c>
      <c r="C727" s="14" t="s">
        <v>55</v>
      </c>
      <c r="D727" s="14" t="s">
        <v>55</v>
      </c>
      <c r="E727" s="14" t="s">
        <v>55</v>
      </c>
      <c r="F727" s="14" t="s">
        <v>123</v>
      </c>
      <c r="G727" s="14" t="s">
        <v>62</v>
      </c>
      <c r="H727" s="1">
        <v>42286</v>
      </c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  <c r="BJ727" s="14"/>
      <c r="BK727" s="14"/>
      <c r="BL727" s="14"/>
      <c r="BM727" s="14"/>
      <c r="BN727" s="14"/>
      <c r="BO727" s="14"/>
      <c r="BP727" s="14"/>
      <c r="BQ727" s="14"/>
      <c r="BR727" s="14"/>
      <c r="BS727" s="14"/>
      <c r="BT727" s="14"/>
      <c r="BU727" s="14"/>
      <c r="BV727" s="14"/>
      <c r="BW727" s="14"/>
      <c r="BX727" s="14"/>
      <c r="BY727" s="14"/>
      <c r="BZ727" s="14"/>
      <c r="CA727" s="14"/>
      <c r="CB727" s="14"/>
      <c r="CC727" s="14"/>
      <c r="CD727" s="14"/>
      <c r="CE727" s="14"/>
      <c r="CF727" s="14"/>
      <c r="CG727" s="14"/>
      <c r="CH727" s="14"/>
      <c r="CI727" s="14"/>
      <c r="CJ727" s="14"/>
      <c r="CK727" s="14"/>
      <c r="CL727" s="14"/>
      <c r="CM727" s="14"/>
      <c r="CN727" s="14"/>
      <c r="CO727" s="14"/>
      <c r="CP727" s="14"/>
      <c r="CQ727" s="14"/>
      <c r="CR727" s="14"/>
      <c r="CS727" s="14"/>
      <c r="CT727" s="14"/>
      <c r="CU727" s="14"/>
      <c r="CV727" s="14"/>
      <c r="CW727" s="14"/>
      <c r="CX727" s="14"/>
      <c r="CY727" s="14"/>
      <c r="CZ727" s="14"/>
      <c r="DD727" s="14">
        <f>SUMIFS(CountData!$H:$H, CountData!$A:$A, $B727,CountData!$B:$B, $C727, CountData!$C:$C, $D727, CountData!$D:$D, $E727, CountData!$E:$E, $F727, CountData!$F:$F, $G727, CountData!$G:$G, $H727)</f>
        <v>16</v>
      </c>
      <c r="DE727" s="14">
        <f>SUMIFS(CountData!$I:$I, CountData!$A:$A, $B727, CountData!$B:$B, $C727, CountData!$C:$C, $D727, CountData!$D:$D, $E727, CountData!$E:$E, $F727, CountData!$F:$F, $G727, CountData!$G:$G, $H727)</f>
        <v>19</v>
      </c>
      <c r="DF727" s="27">
        <f t="shared" ca="1" si="11"/>
        <v>0</v>
      </c>
      <c r="DG727" s="14">
        <v>1</v>
      </c>
    </row>
    <row r="728" spans="1:111" x14ac:dyDescent="0.25">
      <c r="A728" s="14" t="s">
        <v>56</v>
      </c>
      <c r="B728" s="14" t="s">
        <v>55</v>
      </c>
      <c r="C728" s="14" t="s">
        <v>55</v>
      </c>
      <c r="D728" s="14" t="s">
        <v>55</v>
      </c>
      <c r="E728" s="14" t="s">
        <v>55</v>
      </c>
      <c r="F728" s="14" t="s">
        <v>123</v>
      </c>
      <c r="G728" s="14" t="s">
        <v>62</v>
      </c>
      <c r="H728" s="1">
        <v>42289</v>
      </c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  <c r="BJ728" s="14"/>
      <c r="BK728" s="14"/>
      <c r="BL728" s="14"/>
      <c r="BM728" s="14"/>
      <c r="BN728" s="14"/>
      <c r="BO728" s="14"/>
      <c r="BP728" s="14"/>
      <c r="BQ728" s="14"/>
      <c r="BR728" s="14"/>
      <c r="BS728" s="14"/>
      <c r="BT728" s="14"/>
      <c r="BU728" s="14"/>
      <c r="BV728" s="14"/>
      <c r="BW728" s="14"/>
      <c r="BX728" s="14"/>
      <c r="BY728" s="14"/>
      <c r="BZ728" s="14"/>
      <c r="CA728" s="14"/>
      <c r="CB728" s="14"/>
      <c r="CC728" s="14"/>
      <c r="CD728" s="14"/>
      <c r="CE728" s="14"/>
      <c r="CF728" s="14"/>
      <c r="CG728" s="14"/>
      <c r="CH728" s="14"/>
      <c r="CI728" s="14"/>
      <c r="CJ728" s="14"/>
      <c r="CK728" s="14"/>
      <c r="CL728" s="14"/>
      <c r="CM728" s="14"/>
      <c r="CN728" s="14"/>
      <c r="CO728" s="14"/>
      <c r="CP728" s="14"/>
      <c r="CQ728" s="14"/>
      <c r="CR728" s="14"/>
      <c r="CS728" s="14"/>
      <c r="CT728" s="14"/>
      <c r="CU728" s="14"/>
      <c r="CV728" s="14"/>
      <c r="CW728" s="14"/>
      <c r="CX728" s="14"/>
      <c r="CY728" s="14"/>
      <c r="CZ728" s="14"/>
      <c r="DD728" s="14">
        <f>SUMIFS(CountData!$H:$H, CountData!$A:$A, $B728,CountData!$B:$B, $C728, CountData!$C:$C, $D728, CountData!$D:$D, $E728, CountData!$E:$E, $F728, CountData!$F:$F, $G728, CountData!$G:$G, $H728)</f>
        <v>16</v>
      </c>
      <c r="DE728" s="14">
        <f>SUMIFS(CountData!$I:$I, CountData!$A:$A, $B728, CountData!$B:$B, $C728, CountData!$C:$C, $D728, CountData!$D:$D, $E728, CountData!$E:$E, $F728, CountData!$F:$F, $G728, CountData!$G:$G, $H728)</f>
        <v>19</v>
      </c>
      <c r="DF728" s="27">
        <f t="shared" ca="1" si="11"/>
        <v>0</v>
      </c>
      <c r="DG728" s="14">
        <v>1</v>
      </c>
    </row>
    <row r="729" spans="1:111" x14ac:dyDescent="0.25">
      <c r="A729" s="14" t="s">
        <v>56</v>
      </c>
      <c r="B729" s="14" t="s">
        <v>55</v>
      </c>
      <c r="C729" s="14" t="s">
        <v>55</v>
      </c>
      <c r="D729" s="14" t="s">
        <v>55</v>
      </c>
      <c r="E729" s="14" t="s">
        <v>55</v>
      </c>
      <c r="F729" s="14" t="s">
        <v>123</v>
      </c>
      <c r="G729" s="14" t="s">
        <v>62</v>
      </c>
      <c r="H729" s="1">
        <v>42290</v>
      </c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  <c r="BJ729" s="14"/>
      <c r="BK729" s="14"/>
      <c r="BL729" s="14"/>
      <c r="BM729" s="14"/>
      <c r="BN729" s="14"/>
      <c r="BO729" s="14"/>
      <c r="BP729" s="14"/>
      <c r="BQ729" s="14"/>
      <c r="BR729" s="14"/>
      <c r="BS729" s="14"/>
      <c r="BT729" s="14"/>
      <c r="BU729" s="14"/>
      <c r="BV729" s="14"/>
      <c r="BW729" s="14"/>
      <c r="BX729" s="14"/>
      <c r="BY729" s="14"/>
      <c r="BZ729" s="14"/>
      <c r="CA729" s="14"/>
      <c r="CB729" s="14"/>
      <c r="CC729" s="14"/>
      <c r="CD729" s="14"/>
      <c r="CE729" s="14"/>
      <c r="CF729" s="14"/>
      <c r="CG729" s="14"/>
      <c r="CH729" s="14"/>
      <c r="CI729" s="14"/>
      <c r="CJ729" s="14"/>
      <c r="CK729" s="14"/>
      <c r="CL729" s="14"/>
      <c r="CM729" s="14"/>
      <c r="CN729" s="14"/>
      <c r="CO729" s="14"/>
      <c r="CP729" s="14"/>
      <c r="CQ729" s="14"/>
      <c r="CR729" s="14"/>
      <c r="CS729" s="14"/>
      <c r="CT729" s="14"/>
      <c r="CU729" s="14"/>
      <c r="CV729" s="14"/>
      <c r="CW729" s="14"/>
      <c r="CX729" s="14"/>
      <c r="CY729" s="14"/>
      <c r="CZ729" s="14"/>
      <c r="DD729" s="14">
        <f>SUMIFS(CountData!$H:$H, CountData!$A:$A, $B729,CountData!$B:$B, $C729, CountData!$C:$C, $D729, CountData!$D:$D, $E729, CountData!$E:$E, $F729, CountData!$F:$F, $G729, CountData!$G:$G, $H729)</f>
        <v>16</v>
      </c>
      <c r="DE729" s="14">
        <f>SUMIFS(CountData!$I:$I, CountData!$A:$A, $B729, CountData!$B:$B, $C729, CountData!$C:$C, $D729, CountData!$D:$D, $E729, CountData!$E:$E, $F729, CountData!$F:$F, $G729, CountData!$G:$G, $H729)</f>
        <v>19</v>
      </c>
      <c r="DF729" s="27">
        <f t="shared" ca="1" si="11"/>
        <v>0</v>
      </c>
      <c r="DG729" s="14">
        <v>1</v>
      </c>
    </row>
    <row r="730" spans="1:111" x14ac:dyDescent="0.25">
      <c r="A730" s="14" t="s">
        <v>56</v>
      </c>
      <c r="B730" s="14" t="s">
        <v>55</v>
      </c>
      <c r="C730" s="14" t="s">
        <v>55</v>
      </c>
      <c r="D730" s="14" t="s">
        <v>55</v>
      </c>
      <c r="E730" s="14" t="s">
        <v>55</v>
      </c>
      <c r="F730" s="14" t="s">
        <v>123</v>
      </c>
      <c r="G730" s="14" t="s">
        <v>62</v>
      </c>
      <c r="H730" s="1">
        <v>42291</v>
      </c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  <c r="BJ730" s="14"/>
      <c r="BK730" s="14"/>
      <c r="BL730" s="14"/>
      <c r="BM730" s="14"/>
      <c r="BN730" s="14"/>
      <c r="BO730" s="14"/>
      <c r="BP730" s="14"/>
      <c r="BQ730" s="14"/>
      <c r="BR730" s="14"/>
      <c r="BS730" s="14"/>
      <c r="BT730" s="14"/>
      <c r="BU730" s="14"/>
      <c r="BV730" s="14"/>
      <c r="BW730" s="14"/>
      <c r="BX730" s="14"/>
      <c r="BY730" s="14"/>
      <c r="BZ730" s="14"/>
      <c r="CA730" s="14"/>
      <c r="CB730" s="14"/>
      <c r="CC730" s="14"/>
      <c r="CD730" s="14"/>
      <c r="CE730" s="14"/>
      <c r="CF730" s="14"/>
      <c r="CG730" s="14"/>
      <c r="CH730" s="14"/>
      <c r="CI730" s="14"/>
      <c r="CJ730" s="14"/>
      <c r="CK730" s="14"/>
      <c r="CL730" s="14"/>
      <c r="CM730" s="14"/>
      <c r="CN730" s="14"/>
      <c r="CO730" s="14"/>
      <c r="CP730" s="14"/>
      <c r="CQ730" s="14"/>
      <c r="CR730" s="14"/>
      <c r="CS730" s="14"/>
      <c r="CT730" s="14"/>
      <c r="CU730" s="14"/>
      <c r="CV730" s="14"/>
      <c r="CW730" s="14"/>
      <c r="CX730" s="14"/>
      <c r="CY730" s="14"/>
      <c r="CZ730" s="14"/>
      <c r="DD730" s="14">
        <f>SUMIFS(CountData!$H:$H, CountData!$A:$A, $B730,CountData!$B:$B, $C730, CountData!$C:$C, $D730, CountData!$D:$D, $E730, CountData!$E:$E, $F730, CountData!$F:$F, $G730, CountData!$G:$G, $H730)</f>
        <v>16</v>
      </c>
      <c r="DE730" s="14">
        <f>SUMIFS(CountData!$I:$I, CountData!$A:$A, $B730, CountData!$B:$B, $C730, CountData!$C:$C, $D730, CountData!$D:$D, $E730, CountData!$E:$E, $F730, CountData!$F:$F, $G730, CountData!$G:$G, $H730)</f>
        <v>19</v>
      </c>
      <c r="DF730" s="27">
        <f t="shared" ca="1" si="11"/>
        <v>0</v>
      </c>
      <c r="DG730" s="14">
        <v>1</v>
      </c>
    </row>
    <row r="731" spans="1:111" x14ac:dyDescent="0.25">
      <c r="A731" s="14" t="s">
        <v>56</v>
      </c>
      <c r="B731" s="14" t="s">
        <v>55</v>
      </c>
      <c r="C731" s="14" t="s">
        <v>55</v>
      </c>
      <c r="D731" s="14" t="s">
        <v>55</v>
      </c>
      <c r="E731" s="14" t="s">
        <v>55</v>
      </c>
      <c r="F731" s="14" t="s">
        <v>123</v>
      </c>
      <c r="G731" s="14" t="s">
        <v>62</v>
      </c>
      <c r="H731" s="1">
        <v>42298</v>
      </c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  <c r="BI731" s="14"/>
      <c r="BJ731" s="14"/>
      <c r="BK731" s="14"/>
      <c r="BL731" s="14"/>
      <c r="BM731" s="14"/>
      <c r="BN731" s="14"/>
      <c r="BO731" s="14"/>
      <c r="BP731" s="14"/>
      <c r="BQ731" s="14"/>
      <c r="BR731" s="14"/>
      <c r="BS731" s="14"/>
      <c r="BT731" s="14"/>
      <c r="BU731" s="14"/>
      <c r="BV731" s="14"/>
      <c r="BW731" s="14"/>
      <c r="BX731" s="14"/>
      <c r="BY731" s="14"/>
      <c r="BZ731" s="14"/>
      <c r="CA731" s="14"/>
      <c r="CB731" s="14"/>
      <c r="CC731" s="14"/>
      <c r="CD731" s="14"/>
      <c r="CE731" s="14"/>
      <c r="CF731" s="14"/>
      <c r="CG731" s="14"/>
      <c r="CH731" s="14"/>
      <c r="CI731" s="14"/>
      <c r="CJ731" s="14"/>
      <c r="CK731" s="14"/>
      <c r="CL731" s="14"/>
      <c r="CM731" s="14"/>
      <c r="CN731" s="14"/>
      <c r="CO731" s="14"/>
      <c r="CP731" s="14"/>
      <c r="CQ731" s="14"/>
      <c r="CR731" s="14"/>
      <c r="CS731" s="14"/>
      <c r="CT731" s="14"/>
      <c r="CU731" s="14"/>
      <c r="CV731" s="14"/>
      <c r="CW731" s="14"/>
      <c r="CX731" s="14"/>
      <c r="CY731" s="14"/>
      <c r="CZ731" s="14"/>
      <c r="DD731" s="14">
        <f>SUMIFS(CountData!$H:$H, CountData!$A:$A, $B731,CountData!$B:$B, $C731, CountData!$C:$C, $D731, CountData!$D:$D, $E731, CountData!$E:$E, $F731, CountData!$F:$F, $G731, CountData!$G:$G, $H731)</f>
        <v>16</v>
      </c>
      <c r="DE731" s="14">
        <f>SUMIFS(CountData!$I:$I, CountData!$A:$A, $B731, CountData!$B:$B, $C731, CountData!$C:$C, $D731, CountData!$D:$D, $E731, CountData!$E:$E, $F731, CountData!$F:$F, $G731, CountData!$G:$G, $H731)</f>
        <v>19</v>
      </c>
      <c r="DF731" s="27">
        <f t="shared" ca="1" si="11"/>
        <v>0</v>
      </c>
      <c r="DG731" s="14">
        <v>1</v>
      </c>
    </row>
    <row r="732" spans="1:111" x14ac:dyDescent="0.25">
      <c r="A732" s="14" t="s">
        <v>56</v>
      </c>
      <c r="B732" s="14" t="s">
        <v>55</v>
      </c>
      <c r="C732" s="14" t="s">
        <v>55</v>
      </c>
      <c r="D732" s="14" t="s">
        <v>55</v>
      </c>
      <c r="E732" s="14" t="s">
        <v>55</v>
      </c>
      <c r="F732" s="14" t="s">
        <v>123</v>
      </c>
      <c r="G732" s="14" t="s">
        <v>62</v>
      </c>
      <c r="H732" s="1">
        <v>42299</v>
      </c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  <c r="BJ732" s="14"/>
      <c r="BK732" s="14"/>
      <c r="BL732" s="14"/>
      <c r="BM732" s="14"/>
      <c r="BN732" s="14"/>
      <c r="BO732" s="14"/>
      <c r="BP732" s="14"/>
      <c r="BQ732" s="14"/>
      <c r="BR732" s="14"/>
      <c r="BS732" s="14"/>
      <c r="BT732" s="14"/>
      <c r="BU732" s="14"/>
      <c r="BV732" s="14"/>
      <c r="BW732" s="14"/>
      <c r="BX732" s="14"/>
      <c r="BY732" s="14"/>
      <c r="BZ732" s="14"/>
      <c r="CA732" s="14"/>
      <c r="CB732" s="14"/>
      <c r="CC732" s="14"/>
      <c r="CD732" s="14"/>
      <c r="CE732" s="14"/>
      <c r="CF732" s="14"/>
      <c r="CG732" s="14"/>
      <c r="CH732" s="14"/>
      <c r="CI732" s="14"/>
      <c r="CJ732" s="14"/>
      <c r="CK732" s="14"/>
      <c r="CL732" s="14"/>
      <c r="CM732" s="14"/>
      <c r="CN732" s="14"/>
      <c r="CO732" s="14"/>
      <c r="CP732" s="14"/>
      <c r="CQ732" s="14"/>
      <c r="CR732" s="14"/>
      <c r="CS732" s="14"/>
      <c r="CT732" s="14"/>
      <c r="CU732" s="14"/>
      <c r="CV732" s="14"/>
      <c r="CW732" s="14"/>
      <c r="CX732" s="14"/>
      <c r="CY732" s="14"/>
      <c r="CZ732" s="14"/>
      <c r="DD732" s="14">
        <f>SUMIFS(CountData!$H:$H, CountData!$A:$A, $B732,CountData!$B:$B, $C732, CountData!$C:$C, $D732, CountData!$D:$D, $E732, CountData!$E:$E, $F732, CountData!$F:$F, $G732, CountData!$G:$G, $H732)</f>
        <v>16</v>
      </c>
      <c r="DE732" s="14">
        <f>SUMIFS(CountData!$I:$I, CountData!$A:$A, $B732, CountData!$B:$B, $C732, CountData!$C:$C, $D732, CountData!$D:$D, $E732, CountData!$E:$E, $F732, CountData!$F:$F, $G732, CountData!$G:$G, $H732)</f>
        <v>19</v>
      </c>
      <c r="DF732" s="27">
        <f t="shared" ca="1" si="11"/>
        <v>0</v>
      </c>
      <c r="DG732" s="14">
        <v>1</v>
      </c>
    </row>
    <row r="733" spans="1:111" x14ac:dyDescent="0.25">
      <c r="A733" s="14" t="s">
        <v>56</v>
      </c>
      <c r="B733" s="14" t="s">
        <v>55</v>
      </c>
      <c r="C733" s="14" t="s">
        <v>55</v>
      </c>
      <c r="D733" s="14" t="s">
        <v>55</v>
      </c>
      <c r="E733" s="14" t="s">
        <v>55</v>
      </c>
      <c r="F733" s="14" t="s">
        <v>123</v>
      </c>
      <c r="G733" s="14" t="s">
        <v>62</v>
      </c>
      <c r="H733" s="1">
        <v>42300</v>
      </c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  <c r="BN733" s="14"/>
      <c r="BO733" s="14"/>
      <c r="BP733" s="14"/>
      <c r="BQ733" s="14"/>
      <c r="BR733" s="14"/>
      <c r="BS733" s="14"/>
      <c r="BT733" s="14"/>
      <c r="BU733" s="14"/>
      <c r="BV733" s="14"/>
      <c r="BW733" s="14"/>
      <c r="BX733" s="14"/>
      <c r="BY733" s="14"/>
      <c r="BZ733" s="14"/>
      <c r="CA733" s="14"/>
      <c r="CB733" s="14"/>
      <c r="CC733" s="14"/>
      <c r="CD733" s="14"/>
      <c r="CE733" s="14"/>
      <c r="CF733" s="14"/>
      <c r="CG733" s="14"/>
      <c r="CH733" s="14"/>
      <c r="CI733" s="14"/>
      <c r="CJ733" s="14"/>
      <c r="CK733" s="14"/>
      <c r="CL733" s="14"/>
      <c r="CM733" s="14"/>
      <c r="CN733" s="14"/>
      <c r="CO733" s="14"/>
      <c r="CP733" s="14"/>
      <c r="CQ733" s="14"/>
      <c r="CR733" s="14"/>
      <c r="CS733" s="14"/>
      <c r="CT733" s="14"/>
      <c r="CU733" s="14"/>
      <c r="CV733" s="14"/>
      <c r="CW733" s="14"/>
      <c r="CX733" s="14"/>
      <c r="CY733" s="14"/>
      <c r="CZ733" s="14"/>
      <c r="DD733" s="14">
        <f>SUMIFS(CountData!$H:$H, CountData!$A:$A, $B733,CountData!$B:$B, $C733, CountData!$C:$C, $D733, CountData!$D:$D, $E733, CountData!$E:$E, $F733, CountData!$F:$F, $G733, CountData!$G:$G, $H733)</f>
        <v>16</v>
      </c>
      <c r="DE733" s="14">
        <f>SUMIFS(CountData!$I:$I, CountData!$A:$A, $B733, CountData!$B:$B, $C733, CountData!$C:$C, $D733, CountData!$D:$D, $E733, CountData!$E:$E, $F733, CountData!$F:$F, $G733, CountData!$G:$G, $H733)</f>
        <v>19</v>
      </c>
      <c r="DF733" s="27">
        <f t="shared" ca="1" si="11"/>
        <v>0</v>
      </c>
      <c r="DG733" s="14">
        <v>1</v>
      </c>
    </row>
    <row r="734" spans="1:111" x14ac:dyDescent="0.25">
      <c r="A734" s="14" t="s">
        <v>56</v>
      </c>
      <c r="B734" s="14" t="s">
        <v>55</v>
      </c>
      <c r="C734" s="14" t="s">
        <v>55</v>
      </c>
      <c r="D734" s="14" t="s">
        <v>55</v>
      </c>
      <c r="E734" s="14" t="s">
        <v>55</v>
      </c>
      <c r="F734" s="14" t="s">
        <v>123</v>
      </c>
      <c r="G734" s="14" t="s">
        <v>62</v>
      </c>
      <c r="H734" s="1">
        <v>42304</v>
      </c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  <c r="BJ734" s="14"/>
      <c r="BK734" s="14"/>
      <c r="BL734" s="14"/>
      <c r="BM734" s="14"/>
      <c r="BN734" s="14"/>
      <c r="BO734" s="14"/>
      <c r="BP734" s="14"/>
      <c r="BQ734" s="14"/>
      <c r="BR734" s="14"/>
      <c r="BS734" s="14"/>
      <c r="BT734" s="14"/>
      <c r="BU734" s="14"/>
      <c r="BV734" s="14"/>
      <c r="BW734" s="14"/>
      <c r="BX734" s="14"/>
      <c r="BY734" s="14"/>
      <c r="BZ734" s="14"/>
      <c r="CA734" s="14"/>
      <c r="CB734" s="14"/>
      <c r="CC734" s="14"/>
      <c r="CD734" s="14"/>
      <c r="CE734" s="14"/>
      <c r="CF734" s="14"/>
      <c r="CG734" s="14"/>
      <c r="CH734" s="14"/>
      <c r="CI734" s="14"/>
      <c r="CJ734" s="14"/>
      <c r="CK734" s="14"/>
      <c r="CL734" s="14"/>
      <c r="CM734" s="14"/>
      <c r="CN734" s="14"/>
      <c r="CO734" s="14"/>
      <c r="CP734" s="14"/>
      <c r="CQ734" s="14"/>
      <c r="CR734" s="14"/>
      <c r="CS734" s="14"/>
      <c r="CT734" s="14"/>
      <c r="CU734" s="14"/>
      <c r="CV734" s="14"/>
      <c r="CW734" s="14"/>
      <c r="CX734" s="14"/>
      <c r="CY734" s="14"/>
      <c r="CZ734" s="14"/>
      <c r="DD734" s="14">
        <f>SUMIFS(CountData!$H:$H, CountData!$A:$A, $B734,CountData!$B:$B, $C734, CountData!$C:$C, $D734, CountData!$D:$D, $E734, CountData!$E:$E, $F734, CountData!$F:$F, $G734, CountData!$G:$G, $H734)</f>
        <v>16</v>
      </c>
      <c r="DE734" s="14">
        <f>SUMIFS(CountData!$I:$I, CountData!$A:$A, $B734, CountData!$B:$B, $C734, CountData!$C:$C, $D734, CountData!$D:$D, $E734, CountData!$E:$E, $F734, CountData!$F:$F, $G734, CountData!$G:$G, $H734)</f>
        <v>19</v>
      </c>
      <c r="DF734" s="27">
        <f t="shared" ca="1" si="11"/>
        <v>0</v>
      </c>
      <c r="DG734" s="14">
        <v>1</v>
      </c>
    </row>
    <row r="735" spans="1:111" x14ac:dyDescent="0.25">
      <c r="A735" s="14" t="s">
        <v>56</v>
      </c>
      <c r="B735" s="14" t="s">
        <v>55</v>
      </c>
      <c r="C735" s="14" t="s">
        <v>55</v>
      </c>
      <c r="D735" s="14" t="s">
        <v>55</v>
      </c>
      <c r="E735" s="14" t="s">
        <v>55</v>
      </c>
      <c r="F735" s="14" t="s">
        <v>123</v>
      </c>
      <c r="G735" s="14" t="s">
        <v>62</v>
      </c>
      <c r="H735" s="1">
        <v>42305</v>
      </c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  <c r="BE735" s="14"/>
      <c r="BF735" s="14"/>
      <c r="BG735" s="14"/>
      <c r="BH735" s="14"/>
      <c r="BI735" s="14"/>
      <c r="BJ735" s="14"/>
      <c r="BK735" s="14"/>
      <c r="BL735" s="14"/>
      <c r="BM735" s="14"/>
      <c r="BN735" s="14"/>
      <c r="BO735" s="14"/>
      <c r="BP735" s="14"/>
      <c r="BQ735" s="14"/>
      <c r="BR735" s="14"/>
      <c r="BS735" s="14"/>
      <c r="BT735" s="14"/>
      <c r="BU735" s="14"/>
      <c r="BV735" s="14"/>
      <c r="BW735" s="14"/>
      <c r="BX735" s="14"/>
      <c r="BY735" s="14"/>
      <c r="BZ735" s="14"/>
      <c r="CA735" s="14"/>
      <c r="CB735" s="14"/>
      <c r="CC735" s="14"/>
      <c r="CD735" s="14"/>
      <c r="CE735" s="14"/>
      <c r="CF735" s="14"/>
      <c r="CG735" s="14"/>
      <c r="CH735" s="14"/>
      <c r="CI735" s="14"/>
      <c r="CJ735" s="14"/>
      <c r="CK735" s="14"/>
      <c r="CL735" s="14"/>
      <c r="CM735" s="14"/>
      <c r="CN735" s="14"/>
      <c r="CO735" s="14"/>
      <c r="CP735" s="14"/>
      <c r="CQ735" s="14"/>
      <c r="CR735" s="14"/>
      <c r="CS735" s="14"/>
      <c r="CT735" s="14"/>
      <c r="CU735" s="14"/>
      <c r="CV735" s="14"/>
      <c r="CW735" s="14"/>
      <c r="CX735" s="14"/>
      <c r="CY735" s="14"/>
      <c r="CZ735" s="14"/>
      <c r="DD735" s="14">
        <f>SUMIFS(CountData!$H:$H, CountData!$A:$A, $B735,CountData!$B:$B, $C735, CountData!$C:$C, $D735, CountData!$D:$D, $E735, CountData!$E:$E, $F735, CountData!$F:$F, $G735, CountData!$G:$G, $H735)</f>
        <v>16</v>
      </c>
      <c r="DE735" s="14">
        <f>SUMIFS(CountData!$I:$I, CountData!$A:$A, $B735, CountData!$B:$B, $C735, CountData!$C:$C, $D735, CountData!$D:$D, $E735, CountData!$E:$E, $F735, CountData!$F:$F, $G735, CountData!$G:$G, $H735)</f>
        <v>19</v>
      </c>
      <c r="DF735" s="27">
        <f t="shared" ca="1" si="11"/>
        <v>0</v>
      </c>
      <c r="DG735" s="14">
        <v>1</v>
      </c>
    </row>
    <row r="736" spans="1:111" x14ac:dyDescent="0.25">
      <c r="A736" s="14" t="s">
        <v>56</v>
      </c>
      <c r="B736" s="14" t="s">
        <v>55</v>
      </c>
      <c r="C736" s="14" t="s">
        <v>55</v>
      </c>
      <c r="D736" s="14" t="s">
        <v>55</v>
      </c>
      <c r="E736" s="14" t="s">
        <v>55</v>
      </c>
      <c r="F736" s="14" t="s">
        <v>123</v>
      </c>
      <c r="G736" s="14" t="s">
        <v>103</v>
      </c>
      <c r="H736" s="1">
        <v>42125</v>
      </c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  <c r="BH736" s="14"/>
      <c r="BI736" s="14"/>
      <c r="BJ736" s="14"/>
      <c r="BK736" s="14"/>
      <c r="BL736" s="14"/>
      <c r="BM736" s="14"/>
      <c r="BN736" s="14"/>
      <c r="BO736" s="14"/>
      <c r="BP736" s="14"/>
      <c r="BQ736" s="14"/>
      <c r="BR736" s="14"/>
      <c r="BS736" s="14"/>
      <c r="BT736" s="14"/>
      <c r="BU736" s="14"/>
      <c r="BV736" s="14"/>
      <c r="BW736" s="14"/>
      <c r="BX736" s="14"/>
      <c r="BY736" s="14"/>
      <c r="BZ736" s="14"/>
      <c r="CA736" s="14"/>
      <c r="CB736" s="14"/>
      <c r="CC736" s="14"/>
      <c r="CD736" s="14"/>
      <c r="CE736" s="14"/>
      <c r="CF736" s="14"/>
      <c r="CG736" s="14"/>
      <c r="CH736" s="14"/>
      <c r="CI736" s="14"/>
      <c r="CJ736" s="14"/>
      <c r="CK736" s="14"/>
      <c r="CL736" s="14"/>
      <c r="CM736" s="14"/>
      <c r="CN736" s="14"/>
      <c r="CO736" s="14"/>
      <c r="CP736" s="14"/>
      <c r="CQ736" s="14"/>
      <c r="CR736" s="14"/>
      <c r="CS736" s="14"/>
      <c r="CT736" s="14"/>
      <c r="CU736" s="14"/>
      <c r="CV736" s="14"/>
      <c r="CW736" s="14"/>
      <c r="CX736" s="14"/>
      <c r="CY736" s="14"/>
      <c r="CZ736" s="14"/>
      <c r="DD736" s="14">
        <f>SUMIFS(CountData!$H:$H, CountData!$A:$A, $B736,CountData!$B:$B, $C736, CountData!$C:$C, $D736, CountData!$D:$D, $E736, CountData!$E:$E, $F736, CountData!$F:$F, $G736, CountData!$G:$G, $H736)</f>
        <v>16</v>
      </c>
      <c r="DE736" s="14">
        <f>SUMIFS(CountData!$I:$I, CountData!$A:$A, $B736, CountData!$B:$B, $C736, CountData!$C:$C, $D736, CountData!$D:$D, $E736, CountData!$E:$E, $F736, CountData!$F:$F, $G736, CountData!$G:$G, $H736)</f>
        <v>19</v>
      </c>
      <c r="DF736" s="27">
        <f t="shared" ca="1" si="11"/>
        <v>0</v>
      </c>
      <c r="DG736" s="14">
        <v>1</v>
      </c>
    </row>
    <row r="737" spans="1:111" x14ac:dyDescent="0.25">
      <c r="A737" s="14" t="s">
        <v>56</v>
      </c>
      <c r="B737" s="14" t="s">
        <v>55</v>
      </c>
      <c r="C737" s="14" t="s">
        <v>55</v>
      </c>
      <c r="D737" s="14" t="s">
        <v>55</v>
      </c>
      <c r="E737" s="14" t="s">
        <v>55</v>
      </c>
      <c r="F737" s="14" t="s">
        <v>123</v>
      </c>
      <c r="G737" s="14" t="s">
        <v>103</v>
      </c>
      <c r="H737" s="1">
        <v>42164</v>
      </c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  <c r="BJ737" s="14"/>
      <c r="BK737" s="14"/>
      <c r="BL737" s="14"/>
      <c r="BM737" s="14"/>
      <c r="BN737" s="14"/>
      <c r="BO737" s="14"/>
      <c r="BP737" s="14"/>
      <c r="BQ737" s="14"/>
      <c r="BR737" s="14"/>
      <c r="BS737" s="14"/>
      <c r="BT737" s="14"/>
      <c r="BU737" s="14"/>
      <c r="BV737" s="14"/>
      <c r="BW737" s="14"/>
      <c r="BX737" s="14"/>
      <c r="BY737" s="14"/>
      <c r="BZ737" s="14"/>
      <c r="CA737" s="14"/>
      <c r="CB737" s="14"/>
      <c r="CC737" s="14"/>
      <c r="CD737" s="14"/>
      <c r="CE737" s="14"/>
      <c r="CF737" s="14"/>
      <c r="CG737" s="14"/>
      <c r="CH737" s="14"/>
      <c r="CI737" s="14"/>
      <c r="CJ737" s="14"/>
      <c r="CK737" s="14"/>
      <c r="CL737" s="14"/>
      <c r="CM737" s="14"/>
      <c r="CN737" s="14"/>
      <c r="CO737" s="14"/>
      <c r="CP737" s="14"/>
      <c r="CQ737" s="14"/>
      <c r="CR737" s="14"/>
      <c r="CS737" s="14"/>
      <c r="CT737" s="14"/>
      <c r="CU737" s="14"/>
      <c r="CV737" s="14"/>
      <c r="CW737" s="14"/>
      <c r="CX737" s="14"/>
      <c r="CY737" s="14"/>
      <c r="CZ737" s="14"/>
      <c r="DD737" s="14">
        <f>SUMIFS(CountData!$H:$H, CountData!$A:$A, $B737,CountData!$B:$B, $C737, CountData!$C:$C, $D737, CountData!$D:$D, $E737, CountData!$E:$E, $F737, CountData!$F:$F, $G737, CountData!$G:$G, $H737)</f>
        <v>16</v>
      </c>
      <c r="DE737" s="14">
        <f>SUMIFS(CountData!$I:$I, CountData!$A:$A, $B737, CountData!$B:$B, $C737, CountData!$C:$C, $D737, CountData!$D:$D, $E737, CountData!$E:$E, $F737, CountData!$F:$F, $G737, CountData!$G:$G, $H737)</f>
        <v>19</v>
      </c>
      <c r="DF737" s="27">
        <f t="shared" ca="1" si="11"/>
        <v>0</v>
      </c>
      <c r="DG737" s="14">
        <v>1</v>
      </c>
    </row>
    <row r="738" spans="1:111" x14ac:dyDescent="0.25">
      <c r="A738" s="14" t="s">
        <v>56</v>
      </c>
      <c r="B738" s="14" t="s">
        <v>55</v>
      </c>
      <c r="C738" s="14" t="s">
        <v>55</v>
      </c>
      <c r="D738" s="14" t="s">
        <v>55</v>
      </c>
      <c r="E738" s="14" t="s">
        <v>55</v>
      </c>
      <c r="F738" s="14" t="s">
        <v>123</v>
      </c>
      <c r="G738" s="14" t="s">
        <v>103</v>
      </c>
      <c r="H738" s="1">
        <v>42179</v>
      </c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  <c r="BJ738" s="14"/>
      <c r="BK738" s="14"/>
      <c r="BL738" s="14"/>
      <c r="BM738" s="14"/>
      <c r="BN738" s="14"/>
      <c r="BO738" s="14"/>
      <c r="BP738" s="14"/>
      <c r="BQ738" s="14"/>
      <c r="BR738" s="14"/>
      <c r="BS738" s="14"/>
      <c r="BT738" s="14"/>
      <c r="BU738" s="14"/>
      <c r="BV738" s="14"/>
      <c r="BW738" s="14"/>
      <c r="BX738" s="14"/>
      <c r="BY738" s="14"/>
      <c r="BZ738" s="14"/>
      <c r="CA738" s="14"/>
      <c r="CB738" s="14"/>
      <c r="CC738" s="14"/>
      <c r="CD738" s="14"/>
      <c r="CE738" s="14"/>
      <c r="CF738" s="14"/>
      <c r="CG738" s="14"/>
      <c r="CH738" s="14"/>
      <c r="CI738" s="14"/>
      <c r="CJ738" s="14"/>
      <c r="CK738" s="14"/>
      <c r="CL738" s="14"/>
      <c r="CM738" s="14"/>
      <c r="CN738" s="14"/>
      <c r="CO738" s="14"/>
      <c r="CP738" s="14"/>
      <c r="CQ738" s="14"/>
      <c r="CR738" s="14"/>
      <c r="CS738" s="14"/>
      <c r="CT738" s="14"/>
      <c r="CU738" s="14"/>
      <c r="CV738" s="14"/>
      <c r="CW738" s="14"/>
      <c r="CX738" s="14"/>
      <c r="CY738" s="14"/>
      <c r="CZ738" s="14"/>
      <c r="DD738" s="14">
        <f>SUMIFS(CountData!$H:$H, CountData!$A:$A, $B738,CountData!$B:$B, $C738, CountData!$C:$C, $D738, CountData!$D:$D, $E738, CountData!$E:$E, $F738, CountData!$F:$F, $G738, CountData!$G:$G, $H738)</f>
        <v>16</v>
      </c>
      <c r="DE738" s="14">
        <f>SUMIFS(CountData!$I:$I, CountData!$A:$A, $B738, CountData!$B:$B, $C738, CountData!$C:$C, $D738, CountData!$D:$D, $E738, CountData!$E:$E, $F738, CountData!$F:$F, $G738, CountData!$G:$G, $H738)</f>
        <v>19</v>
      </c>
      <c r="DF738" s="27">
        <f t="shared" ca="1" si="11"/>
        <v>0</v>
      </c>
      <c r="DG738" s="14">
        <v>1</v>
      </c>
    </row>
    <row r="739" spans="1:111" x14ac:dyDescent="0.25">
      <c r="A739" s="14" t="s">
        <v>56</v>
      </c>
      <c r="B739" s="14" t="s">
        <v>55</v>
      </c>
      <c r="C739" s="14" t="s">
        <v>55</v>
      </c>
      <c r="D739" s="14" t="s">
        <v>55</v>
      </c>
      <c r="E739" s="14" t="s">
        <v>55</v>
      </c>
      <c r="F739" s="14" t="s">
        <v>123</v>
      </c>
      <c r="G739" s="14" t="s">
        <v>103</v>
      </c>
      <c r="H739" s="1">
        <v>42180</v>
      </c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  <c r="BL739" s="14"/>
      <c r="BM739" s="14"/>
      <c r="BN739" s="14"/>
      <c r="BO739" s="14"/>
      <c r="BP739" s="14"/>
      <c r="BQ739" s="14"/>
      <c r="BR739" s="14"/>
      <c r="BS739" s="14"/>
      <c r="BT739" s="14"/>
      <c r="BU739" s="14"/>
      <c r="BV739" s="14"/>
      <c r="BW739" s="14"/>
      <c r="BX739" s="14"/>
      <c r="BY739" s="14"/>
      <c r="BZ739" s="14"/>
      <c r="CA739" s="14"/>
      <c r="CB739" s="14"/>
      <c r="CC739" s="14"/>
      <c r="CD739" s="14"/>
      <c r="CE739" s="14"/>
      <c r="CF739" s="14"/>
      <c r="CG739" s="14"/>
      <c r="CH739" s="14"/>
      <c r="CI739" s="14"/>
      <c r="CJ739" s="14"/>
      <c r="CK739" s="14"/>
      <c r="CL739" s="14"/>
      <c r="CM739" s="14"/>
      <c r="CN739" s="14"/>
      <c r="CO739" s="14"/>
      <c r="CP739" s="14"/>
      <c r="CQ739" s="14"/>
      <c r="CR739" s="14"/>
      <c r="CS739" s="14"/>
      <c r="CT739" s="14"/>
      <c r="CU739" s="14"/>
      <c r="CV739" s="14"/>
      <c r="CW739" s="14"/>
      <c r="CX739" s="14"/>
      <c r="CY739" s="14"/>
      <c r="CZ739" s="14"/>
      <c r="DD739" s="14">
        <f>SUMIFS(CountData!$H:$H, CountData!$A:$A, $B739,CountData!$B:$B, $C739, CountData!$C:$C, $D739, CountData!$D:$D, $E739, CountData!$E:$E, $F739, CountData!$F:$F, $G739, CountData!$G:$G, $H739)</f>
        <v>16</v>
      </c>
      <c r="DE739" s="14">
        <f>SUMIFS(CountData!$I:$I, CountData!$A:$A, $B739, CountData!$B:$B, $C739, CountData!$C:$C, $D739, CountData!$D:$D, $E739, CountData!$E:$E, $F739, CountData!$F:$F, $G739, CountData!$G:$G, $H739)</f>
        <v>19</v>
      </c>
      <c r="DF739" s="27">
        <f t="shared" ca="1" si="11"/>
        <v>0</v>
      </c>
      <c r="DG739" s="14">
        <v>1</v>
      </c>
    </row>
    <row r="740" spans="1:111" x14ac:dyDescent="0.25">
      <c r="A740" s="14" t="s">
        <v>56</v>
      </c>
      <c r="B740" s="14" t="s">
        <v>55</v>
      </c>
      <c r="C740" s="14" t="s">
        <v>55</v>
      </c>
      <c r="D740" s="14" t="s">
        <v>55</v>
      </c>
      <c r="E740" s="14" t="s">
        <v>55</v>
      </c>
      <c r="F740" s="14" t="s">
        <v>123</v>
      </c>
      <c r="G740" s="14" t="s">
        <v>103</v>
      </c>
      <c r="H740" s="1">
        <v>42181</v>
      </c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  <c r="BJ740" s="14"/>
      <c r="BK740" s="14"/>
      <c r="BL740" s="14"/>
      <c r="BM740" s="14"/>
      <c r="BN740" s="14"/>
      <c r="BO740" s="14"/>
      <c r="BP740" s="14"/>
      <c r="BQ740" s="14"/>
      <c r="BR740" s="14"/>
      <c r="BS740" s="14"/>
      <c r="BT740" s="14"/>
      <c r="BU740" s="14"/>
      <c r="BV740" s="14"/>
      <c r="BW740" s="14"/>
      <c r="BX740" s="14"/>
      <c r="BY740" s="14"/>
      <c r="BZ740" s="14"/>
      <c r="CA740" s="14"/>
      <c r="CB740" s="14"/>
      <c r="CC740" s="14"/>
      <c r="CD740" s="14"/>
      <c r="CE740" s="14"/>
      <c r="CF740" s="14"/>
      <c r="CG740" s="14"/>
      <c r="CH740" s="14"/>
      <c r="CI740" s="14"/>
      <c r="CJ740" s="14"/>
      <c r="CK740" s="14"/>
      <c r="CL740" s="14"/>
      <c r="CM740" s="14"/>
      <c r="CN740" s="14"/>
      <c r="CO740" s="14"/>
      <c r="CP740" s="14"/>
      <c r="CQ740" s="14"/>
      <c r="CR740" s="14"/>
      <c r="CS740" s="14"/>
      <c r="CT740" s="14"/>
      <c r="CU740" s="14"/>
      <c r="CV740" s="14"/>
      <c r="CW740" s="14"/>
      <c r="CX740" s="14"/>
      <c r="CY740" s="14"/>
      <c r="CZ740" s="14"/>
      <c r="DD740" s="14">
        <f>SUMIFS(CountData!$H:$H, CountData!$A:$A, $B740,CountData!$B:$B, $C740, CountData!$C:$C, $D740, CountData!$D:$D, $E740, CountData!$E:$E, $F740, CountData!$F:$F, $G740, CountData!$G:$G, $H740)</f>
        <v>16</v>
      </c>
      <c r="DE740" s="14">
        <f>SUMIFS(CountData!$I:$I, CountData!$A:$A, $B740, CountData!$B:$B, $C740, CountData!$C:$C, $D740, CountData!$D:$D, $E740, CountData!$E:$E, $F740, CountData!$F:$F, $G740, CountData!$G:$G, $H740)</f>
        <v>19</v>
      </c>
      <c r="DF740" s="27">
        <f t="shared" ca="1" si="11"/>
        <v>0</v>
      </c>
      <c r="DG740" s="14">
        <v>1</v>
      </c>
    </row>
    <row r="741" spans="1:111" x14ac:dyDescent="0.25">
      <c r="A741" s="14" t="s">
        <v>56</v>
      </c>
      <c r="B741" s="14" t="s">
        <v>55</v>
      </c>
      <c r="C741" s="14" t="s">
        <v>55</v>
      </c>
      <c r="D741" s="14" t="s">
        <v>55</v>
      </c>
      <c r="E741" s="14" t="s">
        <v>55</v>
      </c>
      <c r="F741" s="14" t="s">
        <v>123</v>
      </c>
      <c r="G741" s="14" t="s">
        <v>103</v>
      </c>
      <c r="H741" s="1">
        <v>42184</v>
      </c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  <c r="BN741" s="14"/>
      <c r="BO741" s="14"/>
      <c r="BP741" s="14"/>
      <c r="BQ741" s="14"/>
      <c r="BR741" s="14"/>
      <c r="BS741" s="14"/>
      <c r="BT741" s="14"/>
      <c r="BU741" s="14"/>
      <c r="BV741" s="14"/>
      <c r="BW741" s="14"/>
      <c r="BX741" s="14"/>
      <c r="BY741" s="14"/>
      <c r="BZ741" s="14"/>
      <c r="CA741" s="14"/>
      <c r="CB741" s="14"/>
      <c r="CC741" s="14"/>
      <c r="CD741" s="14"/>
      <c r="CE741" s="14"/>
      <c r="CF741" s="14"/>
      <c r="CG741" s="14"/>
      <c r="CH741" s="14"/>
      <c r="CI741" s="14"/>
      <c r="CJ741" s="14"/>
      <c r="CK741" s="14"/>
      <c r="CL741" s="14"/>
      <c r="CM741" s="14"/>
      <c r="CN741" s="14"/>
      <c r="CO741" s="14"/>
      <c r="CP741" s="14"/>
      <c r="CQ741" s="14"/>
      <c r="CR741" s="14"/>
      <c r="CS741" s="14"/>
      <c r="CT741" s="14"/>
      <c r="CU741" s="14"/>
      <c r="CV741" s="14"/>
      <c r="CW741" s="14"/>
      <c r="CX741" s="14"/>
      <c r="CY741" s="14"/>
      <c r="CZ741" s="14"/>
      <c r="DD741" s="14">
        <f>SUMIFS(CountData!$H:$H, CountData!$A:$A, $B741,CountData!$B:$B, $C741, CountData!$C:$C, $D741, CountData!$D:$D, $E741, CountData!$E:$E, $F741, CountData!$F:$F, $G741, CountData!$G:$G, $H741)</f>
        <v>16</v>
      </c>
      <c r="DE741" s="14">
        <f>SUMIFS(CountData!$I:$I, CountData!$A:$A, $B741, CountData!$B:$B, $C741, CountData!$C:$C, $D741, CountData!$D:$D, $E741, CountData!$E:$E, $F741, CountData!$F:$F, $G741, CountData!$G:$G, $H741)</f>
        <v>19</v>
      </c>
      <c r="DF741" s="27">
        <f t="shared" ca="1" si="11"/>
        <v>0</v>
      </c>
      <c r="DG741" s="14">
        <v>1</v>
      </c>
    </row>
    <row r="742" spans="1:111" x14ac:dyDescent="0.25">
      <c r="A742" s="14" t="s">
        <v>56</v>
      </c>
      <c r="B742" s="14" t="s">
        <v>55</v>
      </c>
      <c r="C742" s="14" t="s">
        <v>55</v>
      </c>
      <c r="D742" s="14" t="s">
        <v>55</v>
      </c>
      <c r="E742" s="14" t="s">
        <v>55</v>
      </c>
      <c r="F742" s="14" t="s">
        <v>123</v>
      </c>
      <c r="G742" s="14" t="s">
        <v>103</v>
      </c>
      <c r="H742" s="1">
        <v>42185</v>
      </c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  <c r="BH742" s="14"/>
      <c r="BI742" s="14"/>
      <c r="BJ742" s="14"/>
      <c r="BK742" s="14"/>
      <c r="BL742" s="14"/>
      <c r="BM742" s="14"/>
      <c r="BN742" s="14"/>
      <c r="BO742" s="14"/>
      <c r="BP742" s="14"/>
      <c r="BQ742" s="14"/>
      <c r="BR742" s="14"/>
      <c r="BS742" s="14"/>
      <c r="BT742" s="14"/>
      <c r="BU742" s="14"/>
      <c r="BV742" s="14"/>
      <c r="BW742" s="14"/>
      <c r="BX742" s="14"/>
      <c r="BY742" s="14"/>
      <c r="BZ742" s="14"/>
      <c r="CA742" s="14"/>
      <c r="CB742" s="14"/>
      <c r="CC742" s="14"/>
      <c r="CD742" s="14"/>
      <c r="CE742" s="14"/>
      <c r="CF742" s="14"/>
      <c r="CG742" s="14"/>
      <c r="CH742" s="14"/>
      <c r="CI742" s="14"/>
      <c r="CJ742" s="14"/>
      <c r="CK742" s="14"/>
      <c r="CL742" s="14"/>
      <c r="CM742" s="14"/>
      <c r="CN742" s="14"/>
      <c r="CO742" s="14"/>
      <c r="CP742" s="14"/>
      <c r="CQ742" s="14"/>
      <c r="CR742" s="14"/>
      <c r="CS742" s="14"/>
      <c r="CT742" s="14"/>
      <c r="CU742" s="14"/>
      <c r="CV742" s="14"/>
      <c r="CW742" s="14"/>
      <c r="CX742" s="14"/>
      <c r="CY742" s="14"/>
      <c r="CZ742" s="14"/>
      <c r="DD742" s="14">
        <f>SUMIFS(CountData!$H:$H, CountData!$A:$A, $B742,CountData!$B:$B, $C742, CountData!$C:$C, $D742, CountData!$D:$D, $E742, CountData!$E:$E, $F742, CountData!$F:$F, $G742, CountData!$G:$G, $H742)</f>
        <v>16</v>
      </c>
      <c r="DE742" s="14">
        <f>SUMIFS(CountData!$I:$I, CountData!$A:$A, $B742, CountData!$B:$B, $C742, CountData!$C:$C, $D742, CountData!$D:$D, $E742, CountData!$E:$E, $F742, CountData!$F:$F, $G742, CountData!$G:$G, $H742)</f>
        <v>19</v>
      </c>
      <c r="DF742" s="27">
        <f t="shared" ca="1" si="11"/>
        <v>0</v>
      </c>
      <c r="DG742" s="14">
        <v>1</v>
      </c>
    </row>
    <row r="743" spans="1:111" x14ac:dyDescent="0.25">
      <c r="A743" s="14" t="s">
        <v>56</v>
      </c>
      <c r="B743" s="14" t="s">
        <v>55</v>
      </c>
      <c r="C743" s="14" t="s">
        <v>55</v>
      </c>
      <c r="D743" s="14" t="s">
        <v>55</v>
      </c>
      <c r="E743" s="14" t="s">
        <v>55</v>
      </c>
      <c r="F743" s="14" t="s">
        <v>123</v>
      </c>
      <c r="G743" s="14" t="s">
        <v>103</v>
      </c>
      <c r="H743" s="1">
        <v>42186</v>
      </c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  <c r="BN743" s="14"/>
      <c r="BO743" s="14"/>
      <c r="BP743" s="14"/>
      <c r="BQ743" s="14"/>
      <c r="BR743" s="14"/>
      <c r="BS743" s="14"/>
      <c r="BT743" s="14"/>
      <c r="BU743" s="14"/>
      <c r="BV743" s="14"/>
      <c r="BW743" s="14"/>
      <c r="BX743" s="14"/>
      <c r="BY743" s="14"/>
      <c r="BZ743" s="14"/>
      <c r="CA743" s="14"/>
      <c r="CB743" s="14"/>
      <c r="CC743" s="14"/>
      <c r="CD743" s="14"/>
      <c r="CE743" s="14"/>
      <c r="CF743" s="14"/>
      <c r="CG743" s="14"/>
      <c r="CH743" s="14"/>
      <c r="CI743" s="14"/>
      <c r="CJ743" s="14"/>
      <c r="CK743" s="14"/>
      <c r="CL743" s="14"/>
      <c r="CM743" s="14"/>
      <c r="CN743" s="14"/>
      <c r="CO743" s="14"/>
      <c r="CP743" s="14"/>
      <c r="CQ743" s="14"/>
      <c r="CR743" s="14"/>
      <c r="CS743" s="14"/>
      <c r="CT743" s="14"/>
      <c r="CU743" s="14"/>
      <c r="CV743" s="14"/>
      <c r="CW743" s="14"/>
      <c r="CX743" s="14"/>
      <c r="CY743" s="14"/>
      <c r="CZ743" s="14"/>
      <c r="DD743" s="14">
        <f>SUMIFS(CountData!$H:$H, CountData!$A:$A, $B743,CountData!$B:$B, $C743, CountData!$C:$C, $D743, CountData!$D:$D, $E743, CountData!$E:$E, $F743, CountData!$F:$F, $G743, CountData!$G:$G, $H743)</f>
        <v>16</v>
      </c>
      <c r="DE743" s="14">
        <f>SUMIFS(CountData!$I:$I, CountData!$A:$A, $B743, CountData!$B:$B, $C743, CountData!$C:$C, $D743, CountData!$D:$D, $E743, CountData!$E:$E, $F743, CountData!$F:$F, $G743, CountData!$G:$G, $H743)</f>
        <v>19</v>
      </c>
      <c r="DF743" s="27">
        <f t="shared" ca="1" si="11"/>
        <v>0</v>
      </c>
      <c r="DG743" s="14">
        <v>1</v>
      </c>
    </row>
    <row r="744" spans="1:111" x14ac:dyDescent="0.25">
      <c r="A744" s="14" t="s">
        <v>56</v>
      </c>
      <c r="B744" s="14" t="s">
        <v>55</v>
      </c>
      <c r="C744" s="14" t="s">
        <v>55</v>
      </c>
      <c r="D744" s="14" t="s">
        <v>55</v>
      </c>
      <c r="E744" s="14" t="s">
        <v>55</v>
      </c>
      <c r="F744" s="14" t="s">
        <v>123</v>
      </c>
      <c r="G744" s="14" t="s">
        <v>103</v>
      </c>
      <c r="H744" s="1">
        <v>42214</v>
      </c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  <c r="BI744" s="14"/>
      <c r="BJ744" s="14"/>
      <c r="BK744" s="14"/>
      <c r="BL744" s="14"/>
      <c r="BM744" s="14"/>
      <c r="BN744" s="14"/>
      <c r="BO744" s="14"/>
      <c r="BP744" s="14"/>
      <c r="BQ744" s="14"/>
      <c r="BR744" s="14"/>
      <c r="BS744" s="14"/>
      <c r="BT744" s="14"/>
      <c r="BU744" s="14"/>
      <c r="BV744" s="14"/>
      <c r="BW744" s="14"/>
      <c r="BX744" s="14"/>
      <c r="BY744" s="14"/>
      <c r="BZ744" s="14"/>
      <c r="CA744" s="14"/>
      <c r="CB744" s="14"/>
      <c r="CC744" s="14"/>
      <c r="CD744" s="14"/>
      <c r="CE744" s="14"/>
      <c r="CF744" s="14"/>
      <c r="CG744" s="14"/>
      <c r="CH744" s="14"/>
      <c r="CI744" s="14"/>
      <c r="CJ744" s="14"/>
      <c r="CK744" s="14"/>
      <c r="CL744" s="14"/>
      <c r="CM744" s="14"/>
      <c r="CN744" s="14"/>
      <c r="CO744" s="14"/>
      <c r="CP744" s="14"/>
      <c r="CQ744" s="14"/>
      <c r="CR744" s="14"/>
      <c r="CS744" s="14"/>
      <c r="CT744" s="14"/>
      <c r="CU744" s="14"/>
      <c r="CV744" s="14"/>
      <c r="CW744" s="14"/>
      <c r="CX744" s="14"/>
      <c r="CY744" s="14"/>
      <c r="CZ744" s="14"/>
      <c r="DD744" s="14">
        <f>SUMIFS(CountData!$H:$H, CountData!$A:$A, $B744,CountData!$B:$B, $C744, CountData!$C:$C, $D744, CountData!$D:$D, $E744, CountData!$E:$E, $F744, CountData!$F:$F, $G744, CountData!$G:$G, $H744)</f>
        <v>16</v>
      </c>
      <c r="DE744" s="14">
        <f>SUMIFS(CountData!$I:$I, CountData!$A:$A, $B744, CountData!$B:$B, $C744, CountData!$C:$C, $D744, CountData!$D:$D, $E744, CountData!$E:$E, $F744, CountData!$F:$F, $G744, CountData!$G:$G, $H744)</f>
        <v>19</v>
      </c>
      <c r="DF744" s="27">
        <f t="shared" ca="1" si="11"/>
        <v>0</v>
      </c>
      <c r="DG744" s="14">
        <v>1</v>
      </c>
    </row>
    <row r="745" spans="1:111" x14ac:dyDescent="0.25">
      <c r="A745" s="14" t="s">
        <v>56</v>
      </c>
      <c r="B745" s="14" t="s">
        <v>55</v>
      </c>
      <c r="C745" s="14" t="s">
        <v>55</v>
      </c>
      <c r="D745" s="14" t="s">
        <v>55</v>
      </c>
      <c r="E745" s="14" t="s">
        <v>100</v>
      </c>
      <c r="F745" s="14" t="s">
        <v>55</v>
      </c>
      <c r="G745" s="14" t="s">
        <v>102</v>
      </c>
      <c r="H745" s="1">
        <v>42125</v>
      </c>
      <c r="I745" s="14">
        <v>8242.75</v>
      </c>
      <c r="J745" s="14">
        <v>7961.7749999999996</v>
      </c>
      <c r="K745" s="14">
        <v>7788.165</v>
      </c>
      <c r="L745" s="14">
        <v>8100.6049999999996</v>
      </c>
      <c r="M745" s="14">
        <v>8775.2099999999991</v>
      </c>
      <c r="N745" s="14">
        <v>9341.0650000000005</v>
      </c>
      <c r="O745" s="14">
        <v>10413.530000000001</v>
      </c>
      <c r="P745" s="14">
        <v>11449.93</v>
      </c>
      <c r="Q745" s="14">
        <v>13083.14</v>
      </c>
      <c r="R745" s="14">
        <v>14899.1</v>
      </c>
      <c r="S745" s="14">
        <v>16056.65</v>
      </c>
      <c r="T745" s="14">
        <v>16937.439999999999</v>
      </c>
      <c r="U745" s="14">
        <v>17252.03</v>
      </c>
      <c r="V745" s="14">
        <v>17544.02</v>
      </c>
      <c r="W745" s="14">
        <v>17738.16</v>
      </c>
      <c r="X745" s="14">
        <v>15485.58</v>
      </c>
      <c r="Y745" s="14">
        <v>15507.04</v>
      </c>
      <c r="Z745" s="14">
        <v>15375.13</v>
      </c>
      <c r="AA745" s="14">
        <v>15227.62</v>
      </c>
      <c r="AB745" s="14">
        <v>17357.439999999999</v>
      </c>
      <c r="AC745" s="14">
        <v>16440.86</v>
      </c>
      <c r="AD745" s="14">
        <v>14106.26</v>
      </c>
      <c r="AE745" s="14">
        <v>11512.52</v>
      </c>
      <c r="AF745" s="14">
        <v>8768.39</v>
      </c>
      <c r="AG745" s="14">
        <v>15398.84</v>
      </c>
      <c r="AH745" s="14">
        <v>8370.69</v>
      </c>
      <c r="AI745" s="14">
        <v>8202.8160000000007</v>
      </c>
      <c r="AJ745" s="14">
        <v>8022.2510000000002</v>
      </c>
      <c r="AK745" s="14">
        <v>8381.3909999999996</v>
      </c>
      <c r="AL745" s="14">
        <v>9004.2009999999991</v>
      </c>
      <c r="AM745" s="14">
        <v>9542.7459999999992</v>
      </c>
      <c r="AN745" s="14">
        <v>10491.56</v>
      </c>
      <c r="AO745" s="14">
        <v>11495.71</v>
      </c>
      <c r="AP745" s="14">
        <v>12895.96</v>
      </c>
      <c r="AQ745" s="14">
        <v>14509.3</v>
      </c>
      <c r="AR745" s="14">
        <v>15587.28</v>
      </c>
      <c r="AS745" s="14">
        <v>16413.63</v>
      </c>
      <c r="AT745" s="14">
        <v>16650.009999999998</v>
      </c>
      <c r="AU745" s="14">
        <v>16911.45</v>
      </c>
      <c r="AV745" s="14">
        <v>17281.150000000001</v>
      </c>
      <c r="AW745" s="14">
        <v>17306.96</v>
      </c>
      <c r="AX745" s="14">
        <v>17356.5</v>
      </c>
      <c r="AY745" s="14">
        <v>17265.189999999999</v>
      </c>
      <c r="AZ745" s="14">
        <v>17063.490000000002</v>
      </c>
      <c r="BA745" s="14">
        <v>17280.189999999999</v>
      </c>
      <c r="BB745" s="14">
        <v>16304.32</v>
      </c>
      <c r="BC745" s="14">
        <v>14075.51</v>
      </c>
      <c r="BD745" s="14">
        <v>11369.24</v>
      </c>
      <c r="BE745" s="14">
        <v>8631.4500000000007</v>
      </c>
      <c r="BF745" s="14">
        <v>17213.189999999999</v>
      </c>
      <c r="BG745" s="14">
        <v>65.584000000000003</v>
      </c>
      <c r="BH745" s="14">
        <v>65.168000000000006</v>
      </c>
      <c r="BI745" s="14">
        <v>64.168000000000006</v>
      </c>
      <c r="BJ745" s="14">
        <v>63.584000000000003</v>
      </c>
      <c r="BK745" s="14">
        <v>62.584000000000003</v>
      </c>
      <c r="BL745" s="14">
        <v>60.92</v>
      </c>
      <c r="BM745" s="14">
        <v>63.584000000000003</v>
      </c>
      <c r="BN745" s="14">
        <v>67.831999999999994</v>
      </c>
      <c r="BO745" s="14">
        <v>70.328000000000003</v>
      </c>
      <c r="BP745" s="14">
        <v>72.992000000000004</v>
      </c>
      <c r="BQ745" s="14">
        <v>77.408000000000001</v>
      </c>
      <c r="BR745" s="14">
        <v>78.823999999999998</v>
      </c>
      <c r="BS745" s="14">
        <v>80.992000000000004</v>
      </c>
      <c r="BT745" s="14">
        <v>81.16</v>
      </c>
      <c r="BU745" s="14">
        <v>81.495999999999995</v>
      </c>
      <c r="BV745" s="14">
        <v>79.912000000000006</v>
      </c>
      <c r="BW745" s="14">
        <v>76.912000000000006</v>
      </c>
      <c r="BX745" s="14">
        <v>74.248000000000005</v>
      </c>
      <c r="BY745" s="14">
        <v>73</v>
      </c>
      <c r="BZ745" s="14">
        <v>70</v>
      </c>
      <c r="CA745" s="14">
        <v>68.584000000000003</v>
      </c>
      <c r="CB745" s="14">
        <v>68.168000000000006</v>
      </c>
      <c r="CC745" s="14">
        <v>66.168000000000006</v>
      </c>
      <c r="CD745" s="14">
        <v>65.168000000000006</v>
      </c>
      <c r="CE745" s="14">
        <v>8438.98</v>
      </c>
      <c r="CF745" s="14">
        <v>7219.4120000000003</v>
      </c>
      <c r="CG745" s="14">
        <v>6788.31</v>
      </c>
      <c r="CH745" s="14">
        <v>6386.6980000000003</v>
      </c>
      <c r="CI745" s="14">
        <v>4892.5929999999998</v>
      </c>
      <c r="CJ745" s="14">
        <v>4985.3599999999997</v>
      </c>
      <c r="CK745" s="14">
        <v>6143.8180000000002</v>
      </c>
      <c r="CL745" s="14">
        <v>6234.4520000000002</v>
      </c>
      <c r="CM745" s="14">
        <v>5101.4269999999997</v>
      </c>
      <c r="CN745" s="14">
        <v>6999.8649999999998</v>
      </c>
      <c r="CO745" s="14">
        <v>9738.7510000000002</v>
      </c>
      <c r="CP745" s="14">
        <v>8388.6820000000007</v>
      </c>
      <c r="CQ745" s="14">
        <v>10332.77</v>
      </c>
      <c r="CR745" s="14">
        <v>11775.49</v>
      </c>
      <c r="CS745" s="14">
        <v>11805.07</v>
      </c>
      <c r="CT745" s="14">
        <v>11219.16</v>
      </c>
      <c r="CU745" s="14">
        <v>11001.37</v>
      </c>
      <c r="CV745" s="14">
        <v>10095.27</v>
      </c>
      <c r="CW745" s="14">
        <v>9348.4130000000005</v>
      </c>
      <c r="CX745" s="14">
        <v>12505.42</v>
      </c>
      <c r="CY745" s="14">
        <v>14673.92</v>
      </c>
      <c r="CZ745" s="14">
        <v>15336.03</v>
      </c>
      <c r="DA745" s="14">
        <v>11993.26</v>
      </c>
      <c r="DB745" s="14">
        <v>11855.54</v>
      </c>
      <c r="DC745" s="14">
        <v>8650.6270000000004</v>
      </c>
      <c r="DD745" s="14">
        <f>SUMIFS(CountData!$H:$H, CountData!$A:$A, $B745,CountData!$B:$B, $C745, CountData!$C:$C, $D745, CountData!$D:$D, $E745, CountData!$E:$E, $F745, CountData!$F:$F, $G745, CountData!$G:$G, $H745)</f>
        <v>16</v>
      </c>
      <c r="DE745" s="14">
        <f>SUMIFS(CountData!$I:$I, CountData!$A:$A, $B745, CountData!$B:$B, $C745, CountData!$C:$C, $D745, CountData!$D:$D, $E745, CountData!$E:$E, $F745, CountData!$F:$F, $G745, CountData!$G:$G, $H745)</f>
        <v>19</v>
      </c>
      <c r="DF745" s="27">
        <f t="shared" ca="1" si="11"/>
        <v>1903.6075000000001</v>
      </c>
      <c r="DG745" s="14">
        <v>0</v>
      </c>
    </row>
    <row r="746" spans="1:111" x14ac:dyDescent="0.25">
      <c r="A746" s="14" t="s">
        <v>56</v>
      </c>
      <c r="B746" s="14" t="s">
        <v>55</v>
      </c>
      <c r="C746" s="14" t="s">
        <v>55</v>
      </c>
      <c r="D746" s="14" t="s">
        <v>55</v>
      </c>
      <c r="E746" s="14" t="s">
        <v>100</v>
      </c>
      <c r="F746" s="14" t="s">
        <v>55</v>
      </c>
      <c r="G746" s="14" t="s">
        <v>102</v>
      </c>
      <c r="H746" s="1">
        <v>42164</v>
      </c>
      <c r="I746" s="14">
        <v>10995.19</v>
      </c>
      <c r="J746" s="14">
        <v>10585.43</v>
      </c>
      <c r="K746" s="14">
        <v>10425.49</v>
      </c>
      <c r="L746" s="14">
        <v>11096.52</v>
      </c>
      <c r="M746" s="14">
        <v>12286.92</v>
      </c>
      <c r="N746" s="14">
        <v>13391.57</v>
      </c>
      <c r="O746" s="14">
        <v>16159.74</v>
      </c>
      <c r="P746" s="14">
        <v>18428.87</v>
      </c>
      <c r="Q746" s="14">
        <v>20659.48</v>
      </c>
      <c r="R746" s="14">
        <v>21879.8</v>
      </c>
      <c r="S746" s="14">
        <v>24102.01</v>
      </c>
      <c r="T746" s="14">
        <v>25240.53</v>
      </c>
      <c r="U746" s="14">
        <v>25508.28</v>
      </c>
      <c r="V746" s="14">
        <v>25583.03</v>
      </c>
      <c r="W746" s="14">
        <v>25436.71</v>
      </c>
      <c r="X746" s="14">
        <v>23003.59</v>
      </c>
      <c r="Y746" s="14">
        <v>22216.06</v>
      </c>
      <c r="Z746" s="14">
        <v>22351.91</v>
      </c>
      <c r="AA746" s="14">
        <v>22341.86</v>
      </c>
      <c r="AB746" s="14">
        <v>24351.41</v>
      </c>
      <c r="AC746" s="14">
        <v>23581.03</v>
      </c>
      <c r="AD746" s="14">
        <v>19165.62</v>
      </c>
      <c r="AE746" s="14">
        <v>14689.55</v>
      </c>
      <c r="AF746" s="14">
        <v>11774.9</v>
      </c>
      <c r="AG746" s="14">
        <v>22478.35</v>
      </c>
      <c r="AH746" s="14">
        <v>11148.24</v>
      </c>
      <c r="AI746" s="14">
        <v>10885.88</v>
      </c>
      <c r="AJ746" s="14">
        <v>10729.95</v>
      </c>
      <c r="AK746" s="14">
        <v>11417.05</v>
      </c>
      <c r="AL746" s="14">
        <v>12575.45</v>
      </c>
      <c r="AM746" s="14">
        <v>13671.83</v>
      </c>
      <c r="AN746" s="14">
        <v>16293.62</v>
      </c>
      <c r="AO746" s="14">
        <v>18470.57</v>
      </c>
      <c r="AP746" s="14">
        <v>20275.78</v>
      </c>
      <c r="AQ746" s="14">
        <v>21261.72</v>
      </c>
      <c r="AR746" s="14">
        <v>23427.72</v>
      </c>
      <c r="AS746" s="14">
        <v>24593.1</v>
      </c>
      <c r="AT746" s="14">
        <v>24927.94</v>
      </c>
      <c r="AU746" s="14">
        <v>24724.799999999999</v>
      </c>
      <c r="AV746" s="14">
        <v>24461.79</v>
      </c>
      <c r="AW746" s="14">
        <v>25055.200000000001</v>
      </c>
      <c r="AX746" s="14">
        <v>24814.29</v>
      </c>
      <c r="AY746" s="14">
        <v>25335.87</v>
      </c>
      <c r="AZ746" s="14">
        <v>25116.97</v>
      </c>
      <c r="BA746" s="14">
        <v>23978.71</v>
      </c>
      <c r="BB746" s="14">
        <v>23310.31</v>
      </c>
      <c r="BC746" s="14">
        <v>19151.86</v>
      </c>
      <c r="BD746" s="14">
        <v>14550.58</v>
      </c>
      <c r="BE746" s="14">
        <v>11684.63</v>
      </c>
      <c r="BF746" s="14">
        <v>25126.69</v>
      </c>
      <c r="BG746" s="14">
        <v>70.234300000000005</v>
      </c>
      <c r="BH746" s="14">
        <v>70.234300000000005</v>
      </c>
      <c r="BI746" s="14">
        <v>69.645700000000005</v>
      </c>
      <c r="BJ746" s="14">
        <v>70.822900000000004</v>
      </c>
      <c r="BK746" s="14">
        <v>70.4114</v>
      </c>
      <c r="BL746" s="14">
        <v>69.822900000000004</v>
      </c>
      <c r="BM746" s="14">
        <v>68.822900000000004</v>
      </c>
      <c r="BN746" s="14">
        <v>68.822900000000004</v>
      </c>
      <c r="BO746" s="14">
        <v>69.822900000000004</v>
      </c>
      <c r="BP746" s="14">
        <v>75.822900000000004</v>
      </c>
      <c r="BQ746" s="14">
        <v>81.88</v>
      </c>
      <c r="BR746" s="14">
        <v>80.525700000000001</v>
      </c>
      <c r="BS746" s="14">
        <v>77.234300000000005</v>
      </c>
      <c r="BT746" s="14">
        <v>78.468599999999995</v>
      </c>
      <c r="BU746" s="14">
        <v>75.1143</v>
      </c>
      <c r="BV746" s="14">
        <v>73.1143</v>
      </c>
      <c r="BW746" s="14">
        <v>70.468599999999995</v>
      </c>
      <c r="BX746" s="14">
        <v>69.645700000000005</v>
      </c>
      <c r="BY746" s="14">
        <v>68.645700000000005</v>
      </c>
      <c r="BZ746" s="14">
        <v>68.234300000000005</v>
      </c>
      <c r="CA746" s="14">
        <v>67.822900000000004</v>
      </c>
      <c r="CB746" s="14">
        <v>67.822900000000004</v>
      </c>
      <c r="CC746" s="14">
        <v>66.822900000000004</v>
      </c>
      <c r="CD746" s="14">
        <v>66.822900000000004</v>
      </c>
      <c r="CE746" s="14">
        <v>10139.19</v>
      </c>
      <c r="CF746" s="14">
        <v>7515.3770000000004</v>
      </c>
      <c r="CG746" s="14">
        <v>7253.6279999999997</v>
      </c>
      <c r="CH746" s="14">
        <v>6627.1440000000002</v>
      </c>
      <c r="CI746" s="14">
        <v>5414.2389999999996</v>
      </c>
      <c r="CJ746" s="14">
        <v>5315.0860000000002</v>
      </c>
      <c r="CK746" s="14">
        <v>7144.6540000000005</v>
      </c>
      <c r="CL746" s="14">
        <v>7868.3680000000004</v>
      </c>
      <c r="CM746" s="14">
        <v>7471.7719999999999</v>
      </c>
      <c r="CN746" s="14">
        <v>10918.11</v>
      </c>
      <c r="CO746" s="14">
        <v>19398.53</v>
      </c>
      <c r="CP746" s="14">
        <v>14379.75</v>
      </c>
      <c r="CQ746" s="14">
        <v>14064.72</v>
      </c>
      <c r="CR746" s="14">
        <v>12328.48</v>
      </c>
      <c r="CS746" s="14">
        <v>12535.46</v>
      </c>
      <c r="CT746" s="14">
        <v>11558.88</v>
      </c>
      <c r="CU746" s="14">
        <v>14828.38</v>
      </c>
      <c r="CV746" s="14">
        <v>13256.02</v>
      </c>
      <c r="CW746" s="14">
        <v>12144.49</v>
      </c>
      <c r="CX746" s="14">
        <v>18225.650000000001</v>
      </c>
      <c r="CY746" s="14">
        <v>20238.990000000002</v>
      </c>
      <c r="CZ746" s="14">
        <v>17660.64</v>
      </c>
      <c r="DA746" s="14">
        <v>14041.53</v>
      </c>
      <c r="DB746" s="14">
        <v>12511.28</v>
      </c>
      <c r="DC746" s="14">
        <v>9524.2729999999992</v>
      </c>
      <c r="DD746" s="14">
        <f>SUMIFS(CountData!$H:$H, CountData!$A:$A, $B746,CountData!$B:$B, $C746, CountData!$C:$C, $D746, CountData!$D:$D, $E746, CountData!$E:$E, $F746, CountData!$F:$F, $G746, CountData!$G:$G, $H746)</f>
        <v>16</v>
      </c>
      <c r="DE746" s="14">
        <f>SUMIFS(CountData!$I:$I, CountData!$A:$A, $B746, CountData!$B:$B, $C746, CountData!$C:$C, $D746, CountData!$D:$D, $E746, CountData!$E:$E, $F746, CountData!$F:$F, $G746, CountData!$G:$G, $H746)</f>
        <v>19</v>
      </c>
      <c r="DF746" s="27">
        <f t="shared" ca="1" si="11"/>
        <v>2438.432499999999</v>
      </c>
      <c r="DG746" s="14">
        <v>0</v>
      </c>
    </row>
    <row r="747" spans="1:111" x14ac:dyDescent="0.25">
      <c r="A747" s="14" t="s">
        <v>56</v>
      </c>
      <c r="B747" s="14" t="s">
        <v>55</v>
      </c>
      <c r="C747" s="14" t="s">
        <v>55</v>
      </c>
      <c r="D747" s="14" t="s">
        <v>55</v>
      </c>
      <c r="E747" s="14" t="s">
        <v>100</v>
      </c>
      <c r="F747" s="14" t="s">
        <v>55</v>
      </c>
      <c r="G747" s="14" t="s">
        <v>102</v>
      </c>
      <c r="H747" s="1">
        <v>42179</v>
      </c>
      <c r="I747" s="14">
        <v>10851.39</v>
      </c>
      <c r="J747" s="14">
        <v>10260.58</v>
      </c>
      <c r="K747" s="14">
        <v>9944.2350000000006</v>
      </c>
      <c r="L747" s="14">
        <v>10570.73</v>
      </c>
      <c r="M747" s="14">
        <v>11915.89</v>
      </c>
      <c r="N747" s="14">
        <v>12821.83</v>
      </c>
      <c r="O747" s="14">
        <v>14804.29</v>
      </c>
      <c r="P747" s="14">
        <v>16799.099999999999</v>
      </c>
      <c r="Q747" s="14">
        <v>19611.95</v>
      </c>
      <c r="R747" s="14">
        <v>21795.82</v>
      </c>
      <c r="S747" s="14">
        <v>23847.45</v>
      </c>
      <c r="T747" s="14">
        <v>24474.799999999999</v>
      </c>
      <c r="U747" s="14">
        <v>24858.49</v>
      </c>
      <c r="V747" s="14">
        <v>25574.76</v>
      </c>
      <c r="W747" s="14">
        <v>25933.79</v>
      </c>
      <c r="X747" s="14">
        <v>23897.74</v>
      </c>
      <c r="Y747" s="14">
        <v>23945.040000000001</v>
      </c>
      <c r="Z747" s="14">
        <v>24002.47</v>
      </c>
      <c r="AA747" s="14">
        <v>24067.99</v>
      </c>
      <c r="AB747" s="14">
        <v>26191.360000000001</v>
      </c>
      <c r="AC747" s="14">
        <v>25195.91</v>
      </c>
      <c r="AD747" s="14">
        <v>20311.810000000001</v>
      </c>
      <c r="AE747" s="14">
        <v>15359.18</v>
      </c>
      <c r="AF747" s="14">
        <v>12088</v>
      </c>
      <c r="AG747" s="14">
        <v>23978.31</v>
      </c>
      <c r="AH747" s="14">
        <v>11092.59</v>
      </c>
      <c r="AI747" s="14">
        <v>10623.03</v>
      </c>
      <c r="AJ747" s="14">
        <v>10278.81</v>
      </c>
      <c r="AK747" s="14">
        <v>10923.31</v>
      </c>
      <c r="AL747" s="14">
        <v>12229.83</v>
      </c>
      <c r="AM747" s="14">
        <v>13135.08</v>
      </c>
      <c r="AN747" s="14">
        <v>14962.47</v>
      </c>
      <c r="AO747" s="14">
        <v>16843.810000000001</v>
      </c>
      <c r="AP747" s="14">
        <v>19214.73</v>
      </c>
      <c r="AQ747" s="14">
        <v>21261.11</v>
      </c>
      <c r="AR747" s="14">
        <v>23364.92</v>
      </c>
      <c r="AS747" s="14">
        <v>23893.03</v>
      </c>
      <c r="AT747" s="14">
        <v>24281.27</v>
      </c>
      <c r="AU747" s="14">
        <v>24564.99</v>
      </c>
      <c r="AV747" s="14">
        <v>24894.26</v>
      </c>
      <c r="AW747" s="14">
        <v>25884.98</v>
      </c>
      <c r="AX747" s="14">
        <v>26398.1</v>
      </c>
      <c r="AY747" s="14">
        <v>26771.32</v>
      </c>
      <c r="AZ747" s="14">
        <v>26450.66</v>
      </c>
      <c r="BA747" s="14">
        <v>25700.95</v>
      </c>
      <c r="BB747" s="14">
        <v>24920.36</v>
      </c>
      <c r="BC747" s="14">
        <v>20277.830000000002</v>
      </c>
      <c r="BD747" s="14">
        <v>15230.09</v>
      </c>
      <c r="BE747" s="14">
        <v>11993.82</v>
      </c>
      <c r="BF747" s="14">
        <v>26350.12</v>
      </c>
      <c r="BG747" s="14">
        <v>67.301699999999997</v>
      </c>
      <c r="BH747" s="14">
        <v>67.150800000000004</v>
      </c>
      <c r="BI747" s="14">
        <v>65.452500000000001</v>
      </c>
      <c r="BJ747" s="14">
        <v>65.027900000000002</v>
      </c>
      <c r="BK747" s="14">
        <v>64.027900000000002</v>
      </c>
      <c r="BL747" s="14">
        <v>66.726299999999995</v>
      </c>
      <c r="BM747" s="14">
        <v>68.150800000000004</v>
      </c>
      <c r="BN747" s="14">
        <v>68.698300000000003</v>
      </c>
      <c r="BO747" s="14">
        <v>70.547499999999999</v>
      </c>
      <c r="BP747" s="14">
        <v>73.396600000000007</v>
      </c>
      <c r="BQ747" s="14">
        <v>75.245800000000003</v>
      </c>
      <c r="BR747" s="14">
        <v>77.821200000000005</v>
      </c>
      <c r="BS747" s="14">
        <v>76.245800000000003</v>
      </c>
      <c r="BT747" s="14">
        <v>76.670400000000001</v>
      </c>
      <c r="BU747" s="14">
        <v>76.245800000000003</v>
      </c>
      <c r="BV747" s="14">
        <v>77.245800000000003</v>
      </c>
      <c r="BW747" s="14">
        <v>75.821200000000005</v>
      </c>
      <c r="BX747" s="14">
        <v>74.821200000000005</v>
      </c>
      <c r="BY747" s="14">
        <v>74.698300000000003</v>
      </c>
      <c r="BZ747" s="14">
        <v>71</v>
      </c>
      <c r="CA747" s="14">
        <v>69.575400000000002</v>
      </c>
      <c r="CB747" s="14">
        <v>68.575400000000002</v>
      </c>
      <c r="CC747" s="14">
        <v>67.726299999999995</v>
      </c>
      <c r="CD747" s="14">
        <v>67.726299999999995</v>
      </c>
      <c r="CE747" s="14">
        <v>8475.4830000000002</v>
      </c>
      <c r="CF747" s="14">
        <v>7322.07</v>
      </c>
      <c r="CG747" s="14">
        <v>6975.5649999999996</v>
      </c>
      <c r="CH747" s="14">
        <v>6459.6930000000002</v>
      </c>
      <c r="CI747" s="14">
        <v>5169.2049999999999</v>
      </c>
      <c r="CJ747" s="14">
        <v>5553.0910000000003</v>
      </c>
      <c r="CK747" s="14">
        <v>7216.5919999999996</v>
      </c>
      <c r="CL747" s="14">
        <v>7747.8909999999996</v>
      </c>
      <c r="CM747" s="14">
        <v>6599.9120000000003</v>
      </c>
      <c r="CN747" s="14">
        <v>9050.9519999999993</v>
      </c>
      <c r="CO747" s="14">
        <v>12898.59</v>
      </c>
      <c r="CP747" s="14">
        <v>11232.08</v>
      </c>
      <c r="CQ747" s="14">
        <v>11850.51</v>
      </c>
      <c r="CR747" s="14">
        <v>11582.38</v>
      </c>
      <c r="CS747" s="14">
        <v>10999.92</v>
      </c>
      <c r="CT747" s="14">
        <v>12252.53</v>
      </c>
      <c r="CU747" s="14">
        <v>12487.33</v>
      </c>
      <c r="CV747" s="14">
        <v>11651.64</v>
      </c>
      <c r="CW747" s="14">
        <v>13135.26</v>
      </c>
      <c r="CX747" s="14">
        <v>20734.54</v>
      </c>
      <c r="CY747" s="14">
        <v>21802.89</v>
      </c>
      <c r="CZ747" s="14">
        <v>18200.18</v>
      </c>
      <c r="DA747" s="14">
        <v>14103.31</v>
      </c>
      <c r="DB747" s="14">
        <v>12449.41</v>
      </c>
      <c r="DC747" s="14">
        <v>8848.3610000000008</v>
      </c>
      <c r="DD747" s="14">
        <f>SUMIFS(CountData!$H:$H, CountData!$A:$A, $B747,CountData!$B:$B, $C747, CountData!$C:$C, $D747, CountData!$D:$D, $E747, CountData!$E:$E, $F747, CountData!$F:$F, $G747, CountData!$G:$G, $H747)</f>
        <v>16</v>
      </c>
      <c r="DE747" s="14">
        <f>SUMIFS(CountData!$I:$I, CountData!$A:$A, $B747, CountData!$B:$B, $C747, CountData!$C:$C, $D747, CountData!$D:$D, $E747, CountData!$E:$E, $F747, CountData!$F:$F, $G747, CountData!$G:$G, $H747)</f>
        <v>19</v>
      </c>
      <c r="DF747" s="27">
        <f t="shared" ca="1" si="11"/>
        <v>2008.8549999999996</v>
      </c>
      <c r="DG747" s="14">
        <v>0</v>
      </c>
    </row>
    <row r="748" spans="1:111" x14ac:dyDescent="0.25">
      <c r="A748" s="14" t="s">
        <v>56</v>
      </c>
      <c r="B748" s="14" t="s">
        <v>55</v>
      </c>
      <c r="C748" s="14" t="s">
        <v>55</v>
      </c>
      <c r="D748" s="14" t="s">
        <v>55</v>
      </c>
      <c r="E748" s="14" t="s">
        <v>100</v>
      </c>
      <c r="F748" s="14" t="s">
        <v>55</v>
      </c>
      <c r="G748" s="14" t="s">
        <v>102</v>
      </c>
      <c r="H748" s="1">
        <v>42180</v>
      </c>
      <c r="I748" s="14">
        <v>10719.95</v>
      </c>
      <c r="J748" s="14">
        <v>10198.49</v>
      </c>
      <c r="K748" s="14">
        <v>10114.26</v>
      </c>
      <c r="L748" s="14">
        <v>10404.209999999999</v>
      </c>
      <c r="M748" s="14">
        <v>11576.33</v>
      </c>
      <c r="N748" s="14">
        <v>12470.35</v>
      </c>
      <c r="O748" s="14">
        <v>14670.51</v>
      </c>
      <c r="P748" s="14">
        <v>16620.32</v>
      </c>
      <c r="Q748" s="14">
        <v>18702.080000000002</v>
      </c>
      <c r="R748" s="14">
        <v>20542.93</v>
      </c>
      <c r="S748" s="14">
        <v>22247.74</v>
      </c>
      <c r="T748" s="14">
        <v>23060.99</v>
      </c>
      <c r="U748" s="14">
        <v>23450.07</v>
      </c>
      <c r="V748" s="14">
        <v>24145.13</v>
      </c>
      <c r="W748" s="14">
        <v>24566.37</v>
      </c>
      <c r="X748" s="14">
        <v>22211.56</v>
      </c>
      <c r="Y748" s="14">
        <v>22242.37</v>
      </c>
      <c r="Z748" s="14">
        <v>22416.76</v>
      </c>
      <c r="AA748" s="14">
        <v>22920.78</v>
      </c>
      <c r="AB748" s="14">
        <v>25358.65</v>
      </c>
      <c r="AC748" s="14">
        <v>24222.38</v>
      </c>
      <c r="AD748" s="14">
        <v>19686.21</v>
      </c>
      <c r="AE748" s="14">
        <v>14959.28</v>
      </c>
      <c r="AF748" s="14">
        <v>11558.26</v>
      </c>
      <c r="AG748" s="14">
        <v>22447.87</v>
      </c>
      <c r="AH748" s="14">
        <v>10960.38</v>
      </c>
      <c r="AI748" s="14">
        <v>10543.38</v>
      </c>
      <c r="AJ748" s="14">
        <v>10429.49</v>
      </c>
      <c r="AK748" s="14">
        <v>10756.2</v>
      </c>
      <c r="AL748" s="14">
        <v>11887.11</v>
      </c>
      <c r="AM748" s="14">
        <v>12775.22</v>
      </c>
      <c r="AN748" s="14">
        <v>14792.12</v>
      </c>
      <c r="AO748" s="14">
        <v>16597.87</v>
      </c>
      <c r="AP748" s="14">
        <v>18384.91</v>
      </c>
      <c r="AQ748" s="14">
        <v>19962.54</v>
      </c>
      <c r="AR748" s="14">
        <v>21763.63</v>
      </c>
      <c r="AS748" s="14">
        <v>22484.74</v>
      </c>
      <c r="AT748" s="14">
        <v>22932.52</v>
      </c>
      <c r="AU748" s="14">
        <v>23217.13</v>
      </c>
      <c r="AV748" s="14">
        <v>23592.39</v>
      </c>
      <c r="AW748" s="14">
        <v>24312.38</v>
      </c>
      <c r="AX748" s="14">
        <v>24745.99</v>
      </c>
      <c r="AY748" s="14">
        <v>25188.46</v>
      </c>
      <c r="AZ748" s="14">
        <v>25483.07</v>
      </c>
      <c r="BA748" s="14">
        <v>24765.29</v>
      </c>
      <c r="BB748" s="14">
        <v>23846.47</v>
      </c>
      <c r="BC748" s="14">
        <v>19542.560000000001</v>
      </c>
      <c r="BD748" s="14">
        <v>14775.34</v>
      </c>
      <c r="BE748" s="14">
        <v>11467</v>
      </c>
      <c r="BF748" s="14">
        <v>24918.97</v>
      </c>
      <c r="BG748" s="14">
        <v>67.738600000000005</v>
      </c>
      <c r="BH748" s="14">
        <v>67.738600000000005</v>
      </c>
      <c r="BI748" s="14">
        <v>68.579499999999996</v>
      </c>
      <c r="BJ748" s="14">
        <v>67.579499999999996</v>
      </c>
      <c r="BK748" s="14">
        <v>68</v>
      </c>
      <c r="BL748" s="14">
        <v>67.579499999999996</v>
      </c>
      <c r="BM748" s="14">
        <v>68</v>
      </c>
      <c r="BN748" s="14">
        <v>69</v>
      </c>
      <c r="BO748" s="14">
        <v>71.840900000000005</v>
      </c>
      <c r="BP748" s="14">
        <v>75.261399999999995</v>
      </c>
      <c r="BQ748" s="14">
        <v>76.5227</v>
      </c>
      <c r="BR748" s="14">
        <v>76.5227</v>
      </c>
      <c r="BS748" s="14">
        <v>75.1023</v>
      </c>
      <c r="BT748" s="14">
        <v>77.5227</v>
      </c>
      <c r="BU748" s="14">
        <v>76.943200000000004</v>
      </c>
      <c r="BV748" s="14">
        <v>75.5227</v>
      </c>
      <c r="BW748" s="14">
        <v>75.1023</v>
      </c>
      <c r="BX748" s="14">
        <v>73.681799999999996</v>
      </c>
      <c r="BY748" s="14">
        <v>71.840900000000005</v>
      </c>
      <c r="BZ748" s="14">
        <v>69</v>
      </c>
      <c r="CA748" s="14">
        <v>67.579499999999996</v>
      </c>
      <c r="CB748" s="14">
        <v>66.738600000000005</v>
      </c>
      <c r="CC748" s="14">
        <v>66.159099999999995</v>
      </c>
      <c r="CD748" s="14">
        <v>67.159099999999995</v>
      </c>
      <c r="CE748" s="14">
        <v>8443.1489999999994</v>
      </c>
      <c r="CF748" s="14">
        <v>7278.6369999999997</v>
      </c>
      <c r="CG748" s="14">
        <v>6983.893</v>
      </c>
      <c r="CH748" s="14">
        <v>6359.6279999999997</v>
      </c>
      <c r="CI748" s="14">
        <v>5103.875</v>
      </c>
      <c r="CJ748" s="14">
        <v>5504.3209999999999</v>
      </c>
      <c r="CK748" s="14">
        <v>6703.5919999999996</v>
      </c>
      <c r="CL748" s="14">
        <v>6801.7439999999997</v>
      </c>
      <c r="CM748" s="14">
        <v>5765.665</v>
      </c>
      <c r="CN748" s="14">
        <v>7761.5990000000002</v>
      </c>
      <c r="CO748" s="14">
        <v>9890.1550000000007</v>
      </c>
      <c r="CP748" s="14">
        <v>8450.25</v>
      </c>
      <c r="CQ748" s="14">
        <v>9126.9159999999993</v>
      </c>
      <c r="CR748" s="14">
        <v>9571.9060000000009</v>
      </c>
      <c r="CS748" s="14">
        <v>9224.2189999999991</v>
      </c>
      <c r="CT748" s="14">
        <v>9453.8979999999992</v>
      </c>
      <c r="CU748" s="14">
        <v>9845.7139999999999</v>
      </c>
      <c r="CV748" s="14">
        <v>9199.9889999999996</v>
      </c>
      <c r="CW748" s="14">
        <v>8886.3760000000002</v>
      </c>
      <c r="CX748" s="14">
        <v>14626.53</v>
      </c>
      <c r="CY748" s="14">
        <v>17089.98</v>
      </c>
      <c r="CZ748" s="14">
        <v>16613.759999999998</v>
      </c>
      <c r="DA748" s="14">
        <v>13650.1</v>
      </c>
      <c r="DB748" s="14">
        <v>12214.01</v>
      </c>
      <c r="DC748" s="14">
        <v>7131.9269999999997</v>
      </c>
      <c r="DD748" s="14">
        <f>SUMIFS(CountData!$H:$H, CountData!$A:$A, $B748,CountData!$B:$B, $C748, CountData!$C:$C, $D748, CountData!$D:$D, $E748, CountData!$E:$E, $F748, CountData!$F:$F, $G748, CountData!$G:$G, $H748)</f>
        <v>16</v>
      </c>
      <c r="DE748" s="14">
        <f>SUMIFS(CountData!$I:$I, CountData!$A:$A, $B748, CountData!$B:$B, $C748, CountData!$C:$C, $D748, CountData!$D:$D, $E748, CountData!$E:$E, $F748, CountData!$F:$F, $G748, CountData!$G:$G, $H748)</f>
        <v>19</v>
      </c>
      <c r="DF748" s="27">
        <f t="shared" ca="1" si="11"/>
        <v>2011.9375</v>
      </c>
      <c r="DG748" s="14">
        <v>0</v>
      </c>
    </row>
    <row r="749" spans="1:111" x14ac:dyDescent="0.25">
      <c r="A749" s="14" t="s">
        <v>56</v>
      </c>
      <c r="B749" s="14" t="s">
        <v>55</v>
      </c>
      <c r="C749" s="14" t="s">
        <v>55</v>
      </c>
      <c r="D749" s="14" t="s">
        <v>55</v>
      </c>
      <c r="E749" s="14" t="s">
        <v>100</v>
      </c>
      <c r="F749" s="14" t="s">
        <v>55</v>
      </c>
      <c r="G749" s="14" t="s">
        <v>102</v>
      </c>
      <c r="H749" s="1">
        <v>42181</v>
      </c>
      <c r="I749" s="14">
        <v>10456.75</v>
      </c>
      <c r="J749" s="14">
        <v>10135.370000000001</v>
      </c>
      <c r="K749" s="14">
        <v>9946.8349999999991</v>
      </c>
      <c r="L749" s="14">
        <v>10290.32</v>
      </c>
      <c r="M749" s="14">
        <v>11439.94</v>
      </c>
      <c r="N749" s="14">
        <v>12540.78</v>
      </c>
      <c r="O749" s="14">
        <v>14666.96</v>
      </c>
      <c r="P749" s="14">
        <v>16541.59</v>
      </c>
      <c r="Q749" s="14">
        <v>19191.759999999998</v>
      </c>
      <c r="R749" s="14">
        <v>21452.78</v>
      </c>
      <c r="S749" s="14">
        <v>23575.85</v>
      </c>
      <c r="T749" s="14">
        <v>24267.83</v>
      </c>
      <c r="U749" s="14">
        <v>24837.45</v>
      </c>
      <c r="V749" s="14">
        <v>25689.79</v>
      </c>
      <c r="W749" s="14">
        <v>25916.75</v>
      </c>
      <c r="X749" s="14">
        <v>22500.11</v>
      </c>
      <c r="Y749" s="14">
        <v>22462.67</v>
      </c>
      <c r="Z749" s="14">
        <v>22360.26</v>
      </c>
      <c r="AA749" s="14">
        <v>22690.84</v>
      </c>
      <c r="AB749" s="14">
        <v>26181.47</v>
      </c>
      <c r="AC749" s="14">
        <v>25221.86</v>
      </c>
      <c r="AD749" s="14">
        <v>20695.48</v>
      </c>
      <c r="AE749" s="14">
        <v>16377.6</v>
      </c>
      <c r="AF749" s="14">
        <v>12052.63</v>
      </c>
      <c r="AG749" s="14">
        <v>22503.47</v>
      </c>
      <c r="AH749" s="14">
        <v>10709.91</v>
      </c>
      <c r="AI749" s="14">
        <v>10490.42</v>
      </c>
      <c r="AJ749" s="14">
        <v>10264.76</v>
      </c>
      <c r="AK749" s="14">
        <v>10650.37</v>
      </c>
      <c r="AL749" s="14">
        <v>11766.72</v>
      </c>
      <c r="AM749" s="14">
        <v>12863.77</v>
      </c>
      <c r="AN749" s="14">
        <v>14791.34</v>
      </c>
      <c r="AO749" s="14">
        <v>16518.28</v>
      </c>
      <c r="AP749" s="14">
        <v>18863.18</v>
      </c>
      <c r="AQ749" s="14">
        <v>20910.53</v>
      </c>
      <c r="AR749" s="14">
        <v>23059.86</v>
      </c>
      <c r="AS749" s="14">
        <v>23668.959999999999</v>
      </c>
      <c r="AT749" s="14">
        <v>24198.65</v>
      </c>
      <c r="AU749" s="14">
        <v>24724.09</v>
      </c>
      <c r="AV749" s="14">
        <v>24933.52</v>
      </c>
      <c r="AW749" s="14">
        <v>24631.63</v>
      </c>
      <c r="AX749" s="14">
        <v>25025.41</v>
      </c>
      <c r="AY749" s="14">
        <v>25213.31</v>
      </c>
      <c r="AZ749" s="14">
        <v>25239.3</v>
      </c>
      <c r="BA749" s="14">
        <v>25549.79</v>
      </c>
      <c r="BB749" s="14">
        <v>24819.63</v>
      </c>
      <c r="BC749" s="14">
        <v>20550.11</v>
      </c>
      <c r="BD749" s="14">
        <v>16180.5</v>
      </c>
      <c r="BE749" s="14">
        <v>11958.45</v>
      </c>
      <c r="BF749" s="14">
        <v>25033.96</v>
      </c>
      <c r="BG749" s="14">
        <v>65.726299999999995</v>
      </c>
      <c r="BH749" s="14">
        <v>66.150800000000004</v>
      </c>
      <c r="BI749" s="14">
        <v>66.150800000000004</v>
      </c>
      <c r="BJ749" s="14">
        <v>66.575400000000002</v>
      </c>
      <c r="BK749" s="14">
        <v>66.575400000000002</v>
      </c>
      <c r="BL749" s="14">
        <v>66.150800000000004</v>
      </c>
      <c r="BM749" s="14">
        <v>67.150800000000004</v>
      </c>
      <c r="BN749" s="14">
        <v>69</v>
      </c>
      <c r="BO749" s="14">
        <v>71.424599999999998</v>
      </c>
      <c r="BP749" s="14">
        <v>73.698300000000003</v>
      </c>
      <c r="BQ749" s="14">
        <v>76.273700000000005</v>
      </c>
      <c r="BR749" s="14">
        <v>76.972099999999998</v>
      </c>
      <c r="BS749" s="14">
        <v>77.972099999999998</v>
      </c>
      <c r="BT749" s="14">
        <v>77.972099999999998</v>
      </c>
      <c r="BU749" s="14">
        <v>77.547499999999999</v>
      </c>
      <c r="BV749" s="14">
        <v>76.122900000000001</v>
      </c>
      <c r="BW749" s="14">
        <v>72.849199999999996</v>
      </c>
      <c r="BX749" s="14">
        <v>73.273700000000005</v>
      </c>
      <c r="BY749" s="14">
        <v>72.424599999999998</v>
      </c>
      <c r="BZ749" s="14">
        <v>70</v>
      </c>
      <c r="CA749" s="14">
        <v>69.575400000000002</v>
      </c>
      <c r="CB749" s="14">
        <v>69.150800000000004</v>
      </c>
      <c r="CC749" s="14">
        <v>69.150800000000004</v>
      </c>
      <c r="CD749" s="14">
        <v>69.150800000000004</v>
      </c>
      <c r="CE749" s="14">
        <v>8488.4189999999999</v>
      </c>
      <c r="CF749" s="14">
        <v>7338.9539999999997</v>
      </c>
      <c r="CG749" s="14">
        <v>7035.3720000000003</v>
      </c>
      <c r="CH749" s="14">
        <v>6403.6180000000004</v>
      </c>
      <c r="CI749" s="14">
        <v>5166.491</v>
      </c>
      <c r="CJ749" s="14">
        <v>5611.8490000000002</v>
      </c>
      <c r="CK749" s="14">
        <v>6751.55</v>
      </c>
      <c r="CL749" s="14">
        <v>6881.7190000000001</v>
      </c>
      <c r="CM749" s="14">
        <v>5876.1360000000004</v>
      </c>
      <c r="CN749" s="14">
        <v>7642.6009999999997</v>
      </c>
      <c r="CO749" s="14">
        <v>10650.97</v>
      </c>
      <c r="CP749" s="14">
        <v>8739.0540000000001</v>
      </c>
      <c r="CQ749" s="14">
        <v>8774.6720000000005</v>
      </c>
      <c r="CR749" s="14">
        <v>9353.0229999999992</v>
      </c>
      <c r="CS749" s="14">
        <v>9554.8449999999993</v>
      </c>
      <c r="CT749" s="14">
        <v>9651.0079999999998</v>
      </c>
      <c r="CU749" s="14">
        <v>11711.08</v>
      </c>
      <c r="CV749" s="14">
        <v>9816.8799999999992</v>
      </c>
      <c r="CW749" s="14">
        <v>8977.7109999999993</v>
      </c>
      <c r="CX749" s="14">
        <v>15581.45</v>
      </c>
      <c r="CY749" s="14">
        <v>18462.22</v>
      </c>
      <c r="CZ749" s="14">
        <v>17137.86</v>
      </c>
      <c r="DA749" s="14">
        <v>13830.41</v>
      </c>
      <c r="DB749" s="14">
        <v>12363.13</v>
      </c>
      <c r="DC749" s="14">
        <v>7250.808</v>
      </c>
      <c r="DD749" s="14">
        <f>SUMIFS(CountData!$H:$H, CountData!$A:$A, $B749,CountData!$B:$B, $C749, CountData!$C:$C, $D749, CountData!$D:$D, $E749, CountData!$E:$E, $F749, CountData!$F:$F, $G749, CountData!$G:$G, $H749)</f>
        <v>16</v>
      </c>
      <c r="DE749" s="14">
        <f>SUMIFS(CountData!$I:$I, CountData!$A:$A, $B749, CountData!$B:$B, $C749, CountData!$C:$C, $D749, CountData!$D:$D, $E749, CountData!$E:$E, $F749, CountData!$F:$F, $G749, CountData!$G:$G, $H749)</f>
        <v>19</v>
      </c>
      <c r="DF749" s="27">
        <f t="shared" ca="1" si="11"/>
        <v>2447.4975000000013</v>
      </c>
      <c r="DG749" s="14">
        <v>0</v>
      </c>
    </row>
    <row r="750" spans="1:111" x14ac:dyDescent="0.25">
      <c r="A750" s="14" t="s">
        <v>56</v>
      </c>
      <c r="B750" s="14" t="s">
        <v>55</v>
      </c>
      <c r="C750" s="14" t="s">
        <v>55</v>
      </c>
      <c r="D750" s="14" t="s">
        <v>55</v>
      </c>
      <c r="E750" s="14" t="s">
        <v>100</v>
      </c>
      <c r="F750" s="14" t="s">
        <v>55</v>
      </c>
      <c r="G750" s="14" t="s">
        <v>102</v>
      </c>
      <c r="H750" s="1">
        <v>42184</v>
      </c>
      <c r="I750" s="14">
        <v>11021.52</v>
      </c>
      <c r="J750" s="14">
        <v>10644.97</v>
      </c>
      <c r="K750" s="14">
        <v>10518.44</v>
      </c>
      <c r="L750" s="14">
        <v>11026.67</v>
      </c>
      <c r="M750" s="14">
        <v>12160.99</v>
      </c>
      <c r="N750" s="14">
        <v>13493.45</v>
      </c>
      <c r="O750" s="14">
        <v>15921.06</v>
      </c>
      <c r="P750" s="14">
        <v>18201.03</v>
      </c>
      <c r="Q750" s="14">
        <v>21160.77</v>
      </c>
      <c r="R750" s="14">
        <v>23599.05</v>
      </c>
      <c r="S750" s="14">
        <v>24742.01</v>
      </c>
      <c r="T750" s="14">
        <v>25762.02</v>
      </c>
      <c r="U750" s="14">
        <v>26877.77</v>
      </c>
      <c r="V750" s="14">
        <v>27152.52</v>
      </c>
      <c r="W750" s="14">
        <v>26770.97</v>
      </c>
      <c r="X750" s="14">
        <v>23967.86</v>
      </c>
      <c r="Y750" s="14">
        <v>23639.62</v>
      </c>
      <c r="Z750" s="14">
        <v>23487.599999999999</v>
      </c>
      <c r="AA750" s="14">
        <v>23639.86</v>
      </c>
      <c r="AB750" s="14">
        <v>26609.02</v>
      </c>
      <c r="AC750" s="14">
        <v>25367.24</v>
      </c>
      <c r="AD750" s="14">
        <v>20251.240000000002</v>
      </c>
      <c r="AE750" s="14">
        <v>15497.66</v>
      </c>
      <c r="AF750" s="14">
        <v>12530.58</v>
      </c>
      <c r="AG750" s="14">
        <v>23683.74</v>
      </c>
      <c r="AH750" s="14">
        <v>11299.26</v>
      </c>
      <c r="AI750" s="14">
        <v>11006.46</v>
      </c>
      <c r="AJ750" s="14">
        <v>10839.45</v>
      </c>
      <c r="AK750" s="14">
        <v>11333.16</v>
      </c>
      <c r="AL750" s="14">
        <v>12421.58</v>
      </c>
      <c r="AM750" s="14">
        <v>13757.39</v>
      </c>
      <c r="AN750" s="14">
        <v>16054.93</v>
      </c>
      <c r="AO750" s="14">
        <v>18262.97</v>
      </c>
      <c r="AP750" s="14">
        <v>20797.009999999998</v>
      </c>
      <c r="AQ750" s="14">
        <v>23071.54</v>
      </c>
      <c r="AR750" s="14">
        <v>24269.89</v>
      </c>
      <c r="AS750" s="14">
        <v>25216.77</v>
      </c>
      <c r="AT750" s="14">
        <v>26314.21</v>
      </c>
      <c r="AU750" s="14">
        <v>26275.34</v>
      </c>
      <c r="AV750" s="14">
        <v>25839.68</v>
      </c>
      <c r="AW750" s="14">
        <v>26132.639999999999</v>
      </c>
      <c r="AX750" s="14">
        <v>26260.29</v>
      </c>
      <c r="AY750" s="14">
        <v>26465.439999999999</v>
      </c>
      <c r="AZ750" s="14">
        <v>26278.71</v>
      </c>
      <c r="BA750" s="14">
        <v>26097.360000000001</v>
      </c>
      <c r="BB750" s="14">
        <v>25071.93</v>
      </c>
      <c r="BC750" s="14">
        <v>20215.919999999998</v>
      </c>
      <c r="BD750" s="14">
        <v>15330.36</v>
      </c>
      <c r="BE750" s="14">
        <v>12517.2</v>
      </c>
      <c r="BF750" s="14">
        <v>26319.67</v>
      </c>
      <c r="BG750" s="14">
        <v>68.581000000000003</v>
      </c>
      <c r="BH750" s="14">
        <v>68.581000000000003</v>
      </c>
      <c r="BI750" s="14">
        <v>69.162000000000006</v>
      </c>
      <c r="BJ750" s="14">
        <v>68.581000000000003</v>
      </c>
      <c r="BK750" s="14">
        <v>68.581000000000003</v>
      </c>
      <c r="BL750" s="14">
        <v>68.581000000000003</v>
      </c>
      <c r="BM750" s="14">
        <v>70</v>
      </c>
      <c r="BN750" s="14">
        <v>70.418999999999997</v>
      </c>
      <c r="BO750" s="14">
        <v>72.257000000000005</v>
      </c>
      <c r="BP750" s="14">
        <v>74.837999999999994</v>
      </c>
      <c r="BQ750" s="14">
        <v>78.094999999999999</v>
      </c>
      <c r="BR750" s="14">
        <v>80.189899999999994</v>
      </c>
      <c r="BS750" s="14">
        <v>79.094999999999999</v>
      </c>
      <c r="BT750" s="14">
        <v>79.189899999999994</v>
      </c>
      <c r="BU750" s="14">
        <v>76.094999999999999</v>
      </c>
      <c r="BV750" s="14">
        <v>74.676000000000002</v>
      </c>
      <c r="BW750" s="14">
        <v>73.676000000000002</v>
      </c>
      <c r="BX750" s="14">
        <v>73.676000000000002</v>
      </c>
      <c r="BY750" s="14">
        <v>72.837999999999994</v>
      </c>
      <c r="BZ750" s="14">
        <v>70.418999999999997</v>
      </c>
      <c r="CA750" s="14">
        <v>70</v>
      </c>
      <c r="CB750" s="14">
        <v>69.418999999999997</v>
      </c>
      <c r="CC750" s="14">
        <v>69</v>
      </c>
      <c r="CD750" s="14">
        <v>68.162000000000006</v>
      </c>
      <c r="CE750" s="14">
        <v>7538.5240000000003</v>
      </c>
      <c r="CF750" s="14">
        <v>6512.6880000000001</v>
      </c>
      <c r="CG750" s="14">
        <v>6184.8209999999999</v>
      </c>
      <c r="CH750" s="14">
        <v>5759.1570000000002</v>
      </c>
      <c r="CI750" s="14">
        <v>4659.3190000000004</v>
      </c>
      <c r="CJ750" s="14">
        <v>5186.3869999999997</v>
      </c>
      <c r="CK750" s="14">
        <v>6733.3379999999997</v>
      </c>
      <c r="CL750" s="14">
        <v>7198.0079999999998</v>
      </c>
      <c r="CM750" s="14">
        <v>6180.1809999999996</v>
      </c>
      <c r="CN750" s="14">
        <v>8128.2960000000003</v>
      </c>
      <c r="CO750" s="14">
        <v>11305.85</v>
      </c>
      <c r="CP750" s="14">
        <v>10485.700000000001</v>
      </c>
      <c r="CQ750" s="14">
        <v>10667.27</v>
      </c>
      <c r="CR750" s="14">
        <v>11434.7</v>
      </c>
      <c r="CS750" s="14">
        <v>11037.18</v>
      </c>
      <c r="CT750" s="14">
        <v>11064.46</v>
      </c>
      <c r="CU750" s="14">
        <v>11793.19</v>
      </c>
      <c r="CV750" s="14">
        <v>10530.08</v>
      </c>
      <c r="CW750" s="14">
        <v>9202.125</v>
      </c>
      <c r="CX750" s="14">
        <v>17208.29</v>
      </c>
      <c r="CY750" s="14">
        <v>20203.560000000001</v>
      </c>
      <c r="CZ750" s="14">
        <v>17156.21</v>
      </c>
      <c r="DA750" s="14">
        <v>13253.26</v>
      </c>
      <c r="DB750" s="14">
        <v>12322.09</v>
      </c>
      <c r="DC750" s="14">
        <v>7318.3419999999996</v>
      </c>
      <c r="DD750" s="14">
        <f>SUMIFS(CountData!$H:$H, CountData!$A:$A, $B750,CountData!$B:$B, $C750, CountData!$C:$C, $D750, CountData!$D:$D, $E750, CountData!$E:$E, $F750, CountData!$F:$F, $G750, CountData!$G:$G, $H750)</f>
        <v>16</v>
      </c>
      <c r="DE750" s="14">
        <f>SUMIFS(CountData!$I:$I, CountData!$A:$A, $B750, CountData!$B:$B, $C750, CountData!$C:$C, $D750, CountData!$D:$D, $E750, CountData!$E:$E, $F750, CountData!$F:$F, $G750, CountData!$G:$G, $H750)</f>
        <v>19</v>
      </c>
      <c r="DF750" s="27">
        <f t="shared" ca="1" si="11"/>
        <v>2490.7775000000038</v>
      </c>
      <c r="DG750" s="14">
        <v>0</v>
      </c>
    </row>
    <row r="751" spans="1:111" x14ac:dyDescent="0.25">
      <c r="A751" s="14" t="s">
        <v>56</v>
      </c>
      <c r="B751" s="14" t="s">
        <v>55</v>
      </c>
      <c r="C751" s="14" t="s">
        <v>55</v>
      </c>
      <c r="D751" s="14" t="s">
        <v>55</v>
      </c>
      <c r="E751" s="14" t="s">
        <v>100</v>
      </c>
      <c r="F751" s="14" t="s">
        <v>55</v>
      </c>
      <c r="G751" s="14" t="s">
        <v>102</v>
      </c>
      <c r="H751" s="1">
        <v>42185</v>
      </c>
      <c r="I751" s="14">
        <v>10978.81</v>
      </c>
      <c r="J751" s="14">
        <v>10389.209999999999</v>
      </c>
      <c r="K751" s="14">
        <v>10209.4</v>
      </c>
      <c r="L751" s="14">
        <v>10679.35</v>
      </c>
      <c r="M751" s="14">
        <v>11575.35</v>
      </c>
      <c r="N751" s="14">
        <v>12644.76</v>
      </c>
      <c r="O751" s="14">
        <v>14930.2</v>
      </c>
      <c r="P751" s="14">
        <v>16929.02</v>
      </c>
      <c r="Q751" s="14">
        <v>19895.5</v>
      </c>
      <c r="R751" s="14">
        <v>22318.94</v>
      </c>
      <c r="S751" s="14">
        <v>23905.98</v>
      </c>
      <c r="T751" s="14">
        <v>24371.54</v>
      </c>
      <c r="U751" s="14">
        <v>25402.07</v>
      </c>
      <c r="V751" s="14">
        <v>26551.200000000001</v>
      </c>
      <c r="W751" s="14">
        <v>26763.13</v>
      </c>
      <c r="X751" s="14">
        <v>24372.69</v>
      </c>
      <c r="Y751" s="14">
        <v>23939.94</v>
      </c>
      <c r="Z751" s="14">
        <v>24319.18</v>
      </c>
      <c r="AA751" s="14">
        <v>25321.85</v>
      </c>
      <c r="AB751" s="14">
        <v>27191.52</v>
      </c>
      <c r="AC751" s="14">
        <v>25399.68</v>
      </c>
      <c r="AD751" s="14">
        <v>20094.900000000001</v>
      </c>
      <c r="AE751" s="14">
        <v>15566.3</v>
      </c>
      <c r="AF751" s="14">
        <v>12884.63</v>
      </c>
      <c r="AG751" s="14">
        <v>24488.41</v>
      </c>
      <c r="AH751" s="14">
        <v>11222.65</v>
      </c>
      <c r="AI751" s="14">
        <v>10649.61</v>
      </c>
      <c r="AJ751" s="14">
        <v>10450.030000000001</v>
      </c>
      <c r="AK751" s="14">
        <v>10931.68</v>
      </c>
      <c r="AL751" s="14">
        <v>11767.61</v>
      </c>
      <c r="AM751" s="14">
        <v>12817.07</v>
      </c>
      <c r="AN751" s="14">
        <v>15007.52</v>
      </c>
      <c r="AO751" s="14">
        <v>17005.22</v>
      </c>
      <c r="AP751" s="14">
        <v>19553.990000000002</v>
      </c>
      <c r="AQ751" s="14">
        <v>21876.87</v>
      </c>
      <c r="AR751" s="14">
        <v>23533.4</v>
      </c>
      <c r="AS751" s="14">
        <v>23968.55</v>
      </c>
      <c r="AT751" s="14">
        <v>24999.47</v>
      </c>
      <c r="AU751" s="14">
        <v>25936.400000000001</v>
      </c>
      <c r="AV751" s="14">
        <v>26085.99</v>
      </c>
      <c r="AW751" s="14">
        <v>27018.78</v>
      </c>
      <c r="AX751" s="14">
        <v>26736.84</v>
      </c>
      <c r="AY751" s="14">
        <v>27234.11</v>
      </c>
      <c r="AZ751" s="14">
        <v>27868.11</v>
      </c>
      <c r="BA751" s="14">
        <v>26777.58</v>
      </c>
      <c r="BB751" s="14">
        <v>25245.75</v>
      </c>
      <c r="BC751" s="14">
        <v>20121.39</v>
      </c>
      <c r="BD751" s="14">
        <v>15450.4</v>
      </c>
      <c r="BE751" s="14">
        <v>12776.01</v>
      </c>
      <c r="BF751" s="14">
        <v>27135.09</v>
      </c>
      <c r="BG751" s="14">
        <v>68.578900000000004</v>
      </c>
      <c r="BH751" s="14">
        <v>67.736800000000002</v>
      </c>
      <c r="BI751" s="14">
        <v>68</v>
      </c>
      <c r="BJ751" s="14">
        <v>67.157899999999998</v>
      </c>
      <c r="BK751" s="14">
        <v>66.157899999999998</v>
      </c>
      <c r="BL751" s="14">
        <v>67.421099999999996</v>
      </c>
      <c r="BM751" s="14">
        <v>68.421099999999996</v>
      </c>
      <c r="BN751" s="14">
        <v>70.421099999999996</v>
      </c>
      <c r="BO751" s="14">
        <v>75.1053</v>
      </c>
      <c r="BP751" s="14">
        <v>78.368399999999994</v>
      </c>
      <c r="BQ751" s="14">
        <v>79.947400000000002</v>
      </c>
      <c r="BR751" s="14">
        <v>80.789500000000004</v>
      </c>
      <c r="BS751" s="14">
        <v>80.210499999999996</v>
      </c>
      <c r="BT751" s="14">
        <v>74.789500000000004</v>
      </c>
      <c r="BU751" s="14">
        <v>74.526300000000006</v>
      </c>
      <c r="BV751" s="14">
        <v>79.842100000000002</v>
      </c>
      <c r="BW751" s="14">
        <v>82.789500000000004</v>
      </c>
      <c r="BX751" s="14">
        <v>83.473699999999994</v>
      </c>
      <c r="BY751" s="14">
        <v>77.789500000000004</v>
      </c>
      <c r="BZ751" s="14">
        <v>74.684200000000004</v>
      </c>
      <c r="CA751" s="14">
        <v>73</v>
      </c>
      <c r="CB751" s="14">
        <v>71.578900000000004</v>
      </c>
      <c r="CC751" s="14">
        <v>71</v>
      </c>
      <c r="CD751" s="14">
        <v>71.578900000000004</v>
      </c>
      <c r="CE751" s="14">
        <v>8461.6919999999991</v>
      </c>
      <c r="CF751" s="14">
        <v>7240.6949999999997</v>
      </c>
      <c r="CG751" s="14">
        <v>6843.3829999999998</v>
      </c>
      <c r="CH751" s="14">
        <v>6406.2290000000003</v>
      </c>
      <c r="CI751" s="14">
        <v>5099.6779999999999</v>
      </c>
      <c r="CJ751" s="14">
        <v>5365.5060000000003</v>
      </c>
      <c r="CK751" s="14">
        <v>7086.4269999999997</v>
      </c>
      <c r="CL751" s="14">
        <v>7747.8469999999998</v>
      </c>
      <c r="CM751" s="14">
        <v>6601.299</v>
      </c>
      <c r="CN751" s="14">
        <v>7646.6360000000004</v>
      </c>
      <c r="CO751" s="14">
        <v>10260.299999999999</v>
      </c>
      <c r="CP751" s="14">
        <v>9128.1440000000002</v>
      </c>
      <c r="CQ751" s="14">
        <v>9444.9940000000006</v>
      </c>
      <c r="CR751" s="14">
        <v>20219.900000000001</v>
      </c>
      <c r="CS751" s="14">
        <v>14777.39</v>
      </c>
      <c r="CT751" s="14">
        <v>17511.07</v>
      </c>
      <c r="CU751" s="14">
        <v>19013.7</v>
      </c>
      <c r="CV751" s="14">
        <v>18976.759999999998</v>
      </c>
      <c r="CW751" s="14">
        <v>14980.7</v>
      </c>
      <c r="CX751" s="14">
        <v>16961.419999999998</v>
      </c>
      <c r="CY751" s="14">
        <v>20195.88</v>
      </c>
      <c r="CZ751" s="14">
        <v>16934.650000000001</v>
      </c>
      <c r="DA751" s="14">
        <v>13369.07</v>
      </c>
      <c r="DB751" s="14">
        <v>12929.89</v>
      </c>
      <c r="DC751" s="14">
        <v>11735.62</v>
      </c>
      <c r="DD751" s="14">
        <f>SUMIFS(CountData!$H:$H, CountData!$A:$A, $B751,CountData!$B:$B, $C751, CountData!$C:$C, $D751, CountData!$D:$D, $E751, CountData!$E:$E, $F751, CountData!$F:$F, $G751, CountData!$G:$G, $H751)</f>
        <v>16</v>
      </c>
      <c r="DE751" s="14">
        <f>SUMIFS(CountData!$I:$I, CountData!$A:$A, $B751, CountData!$B:$B, $C751, CountData!$C:$C, $D751, CountData!$D:$D, $E751, CountData!$E:$E, $F751, CountData!$F:$F, $G751, CountData!$G:$G, $H751)</f>
        <v>19</v>
      </c>
      <c r="DF751" s="27">
        <f t="shared" ca="1" si="11"/>
        <v>2280.5149999999994</v>
      </c>
      <c r="DG751" s="14">
        <v>0</v>
      </c>
    </row>
    <row r="752" spans="1:111" x14ac:dyDescent="0.25">
      <c r="A752" s="14" t="s">
        <v>56</v>
      </c>
      <c r="B752" s="14" t="s">
        <v>55</v>
      </c>
      <c r="C752" s="14" t="s">
        <v>55</v>
      </c>
      <c r="D752" s="14" t="s">
        <v>55</v>
      </c>
      <c r="E752" s="14" t="s">
        <v>100</v>
      </c>
      <c r="F752" s="14" t="s">
        <v>55</v>
      </c>
      <c r="G752" s="14" t="s">
        <v>102</v>
      </c>
      <c r="H752" s="1">
        <v>42186</v>
      </c>
      <c r="I752" s="14">
        <v>10323.5</v>
      </c>
      <c r="J752" s="14">
        <v>9621.0750000000007</v>
      </c>
      <c r="K752" s="14">
        <v>9456.1149999999998</v>
      </c>
      <c r="L752" s="14">
        <v>9860.4950000000008</v>
      </c>
      <c r="M752" s="14">
        <v>10968.13</v>
      </c>
      <c r="N752" s="14">
        <v>11923.83</v>
      </c>
      <c r="O752" s="14">
        <v>14015.99</v>
      </c>
      <c r="P752" s="14">
        <v>16193.5</v>
      </c>
      <c r="Q752" s="14">
        <v>19394.16</v>
      </c>
      <c r="R752" s="14">
        <v>21446.55</v>
      </c>
      <c r="S752" s="14">
        <v>23079.3</v>
      </c>
      <c r="T752" s="14">
        <v>23340.81</v>
      </c>
      <c r="U752" s="14">
        <v>24070.36</v>
      </c>
      <c r="V752" s="14">
        <v>24918.41</v>
      </c>
      <c r="W752" s="14">
        <v>24440.69</v>
      </c>
      <c r="X752" s="14">
        <v>22783.77</v>
      </c>
      <c r="Y752" s="14">
        <v>22534.43</v>
      </c>
      <c r="Z752" s="14">
        <v>22429.27</v>
      </c>
      <c r="AA752" s="14">
        <v>21830.03</v>
      </c>
      <c r="AB752" s="14">
        <v>23802.37</v>
      </c>
      <c r="AC752" s="14">
        <v>22480.880000000001</v>
      </c>
      <c r="AD752" s="14">
        <v>17857.22</v>
      </c>
      <c r="AE752" s="14">
        <v>13882.04</v>
      </c>
      <c r="AF752" s="14">
        <v>11245.01</v>
      </c>
      <c r="AG752" s="14">
        <v>22394.37</v>
      </c>
      <c r="AH752" s="14">
        <v>10503.17</v>
      </c>
      <c r="AI752" s="14">
        <v>9868.7289999999994</v>
      </c>
      <c r="AJ752" s="14">
        <v>9692.6759999999995</v>
      </c>
      <c r="AK752" s="14">
        <v>10146.07</v>
      </c>
      <c r="AL752" s="14">
        <v>11202.91</v>
      </c>
      <c r="AM752" s="14">
        <v>12124.18</v>
      </c>
      <c r="AN752" s="14">
        <v>14101.71</v>
      </c>
      <c r="AO752" s="14">
        <v>16266.87</v>
      </c>
      <c r="AP752" s="14">
        <v>19164.349999999999</v>
      </c>
      <c r="AQ752" s="14">
        <v>21013.84</v>
      </c>
      <c r="AR752" s="14">
        <v>22838.91</v>
      </c>
      <c r="AS752" s="14">
        <v>22935.74</v>
      </c>
      <c r="AT752" s="14">
        <v>23521.61</v>
      </c>
      <c r="AU752" s="14">
        <v>24186.83</v>
      </c>
      <c r="AV752" s="14">
        <v>23637.93</v>
      </c>
      <c r="AW752" s="14">
        <v>25020.82</v>
      </c>
      <c r="AX752" s="14">
        <v>25103.96</v>
      </c>
      <c r="AY752" s="14">
        <v>25408.83</v>
      </c>
      <c r="AZ752" s="14">
        <v>24366.06</v>
      </c>
      <c r="BA752" s="14">
        <v>23261.62</v>
      </c>
      <c r="BB752" s="14">
        <v>22302.3</v>
      </c>
      <c r="BC752" s="14">
        <v>17930.28</v>
      </c>
      <c r="BD752" s="14">
        <v>13818.31</v>
      </c>
      <c r="BE752" s="14">
        <v>11169.76</v>
      </c>
      <c r="BF752" s="14">
        <v>24969.93</v>
      </c>
      <c r="BG752" s="14">
        <v>70.428600000000003</v>
      </c>
      <c r="BH752" s="14">
        <v>69.857100000000003</v>
      </c>
      <c r="BI752" s="14">
        <v>70.428600000000003</v>
      </c>
      <c r="BJ752" s="14">
        <v>70.428600000000003</v>
      </c>
      <c r="BK752" s="14">
        <v>71.285700000000006</v>
      </c>
      <c r="BL752" s="14">
        <v>71</v>
      </c>
      <c r="BM752" s="14">
        <v>71.285700000000006</v>
      </c>
      <c r="BN752" s="14">
        <v>72.571399999999997</v>
      </c>
      <c r="BO752" s="14">
        <v>73.571399999999997</v>
      </c>
      <c r="BP752" s="14">
        <v>75.714299999999994</v>
      </c>
      <c r="BQ752" s="14">
        <v>76.571399999999997</v>
      </c>
      <c r="BR752" s="14">
        <v>81.428600000000003</v>
      </c>
      <c r="BS752" s="14">
        <v>83.142899999999997</v>
      </c>
      <c r="BT752" s="14">
        <v>80.142899999999997</v>
      </c>
      <c r="BU752" s="14">
        <v>78.142899999999997</v>
      </c>
      <c r="BV752" s="14">
        <v>78.571399999999997</v>
      </c>
      <c r="BW752" s="14">
        <v>76.714299999999994</v>
      </c>
      <c r="BX752" s="14">
        <v>73.857100000000003</v>
      </c>
      <c r="BY752" s="14">
        <v>73.428600000000003</v>
      </c>
      <c r="BZ752" s="14">
        <v>72.428600000000003</v>
      </c>
      <c r="CA752" s="14">
        <v>72.571399999999997</v>
      </c>
      <c r="CB752" s="14">
        <v>72.142899999999997</v>
      </c>
      <c r="CC752" s="14">
        <v>72.142899999999997</v>
      </c>
      <c r="CD752" s="14">
        <v>72.571399999999997</v>
      </c>
      <c r="CE752" s="14">
        <v>5336.5050000000001</v>
      </c>
      <c r="CF752" s="14">
        <v>4067.3159999999998</v>
      </c>
      <c r="CG752" s="14">
        <v>3751.1570000000002</v>
      </c>
      <c r="CH752" s="14">
        <v>3129.3159999999998</v>
      </c>
      <c r="CI752" s="14">
        <v>3905.2280000000001</v>
      </c>
      <c r="CJ752" s="14">
        <v>5228.8549999999996</v>
      </c>
      <c r="CK752" s="14">
        <v>5267.9040000000005</v>
      </c>
      <c r="CL752" s="14">
        <v>6698.63</v>
      </c>
      <c r="CM752" s="14">
        <v>5045.5219999999999</v>
      </c>
      <c r="CN752" s="14">
        <v>6323.5709999999999</v>
      </c>
      <c r="CO752" s="14">
        <v>9413.8799999999992</v>
      </c>
      <c r="CP752" s="14">
        <v>8931.3320000000003</v>
      </c>
      <c r="CQ752" s="14">
        <v>10477.92</v>
      </c>
      <c r="CR752" s="14">
        <v>8961.3230000000003</v>
      </c>
      <c r="CS752" s="14">
        <v>8087.79</v>
      </c>
      <c r="CT752" s="14">
        <v>7589.5140000000001</v>
      </c>
      <c r="CU752" s="14">
        <v>8262.2540000000008</v>
      </c>
      <c r="CV752" s="14">
        <v>8849.7900000000009</v>
      </c>
      <c r="CW752" s="14">
        <v>7500.4809999999998</v>
      </c>
      <c r="CX752" s="14">
        <v>12639.95</v>
      </c>
      <c r="CY752" s="14">
        <v>15056.04</v>
      </c>
      <c r="CZ752" s="14">
        <v>10900.38</v>
      </c>
      <c r="DA752" s="14">
        <v>8899.7669999999998</v>
      </c>
      <c r="DB752" s="14">
        <v>7945.308</v>
      </c>
      <c r="DC752" s="14">
        <v>5509.67</v>
      </c>
      <c r="DD752" s="14">
        <f>SUMIFS(CountData!$H:$H, CountData!$A:$A, $B752,CountData!$B:$B, $C752, CountData!$C:$C, $D752, CountData!$D:$D, $E752, CountData!$E:$E, $F752, CountData!$F:$F, $G752, CountData!$G:$G, $H752)</f>
        <v>16</v>
      </c>
      <c r="DE752" s="14">
        <f>SUMIFS(CountData!$I:$I, CountData!$A:$A, $B752, CountData!$B:$B, $C752, CountData!$C:$C, $D752, CountData!$D:$D, $E752, CountData!$E:$E, $F752, CountData!$F:$F, $G752, CountData!$G:$G, $H752)</f>
        <v>19</v>
      </c>
      <c r="DF752" s="27">
        <f t="shared" ca="1" si="11"/>
        <v>2398.5099999999984</v>
      </c>
      <c r="DG752" s="14">
        <v>0</v>
      </c>
    </row>
    <row r="753" spans="1:111" x14ac:dyDescent="0.25">
      <c r="A753" s="14" t="s">
        <v>56</v>
      </c>
      <c r="B753" s="14" t="s">
        <v>55</v>
      </c>
      <c r="C753" s="14" t="s">
        <v>55</v>
      </c>
      <c r="D753" s="14" t="s">
        <v>55</v>
      </c>
      <c r="E753" s="14" t="s">
        <v>100</v>
      </c>
      <c r="F753" s="14" t="s">
        <v>55</v>
      </c>
      <c r="G753" s="14" t="s">
        <v>102</v>
      </c>
      <c r="H753" s="1">
        <v>42214</v>
      </c>
      <c r="I753" s="14">
        <v>9649.0550000000003</v>
      </c>
      <c r="J753" s="14">
        <v>9248.09</v>
      </c>
      <c r="K753" s="14">
        <v>9240.2950000000001</v>
      </c>
      <c r="L753" s="14">
        <v>9983.9349999999995</v>
      </c>
      <c r="M753" s="14">
        <v>10938.17</v>
      </c>
      <c r="N753" s="14">
        <v>12096.56</v>
      </c>
      <c r="O753" s="14">
        <v>14155.89</v>
      </c>
      <c r="P753" s="14">
        <v>15774.94</v>
      </c>
      <c r="Q753" s="14">
        <v>18220.78</v>
      </c>
      <c r="R753" s="14">
        <v>20058.79</v>
      </c>
      <c r="S753" s="14">
        <v>21564.01</v>
      </c>
      <c r="T753" s="14">
        <v>22305.24</v>
      </c>
      <c r="U753" s="14">
        <v>23059.88</v>
      </c>
      <c r="V753" s="14">
        <v>23526.67</v>
      </c>
      <c r="W753" s="14">
        <v>23942.6</v>
      </c>
      <c r="X753" s="14">
        <v>21435.45</v>
      </c>
      <c r="Y753" s="14">
        <v>21435.279999999999</v>
      </c>
      <c r="Z753" s="14">
        <v>21453.79</v>
      </c>
      <c r="AA753" s="14">
        <v>21347.78</v>
      </c>
      <c r="AB753" s="14">
        <v>23803.32</v>
      </c>
      <c r="AC753" s="14">
        <v>22342.25</v>
      </c>
      <c r="AD753" s="14">
        <v>17761.14</v>
      </c>
      <c r="AE753" s="14">
        <v>13840.05</v>
      </c>
      <c r="AF753" s="14">
        <v>11276.29</v>
      </c>
      <c r="AG753" s="14">
        <v>21418.080000000002</v>
      </c>
      <c r="AH753" s="14">
        <v>9830.6859999999997</v>
      </c>
      <c r="AI753" s="14">
        <v>9520.2109999999993</v>
      </c>
      <c r="AJ753" s="14">
        <v>9479.43</v>
      </c>
      <c r="AK753" s="14">
        <v>10269.799999999999</v>
      </c>
      <c r="AL753" s="14">
        <v>11162.22</v>
      </c>
      <c r="AM753" s="14">
        <v>12330.69</v>
      </c>
      <c r="AN753" s="14">
        <v>14306.34</v>
      </c>
      <c r="AO753" s="14">
        <v>15857.98</v>
      </c>
      <c r="AP753" s="14">
        <v>17908.45</v>
      </c>
      <c r="AQ753" s="14">
        <v>19580.84</v>
      </c>
      <c r="AR753" s="14">
        <v>21214.71</v>
      </c>
      <c r="AS753" s="14">
        <v>21953.32</v>
      </c>
      <c r="AT753" s="14">
        <v>22601.57</v>
      </c>
      <c r="AU753" s="14">
        <v>22778.31</v>
      </c>
      <c r="AV753" s="14">
        <v>23071.35</v>
      </c>
      <c r="AW753" s="14">
        <v>23514.87</v>
      </c>
      <c r="AX753" s="14">
        <v>23929.86</v>
      </c>
      <c r="AY753" s="14">
        <v>24305.54</v>
      </c>
      <c r="AZ753" s="14">
        <v>23812.65</v>
      </c>
      <c r="BA753" s="14">
        <v>23323.7</v>
      </c>
      <c r="BB753" s="14">
        <v>22106.799999999999</v>
      </c>
      <c r="BC753" s="14">
        <v>17710.93</v>
      </c>
      <c r="BD753" s="14">
        <v>13659.66</v>
      </c>
      <c r="BE753" s="14">
        <v>11062</v>
      </c>
      <c r="BF753" s="14">
        <v>23898.99</v>
      </c>
      <c r="BG753" s="14">
        <v>69</v>
      </c>
      <c r="BH753" s="14">
        <v>69.436199999999999</v>
      </c>
      <c r="BI753" s="14">
        <v>70</v>
      </c>
      <c r="BJ753" s="14">
        <v>70</v>
      </c>
      <c r="BK753" s="14">
        <v>70</v>
      </c>
      <c r="BL753" s="14">
        <v>70</v>
      </c>
      <c r="BM753" s="14">
        <v>70</v>
      </c>
      <c r="BN753" s="14">
        <v>70.872500000000002</v>
      </c>
      <c r="BO753" s="14">
        <v>72.308700000000002</v>
      </c>
      <c r="BP753" s="14">
        <v>74.745000000000005</v>
      </c>
      <c r="BQ753" s="14">
        <v>77.053700000000006</v>
      </c>
      <c r="BR753" s="14">
        <v>77.617400000000004</v>
      </c>
      <c r="BS753" s="14">
        <v>78.181200000000004</v>
      </c>
      <c r="BT753" s="14">
        <v>78.308700000000002</v>
      </c>
      <c r="BU753" s="14">
        <v>78.745000000000005</v>
      </c>
      <c r="BV753" s="14">
        <v>77.181200000000004</v>
      </c>
      <c r="BW753" s="14">
        <v>76.872500000000002</v>
      </c>
      <c r="BX753" s="14">
        <v>75.308700000000002</v>
      </c>
      <c r="BY753" s="14">
        <v>73.872500000000002</v>
      </c>
      <c r="BZ753" s="14">
        <v>72.436199999999999</v>
      </c>
      <c r="CA753" s="14">
        <v>72</v>
      </c>
      <c r="CB753" s="14">
        <v>71.436199999999999</v>
      </c>
      <c r="CC753" s="14">
        <v>71.436199999999999</v>
      </c>
      <c r="CD753" s="14">
        <v>71.436199999999999</v>
      </c>
      <c r="CE753" s="14">
        <v>6174.3389999999999</v>
      </c>
      <c r="CF753" s="14">
        <v>5178.1850000000004</v>
      </c>
      <c r="CG753" s="14">
        <v>4877.6210000000001</v>
      </c>
      <c r="CH753" s="14">
        <v>4382.5450000000001</v>
      </c>
      <c r="CI753" s="14">
        <v>3542.625</v>
      </c>
      <c r="CJ753" s="14">
        <v>3875.9229999999998</v>
      </c>
      <c r="CK753" s="14">
        <v>4945.0219999999999</v>
      </c>
      <c r="CL753" s="14">
        <v>5925.7889999999998</v>
      </c>
      <c r="CM753" s="14">
        <v>4934.8729999999996</v>
      </c>
      <c r="CN753" s="14">
        <v>6326.5469999999996</v>
      </c>
      <c r="CO753" s="14">
        <v>9158.0820000000003</v>
      </c>
      <c r="CP753" s="14">
        <v>8420.0020000000004</v>
      </c>
      <c r="CQ753" s="14">
        <v>8129.1329999999998</v>
      </c>
      <c r="CR753" s="14">
        <v>8692.8539999999994</v>
      </c>
      <c r="CS753" s="14">
        <v>8072.6959999999999</v>
      </c>
      <c r="CT753" s="14">
        <v>8423.1209999999992</v>
      </c>
      <c r="CU753" s="14">
        <v>8943.19</v>
      </c>
      <c r="CV753" s="14">
        <v>8024.4520000000002</v>
      </c>
      <c r="CW753" s="14">
        <v>7196.2</v>
      </c>
      <c r="CX753" s="14">
        <v>13456.76</v>
      </c>
      <c r="CY753" s="14">
        <v>15297.08</v>
      </c>
      <c r="CZ753" s="14">
        <v>12716.34</v>
      </c>
      <c r="DA753" s="14">
        <v>9589.1080000000002</v>
      </c>
      <c r="DB753" s="14">
        <v>8629.0939999999991</v>
      </c>
      <c r="DC753" s="14">
        <v>5535.7839999999997</v>
      </c>
      <c r="DD753" s="14">
        <f>SUMIFS(CountData!$H:$H, CountData!$A:$A, $B753,CountData!$B:$B, $C753, CountData!$C:$C, $D753, CountData!$D:$D, $E753, CountData!$E:$E, $F753, CountData!$F:$F, $G753, CountData!$G:$G, $H753)</f>
        <v>16</v>
      </c>
      <c r="DE753" s="14">
        <f>SUMIFS(CountData!$I:$I, CountData!$A:$A, $B753, CountData!$B:$B, $C753, CountData!$C:$C, $D753, CountData!$D:$D, $E753, CountData!$E:$E, $F753, CountData!$F:$F, $G753, CountData!$G:$G, $H753)</f>
        <v>19</v>
      </c>
      <c r="DF753" s="27">
        <f t="shared" ca="1" si="11"/>
        <v>2287.3300000000017</v>
      </c>
      <c r="DG753" s="14">
        <v>0</v>
      </c>
    </row>
    <row r="754" spans="1:111" x14ac:dyDescent="0.25">
      <c r="A754" s="14" t="s">
        <v>56</v>
      </c>
      <c r="B754" s="14" t="s">
        <v>55</v>
      </c>
      <c r="C754" s="14" t="s">
        <v>55</v>
      </c>
      <c r="D754" s="14" t="s">
        <v>55</v>
      </c>
      <c r="E754" s="14" t="s">
        <v>100</v>
      </c>
      <c r="F754" s="14" t="s">
        <v>55</v>
      </c>
      <c r="G754" s="14" t="s">
        <v>102</v>
      </c>
      <c r="H754" s="1">
        <v>42221</v>
      </c>
      <c r="I754" s="14">
        <v>11018.08</v>
      </c>
      <c r="J754" s="14">
        <v>10506.88</v>
      </c>
      <c r="K754" s="14">
        <v>10239.69</v>
      </c>
      <c r="L754" s="14">
        <v>10514.25</v>
      </c>
      <c r="M754" s="14">
        <v>11478.41</v>
      </c>
      <c r="N754" s="14">
        <v>12900.95</v>
      </c>
      <c r="O754" s="14">
        <v>14679.27</v>
      </c>
      <c r="P754" s="14">
        <v>16433.150000000001</v>
      </c>
      <c r="Q754" s="14">
        <v>19316.57</v>
      </c>
      <c r="R754" s="14">
        <v>21298.02</v>
      </c>
      <c r="S754" s="14">
        <v>23322.36</v>
      </c>
      <c r="T754" s="14">
        <v>24554.21</v>
      </c>
      <c r="U754" s="14">
        <v>25369.07</v>
      </c>
      <c r="V754" s="14">
        <v>25295.85</v>
      </c>
      <c r="W754" s="14">
        <v>25716.959999999999</v>
      </c>
      <c r="X754" s="14">
        <v>23743.42</v>
      </c>
      <c r="Y754" s="14">
        <v>23841.01</v>
      </c>
      <c r="Z754" s="14">
        <v>23855.88</v>
      </c>
      <c r="AA754" s="14">
        <v>23955.9</v>
      </c>
      <c r="AB754" s="14">
        <v>26215.82</v>
      </c>
      <c r="AC754" s="14">
        <v>24548.83</v>
      </c>
      <c r="AD754" s="14">
        <v>19602.939999999999</v>
      </c>
      <c r="AE754" s="14">
        <v>15510.66</v>
      </c>
      <c r="AF754" s="14">
        <v>12450.87</v>
      </c>
      <c r="AG754" s="14">
        <v>23849.05</v>
      </c>
      <c r="AH754" s="14">
        <v>11182.52</v>
      </c>
      <c r="AI754" s="14">
        <v>10741.89</v>
      </c>
      <c r="AJ754" s="14">
        <v>10456.82</v>
      </c>
      <c r="AK754" s="14">
        <v>10756.66</v>
      </c>
      <c r="AL754" s="14">
        <v>11649.93</v>
      </c>
      <c r="AM754" s="14">
        <v>13026.25</v>
      </c>
      <c r="AN754" s="14">
        <v>14767.45</v>
      </c>
      <c r="AO754" s="14">
        <v>16500.27</v>
      </c>
      <c r="AP754" s="14">
        <v>19064.66</v>
      </c>
      <c r="AQ754" s="14">
        <v>20934.599999999999</v>
      </c>
      <c r="AR754" s="14">
        <v>22906.09</v>
      </c>
      <c r="AS754" s="14">
        <v>23988.04</v>
      </c>
      <c r="AT754" s="14">
        <v>24834.98</v>
      </c>
      <c r="AU754" s="14">
        <v>24620.29</v>
      </c>
      <c r="AV754" s="14">
        <v>24980.27</v>
      </c>
      <c r="AW754" s="14">
        <v>26075.24</v>
      </c>
      <c r="AX754" s="14">
        <v>26501.69</v>
      </c>
      <c r="AY754" s="14">
        <v>26859.67</v>
      </c>
      <c r="AZ754" s="14">
        <v>26489.3</v>
      </c>
      <c r="BA754" s="14">
        <v>25718.84</v>
      </c>
      <c r="BB754" s="14">
        <v>24173.08</v>
      </c>
      <c r="BC754" s="14">
        <v>19476.759999999998</v>
      </c>
      <c r="BD754" s="14">
        <v>15202.29</v>
      </c>
      <c r="BE754" s="14">
        <v>12155.86</v>
      </c>
      <c r="BF754" s="14">
        <v>26447.95</v>
      </c>
      <c r="BG754" s="14">
        <v>68.902100000000004</v>
      </c>
      <c r="BH754" s="14">
        <v>68.482500000000002</v>
      </c>
      <c r="BI754" s="14">
        <v>68.062899999999999</v>
      </c>
      <c r="BJ754" s="14">
        <v>67.902100000000004</v>
      </c>
      <c r="BK754" s="14">
        <v>67.482500000000002</v>
      </c>
      <c r="BL754" s="14">
        <v>67.482500000000002</v>
      </c>
      <c r="BM754" s="14">
        <v>70</v>
      </c>
      <c r="BN754" s="14">
        <v>73.419600000000003</v>
      </c>
      <c r="BO754" s="14">
        <v>73.839200000000005</v>
      </c>
      <c r="BP754" s="14">
        <v>76.839200000000005</v>
      </c>
      <c r="BQ754" s="14">
        <v>83.097899999999996</v>
      </c>
      <c r="BR754" s="14">
        <v>87.034999999999997</v>
      </c>
      <c r="BS754" s="14">
        <v>87.034999999999997</v>
      </c>
      <c r="BT754" s="14">
        <v>81.517499999999998</v>
      </c>
      <c r="BU754" s="14">
        <v>82.097899999999996</v>
      </c>
      <c r="BV754" s="14">
        <v>82.097899999999996</v>
      </c>
      <c r="BW754" s="14">
        <v>81.517499999999998</v>
      </c>
      <c r="BX754" s="14">
        <v>80.3566</v>
      </c>
      <c r="BY754" s="14">
        <v>75.839200000000005</v>
      </c>
      <c r="BZ754" s="14">
        <v>73</v>
      </c>
      <c r="CA754" s="14">
        <v>72</v>
      </c>
      <c r="CB754" s="14">
        <v>72.419600000000003</v>
      </c>
      <c r="CC754" s="14">
        <v>71</v>
      </c>
      <c r="CD754" s="14">
        <v>71</v>
      </c>
      <c r="CE754" s="14">
        <v>5714.5680000000002</v>
      </c>
      <c r="CF754" s="14">
        <v>4636.8159999999998</v>
      </c>
      <c r="CG754" s="14">
        <v>4315.0240000000003</v>
      </c>
      <c r="CH754" s="14">
        <v>4382.9409999999998</v>
      </c>
      <c r="CI754" s="14">
        <v>3391.8090000000002</v>
      </c>
      <c r="CJ754" s="14">
        <v>3723.5340000000001</v>
      </c>
      <c r="CK754" s="14">
        <v>4845.1779999999999</v>
      </c>
      <c r="CL754" s="14">
        <v>6204.2730000000001</v>
      </c>
      <c r="CM754" s="14">
        <v>4659.7579999999998</v>
      </c>
      <c r="CN754" s="14">
        <v>5685.2889999999998</v>
      </c>
      <c r="CO754" s="14">
        <v>11337.53</v>
      </c>
      <c r="CP754" s="14">
        <v>12558.23</v>
      </c>
      <c r="CQ754" s="14">
        <v>12415.22</v>
      </c>
      <c r="CR754" s="14">
        <v>10972.29</v>
      </c>
      <c r="CS754" s="14">
        <v>7329.0169999999998</v>
      </c>
      <c r="CT754" s="14">
        <v>7669.3149999999996</v>
      </c>
      <c r="CU754" s="14">
        <v>8244.39</v>
      </c>
      <c r="CV754" s="14">
        <v>8204.1280000000006</v>
      </c>
      <c r="CW754" s="14">
        <v>7477.9049999999997</v>
      </c>
      <c r="CX754" s="14">
        <v>12119.67</v>
      </c>
      <c r="CY754" s="14">
        <v>15460.13</v>
      </c>
      <c r="CZ754" s="14">
        <v>11915.31</v>
      </c>
      <c r="DA754" s="14">
        <v>11765.44</v>
      </c>
      <c r="DB754" s="14">
        <v>9536.9779999999992</v>
      </c>
      <c r="DC754" s="14">
        <v>5378.6419999999998</v>
      </c>
      <c r="DD754" s="14">
        <f>SUMIFS(CountData!$H:$H, CountData!$A:$A, $B754,CountData!$B:$B, $C754, CountData!$C:$C, $D754, CountData!$D:$D, $E754, CountData!$E:$E, $F754, CountData!$F:$F, $G754, CountData!$G:$G, $H754)</f>
        <v>16</v>
      </c>
      <c r="DE754" s="14">
        <f>SUMIFS(CountData!$I:$I, CountData!$A:$A, $B754, CountData!$B:$B, $C754, CountData!$C:$C, $D754, CountData!$D:$D, $E754, CountData!$E:$E, $F754, CountData!$F:$F, $G754, CountData!$G:$G, $H754)</f>
        <v>19</v>
      </c>
      <c r="DF754" s="27">
        <f t="shared" ca="1" si="11"/>
        <v>2255.1650000000009</v>
      </c>
      <c r="DG754" s="14">
        <v>0</v>
      </c>
    </row>
    <row r="755" spans="1:111" x14ac:dyDescent="0.25">
      <c r="A755" s="14" t="s">
        <v>56</v>
      </c>
      <c r="B755" s="14" t="s">
        <v>55</v>
      </c>
      <c r="C755" s="14" t="s">
        <v>55</v>
      </c>
      <c r="D755" s="14" t="s">
        <v>55</v>
      </c>
      <c r="E755" s="14" t="s">
        <v>100</v>
      </c>
      <c r="F755" s="14" t="s">
        <v>55</v>
      </c>
      <c r="G755" s="14" t="s">
        <v>102</v>
      </c>
      <c r="H755" s="1">
        <v>42229</v>
      </c>
      <c r="I755" s="14">
        <v>10372.790000000001</v>
      </c>
      <c r="J755" s="14">
        <v>10022.049999999999</v>
      </c>
      <c r="K755" s="14">
        <v>9905.1849999999995</v>
      </c>
      <c r="L755" s="14">
        <v>10479.49</v>
      </c>
      <c r="M755" s="14">
        <v>11116.34</v>
      </c>
      <c r="N755" s="14">
        <v>12132.78</v>
      </c>
      <c r="O755" s="14">
        <v>14339.42</v>
      </c>
      <c r="P755" s="14">
        <v>16527.63</v>
      </c>
      <c r="Q755" s="14">
        <v>19468.78</v>
      </c>
      <c r="R755" s="14">
        <v>21608.97</v>
      </c>
      <c r="S755" s="14">
        <v>24208.27</v>
      </c>
      <c r="T755" s="14">
        <v>25084.3</v>
      </c>
      <c r="U755" s="14">
        <v>25729.71</v>
      </c>
      <c r="V755" s="14">
        <v>26371.41</v>
      </c>
      <c r="W755" s="14">
        <v>26887.56</v>
      </c>
      <c r="X755" s="14">
        <v>24045.200000000001</v>
      </c>
      <c r="Y755" s="14">
        <v>24258.61</v>
      </c>
      <c r="Z755" s="14">
        <v>24114.48</v>
      </c>
      <c r="AA755" s="14">
        <v>24269.56</v>
      </c>
      <c r="AB755" s="14">
        <v>26333.62</v>
      </c>
      <c r="AC755" s="14">
        <v>24694.06</v>
      </c>
      <c r="AD755" s="14">
        <v>19620</v>
      </c>
      <c r="AE755" s="14">
        <v>15382.6</v>
      </c>
      <c r="AF755" s="14">
        <v>12361.35</v>
      </c>
      <c r="AG755" s="14">
        <v>24171.96</v>
      </c>
      <c r="AH755" s="14">
        <v>10489.32</v>
      </c>
      <c r="AI755" s="14">
        <v>10198.5</v>
      </c>
      <c r="AJ755" s="14">
        <v>10095.39</v>
      </c>
      <c r="AK755" s="14">
        <v>10662.24</v>
      </c>
      <c r="AL755" s="14">
        <v>11203.96</v>
      </c>
      <c r="AM755" s="14">
        <v>12134.88</v>
      </c>
      <c r="AN755" s="14">
        <v>14405.46</v>
      </c>
      <c r="AO755" s="14">
        <v>16630.87</v>
      </c>
      <c r="AP755" s="14">
        <v>19304.91</v>
      </c>
      <c r="AQ755" s="14">
        <v>21333.83</v>
      </c>
      <c r="AR755" s="14">
        <v>23928.25</v>
      </c>
      <c r="AS755" s="14">
        <v>24801.32</v>
      </c>
      <c r="AT755" s="14">
        <v>25423.87</v>
      </c>
      <c r="AU755" s="14">
        <v>25785.17</v>
      </c>
      <c r="AV755" s="14">
        <v>26323.69</v>
      </c>
      <c r="AW755" s="14">
        <v>26643.01</v>
      </c>
      <c r="AX755" s="14">
        <v>27167.51</v>
      </c>
      <c r="AY755" s="14">
        <v>27322.27</v>
      </c>
      <c r="AZ755" s="14">
        <v>26870.18</v>
      </c>
      <c r="BA755" s="14">
        <v>25821.59</v>
      </c>
      <c r="BB755" s="14">
        <v>24453.82</v>
      </c>
      <c r="BC755" s="14">
        <v>19576.64</v>
      </c>
      <c r="BD755" s="14">
        <v>15284.03</v>
      </c>
      <c r="BE755" s="14">
        <v>12153.51</v>
      </c>
      <c r="BF755" s="14">
        <v>27009.72</v>
      </c>
      <c r="BG755" s="14">
        <v>71.839200000000005</v>
      </c>
      <c r="BH755" s="14">
        <v>71.419600000000003</v>
      </c>
      <c r="BI755" s="14">
        <v>70.160799999999995</v>
      </c>
      <c r="BJ755" s="14">
        <v>69.160799999999995</v>
      </c>
      <c r="BK755" s="14">
        <v>68.741299999999995</v>
      </c>
      <c r="BL755" s="14">
        <v>69.160799999999995</v>
      </c>
      <c r="BM755" s="14">
        <v>69.580399999999997</v>
      </c>
      <c r="BN755" s="14">
        <v>74.419600000000003</v>
      </c>
      <c r="BO755" s="14">
        <v>76.097899999999996</v>
      </c>
      <c r="BP755" s="14">
        <v>81.097899999999996</v>
      </c>
      <c r="BQ755" s="14">
        <v>83.937100000000001</v>
      </c>
      <c r="BR755" s="14">
        <v>84.776200000000003</v>
      </c>
      <c r="BS755" s="14">
        <v>84.937100000000001</v>
      </c>
      <c r="BT755" s="14">
        <v>86.3566</v>
      </c>
      <c r="BU755" s="14">
        <v>83.937100000000001</v>
      </c>
      <c r="BV755" s="14">
        <v>82.097899999999996</v>
      </c>
      <c r="BW755" s="14">
        <v>81.678299999999993</v>
      </c>
      <c r="BX755" s="14">
        <v>82.517499999999998</v>
      </c>
      <c r="BY755" s="14">
        <v>81.517499999999998</v>
      </c>
      <c r="BZ755" s="14">
        <v>77.678299999999993</v>
      </c>
      <c r="CA755" s="14">
        <v>76.258700000000005</v>
      </c>
      <c r="CB755" s="14">
        <v>74.419600000000003</v>
      </c>
      <c r="CC755" s="14">
        <v>73.839200000000005</v>
      </c>
      <c r="CD755" s="14">
        <v>73</v>
      </c>
      <c r="CE755" s="14">
        <v>5672.2749999999996</v>
      </c>
      <c r="CF755" s="14">
        <v>4620.4409999999998</v>
      </c>
      <c r="CG755" s="14">
        <v>5507.7380000000003</v>
      </c>
      <c r="CH755" s="14">
        <v>4822.2920000000004</v>
      </c>
      <c r="CI755" s="14">
        <v>3781.5050000000001</v>
      </c>
      <c r="CJ755" s="14">
        <v>4089.6640000000002</v>
      </c>
      <c r="CK755" s="14">
        <v>5625.3</v>
      </c>
      <c r="CL755" s="14">
        <v>6552.6890000000003</v>
      </c>
      <c r="CM755" s="14">
        <v>4182.9059999999999</v>
      </c>
      <c r="CN755" s="14">
        <v>5735.1530000000002</v>
      </c>
      <c r="CO755" s="14">
        <v>8081.0209999999997</v>
      </c>
      <c r="CP755" s="14">
        <v>6930.3829999999998</v>
      </c>
      <c r="CQ755" s="14">
        <v>6814.9089999999997</v>
      </c>
      <c r="CR755" s="14">
        <v>8190.5169999999998</v>
      </c>
      <c r="CS755" s="14">
        <v>7035.1329999999998</v>
      </c>
      <c r="CT755" s="14">
        <v>7320.2470000000003</v>
      </c>
      <c r="CU755" s="14">
        <v>7240.4070000000002</v>
      </c>
      <c r="CV755" s="14">
        <v>7972.3540000000003</v>
      </c>
      <c r="CW755" s="14">
        <v>8371.1460000000006</v>
      </c>
      <c r="CX755" s="14">
        <v>12843.26</v>
      </c>
      <c r="CY755" s="14">
        <v>13746.29</v>
      </c>
      <c r="CZ755" s="14">
        <v>11254.21</v>
      </c>
      <c r="DA755" s="14">
        <v>9093.8619999999992</v>
      </c>
      <c r="DB755" s="14">
        <v>9101.1389999999992</v>
      </c>
      <c r="DC755" s="14">
        <v>4986.1090000000004</v>
      </c>
      <c r="DD755" s="14">
        <f>SUMIFS(CountData!$H:$H, CountData!$A:$A, $B755,CountData!$B:$B, $C755, CountData!$C:$C, $D755, CountData!$D:$D, $E755, CountData!$E:$E, $F755, CountData!$F:$F, $G755, CountData!$G:$G, $H755)</f>
        <v>16</v>
      </c>
      <c r="DE755" s="14">
        <f>SUMIFS(CountData!$I:$I, CountData!$A:$A, $B755, CountData!$B:$B, $C755, CountData!$C:$C, $D755, CountData!$D:$D, $E755, CountData!$E:$E, $F755, CountData!$F:$F, $G755, CountData!$G:$G, $H755)</f>
        <v>19</v>
      </c>
      <c r="DF755" s="27">
        <f t="shared" ca="1" si="11"/>
        <v>2692.1575000000012</v>
      </c>
      <c r="DG755" s="14">
        <v>0</v>
      </c>
    </row>
    <row r="756" spans="1:111" x14ac:dyDescent="0.25">
      <c r="A756" s="14" t="s">
        <v>56</v>
      </c>
      <c r="B756" s="14" t="s">
        <v>55</v>
      </c>
      <c r="C756" s="14" t="s">
        <v>55</v>
      </c>
      <c r="D756" s="14" t="s">
        <v>55</v>
      </c>
      <c r="E756" s="14" t="s">
        <v>100</v>
      </c>
      <c r="F756" s="14" t="s">
        <v>55</v>
      </c>
      <c r="G756" s="14" t="s">
        <v>102</v>
      </c>
      <c r="H756" s="1">
        <v>42241</v>
      </c>
      <c r="I756" s="14">
        <v>9668.11</v>
      </c>
      <c r="J756" s="14">
        <v>9433.43</v>
      </c>
      <c r="K756" s="14">
        <v>9405.4650000000001</v>
      </c>
      <c r="L756" s="14">
        <v>9959.18</v>
      </c>
      <c r="M756" s="14">
        <v>10708.59</v>
      </c>
      <c r="N756" s="14">
        <v>11914.16</v>
      </c>
      <c r="O756" s="14">
        <v>14322.03</v>
      </c>
      <c r="P756" s="14">
        <v>16679.98</v>
      </c>
      <c r="Q756" s="14">
        <v>19018.650000000001</v>
      </c>
      <c r="R756" s="14">
        <v>20256.38</v>
      </c>
      <c r="S756" s="14">
        <v>21784.32</v>
      </c>
      <c r="T756" s="14">
        <v>22040.93</v>
      </c>
      <c r="U756" s="14">
        <v>22433.34</v>
      </c>
      <c r="V756" s="14">
        <v>22964.65</v>
      </c>
      <c r="W756" s="14">
        <v>23388.34</v>
      </c>
      <c r="X756" s="14">
        <v>21350.36</v>
      </c>
      <c r="Y756" s="14">
        <v>21209.01</v>
      </c>
      <c r="Z756" s="14">
        <v>21058.99</v>
      </c>
      <c r="AA756" s="14">
        <v>21370.73</v>
      </c>
      <c r="AB756" s="14">
        <v>23849.13</v>
      </c>
      <c r="AC756" s="14">
        <v>21994.69</v>
      </c>
      <c r="AD756" s="14">
        <v>17215.82</v>
      </c>
      <c r="AE756" s="14">
        <v>13746.54</v>
      </c>
      <c r="AF756" s="14">
        <v>11479.81</v>
      </c>
      <c r="AG756" s="14">
        <v>21247.27</v>
      </c>
      <c r="AH756" s="14">
        <v>9780.6190000000006</v>
      </c>
      <c r="AI756" s="14">
        <v>9621.7860000000001</v>
      </c>
      <c r="AJ756" s="14">
        <v>9584.6440000000002</v>
      </c>
      <c r="AK756" s="14">
        <v>10170.629999999999</v>
      </c>
      <c r="AL756" s="14">
        <v>10897.86</v>
      </c>
      <c r="AM756" s="14">
        <v>12085.22</v>
      </c>
      <c r="AN756" s="14">
        <v>14376.13</v>
      </c>
      <c r="AO756" s="14">
        <v>16734.54</v>
      </c>
      <c r="AP756" s="14">
        <v>18766.45</v>
      </c>
      <c r="AQ756" s="14">
        <v>19916.669999999998</v>
      </c>
      <c r="AR756" s="14">
        <v>21717.79</v>
      </c>
      <c r="AS756" s="14">
        <v>22066.560000000001</v>
      </c>
      <c r="AT756" s="14">
        <v>22402.94</v>
      </c>
      <c r="AU756" s="14">
        <v>22563.13</v>
      </c>
      <c r="AV756" s="14">
        <v>22847.32</v>
      </c>
      <c r="AW756" s="14">
        <v>23325.79</v>
      </c>
      <c r="AX756" s="14">
        <v>23507.46</v>
      </c>
      <c r="AY756" s="14">
        <v>23595.45</v>
      </c>
      <c r="AZ756" s="14">
        <v>23414.94</v>
      </c>
      <c r="BA756" s="14">
        <v>23591.08</v>
      </c>
      <c r="BB756" s="14">
        <v>21884.78</v>
      </c>
      <c r="BC756" s="14">
        <v>17326.07</v>
      </c>
      <c r="BD756" s="14">
        <v>13872.21</v>
      </c>
      <c r="BE756" s="14">
        <v>11435.44</v>
      </c>
      <c r="BF756" s="14">
        <v>23459.24</v>
      </c>
      <c r="BG756" s="14">
        <v>71.144999999999996</v>
      </c>
      <c r="BH756" s="14">
        <v>71.144999999999996</v>
      </c>
      <c r="BI756" s="14">
        <v>71.144999999999996</v>
      </c>
      <c r="BJ756" s="14">
        <v>71.572500000000005</v>
      </c>
      <c r="BK756" s="14">
        <v>72</v>
      </c>
      <c r="BL756" s="14">
        <v>72.427499999999995</v>
      </c>
      <c r="BM756" s="14">
        <v>72.855000000000004</v>
      </c>
      <c r="BN756" s="14">
        <v>73.282399999999996</v>
      </c>
      <c r="BO756" s="14">
        <v>73.709900000000005</v>
      </c>
      <c r="BP756" s="14">
        <v>73.709900000000005</v>
      </c>
      <c r="BQ756" s="14">
        <v>73.282399999999996</v>
      </c>
      <c r="BR756" s="14">
        <v>73.709900000000005</v>
      </c>
      <c r="BS756" s="14">
        <v>74.282399999999996</v>
      </c>
      <c r="BT756" s="14">
        <v>77.1374</v>
      </c>
      <c r="BU756" s="14">
        <v>77.992400000000004</v>
      </c>
      <c r="BV756" s="14">
        <v>78.1374</v>
      </c>
      <c r="BW756" s="14">
        <v>80.564899999999994</v>
      </c>
      <c r="BX756" s="14">
        <v>77.709900000000005</v>
      </c>
      <c r="BY756" s="14">
        <v>76.282399999999996</v>
      </c>
      <c r="BZ756" s="14">
        <v>74.855000000000004</v>
      </c>
      <c r="CA756" s="14">
        <v>74.855000000000004</v>
      </c>
      <c r="CB756" s="14">
        <v>74.427499999999995</v>
      </c>
      <c r="CC756" s="14">
        <v>75.855000000000004</v>
      </c>
      <c r="CD756" s="14">
        <v>75.427499999999995</v>
      </c>
      <c r="CE756" s="14">
        <v>4936.924</v>
      </c>
      <c r="CF756" s="14">
        <v>4098.9120000000003</v>
      </c>
      <c r="CG756" s="14">
        <v>3847.2869999999998</v>
      </c>
      <c r="CH756" s="14">
        <v>3599.73</v>
      </c>
      <c r="CI756" s="14">
        <v>3021.777</v>
      </c>
      <c r="CJ756" s="14">
        <v>4369.9740000000002</v>
      </c>
      <c r="CK756" s="14">
        <v>5226.3770000000004</v>
      </c>
      <c r="CL756" s="14">
        <v>5877.2730000000001</v>
      </c>
      <c r="CM756" s="14">
        <v>4212.01</v>
      </c>
      <c r="CN756" s="14">
        <v>6869.5630000000001</v>
      </c>
      <c r="CO756" s="14">
        <v>13931.5</v>
      </c>
      <c r="CP756" s="14">
        <v>14146.33</v>
      </c>
      <c r="CQ756" s="14">
        <v>13984.4</v>
      </c>
      <c r="CR756" s="14">
        <v>9893.8160000000007</v>
      </c>
      <c r="CS756" s="14">
        <v>7029.5420000000004</v>
      </c>
      <c r="CT756" s="14">
        <v>6760.1970000000001</v>
      </c>
      <c r="CU756" s="14">
        <v>8494.9480000000003</v>
      </c>
      <c r="CV756" s="14">
        <v>6930.4440000000004</v>
      </c>
      <c r="CW756" s="14">
        <v>6473.9589999999998</v>
      </c>
      <c r="CX756" s="14">
        <v>12808.26</v>
      </c>
      <c r="CY756" s="14">
        <v>16055.11</v>
      </c>
      <c r="CZ756" s="14">
        <v>11703.26</v>
      </c>
      <c r="DA756" s="14">
        <v>14151.09</v>
      </c>
      <c r="DB756" s="14">
        <v>13295.77</v>
      </c>
      <c r="DC756" s="14">
        <v>4785.4939999999997</v>
      </c>
      <c r="DD756" s="14">
        <f>SUMIFS(CountData!$H:$H, CountData!$A:$A, $B756,CountData!$B:$B, $C756, CountData!$C:$C, $D756, CountData!$D:$D, $E756, CountData!$E:$E, $F756, CountData!$F:$F, $G756, CountData!$G:$G, $H756)</f>
        <v>16</v>
      </c>
      <c r="DE756" s="14">
        <f>SUMIFS(CountData!$I:$I, CountData!$A:$A, $B756, CountData!$B:$B, $C756, CountData!$C:$C, $D756, CountData!$D:$D, $E756, CountData!$E:$E, $F756, CountData!$F:$F, $G756, CountData!$G:$G, $H756)</f>
        <v>19</v>
      </c>
      <c r="DF756" s="27">
        <f t="shared" ca="1" si="11"/>
        <v>2071.7325000000019</v>
      </c>
      <c r="DG756" s="14">
        <v>0</v>
      </c>
    </row>
    <row r="757" spans="1:111" x14ac:dyDescent="0.25">
      <c r="A757" s="14" t="s">
        <v>56</v>
      </c>
      <c r="B757" s="14" t="s">
        <v>55</v>
      </c>
      <c r="C757" s="14" t="s">
        <v>55</v>
      </c>
      <c r="D757" s="14" t="s">
        <v>55</v>
      </c>
      <c r="E757" s="14" t="s">
        <v>100</v>
      </c>
      <c r="F757" s="14" t="s">
        <v>55</v>
      </c>
      <c r="G757" s="14" t="s">
        <v>102</v>
      </c>
      <c r="H757" s="1">
        <v>42242</v>
      </c>
      <c r="I757" s="14">
        <v>11383.55</v>
      </c>
      <c r="J757" s="14">
        <v>10954.5</v>
      </c>
      <c r="K757" s="14">
        <v>10818.51</v>
      </c>
      <c r="L757" s="14">
        <v>11474.11</v>
      </c>
      <c r="M757" s="14">
        <v>11966.53</v>
      </c>
      <c r="N757" s="14">
        <v>13286.65</v>
      </c>
      <c r="O757" s="14">
        <v>15866.03</v>
      </c>
      <c r="P757" s="14">
        <v>17895.330000000002</v>
      </c>
      <c r="Q757" s="14">
        <v>20631.78</v>
      </c>
      <c r="R757" s="14">
        <v>21567.68</v>
      </c>
      <c r="S757" s="14">
        <v>23943.75</v>
      </c>
      <c r="T757" s="14">
        <v>24800.87</v>
      </c>
      <c r="U757" s="14">
        <v>25384.44</v>
      </c>
      <c r="V757" s="14">
        <v>25985.05</v>
      </c>
      <c r="W757" s="14">
        <v>26439.17</v>
      </c>
      <c r="X757" s="14">
        <v>23278.03</v>
      </c>
      <c r="Y757" s="14">
        <v>23435.43</v>
      </c>
      <c r="Z757" s="14">
        <v>23569.15</v>
      </c>
      <c r="AA757" s="14">
        <v>23812.02</v>
      </c>
      <c r="AB757" s="14">
        <v>27468.44</v>
      </c>
      <c r="AC757" s="14">
        <v>25368.57</v>
      </c>
      <c r="AD757" s="14">
        <v>20102.46</v>
      </c>
      <c r="AE757" s="14">
        <v>15334.47</v>
      </c>
      <c r="AF757" s="14">
        <v>12707.16</v>
      </c>
      <c r="AG757" s="14">
        <v>23523.66</v>
      </c>
      <c r="AH757" s="14">
        <v>11465.99</v>
      </c>
      <c r="AI757" s="14">
        <v>11096.29</v>
      </c>
      <c r="AJ757" s="14">
        <v>10972.31</v>
      </c>
      <c r="AK757" s="14">
        <v>11611.83</v>
      </c>
      <c r="AL757" s="14">
        <v>12042.13</v>
      </c>
      <c r="AM757" s="14">
        <v>13242.2</v>
      </c>
      <c r="AN757" s="14">
        <v>15848.67</v>
      </c>
      <c r="AO757" s="14">
        <v>18010.599999999999</v>
      </c>
      <c r="AP757" s="14">
        <v>20533.189999999999</v>
      </c>
      <c r="AQ757" s="14">
        <v>21460.74</v>
      </c>
      <c r="AR757" s="14">
        <v>23873.439999999999</v>
      </c>
      <c r="AS757" s="14">
        <v>24670.16</v>
      </c>
      <c r="AT757" s="14">
        <v>25101.200000000001</v>
      </c>
      <c r="AU757" s="14">
        <v>25443.53</v>
      </c>
      <c r="AV757" s="14">
        <v>25845.279999999999</v>
      </c>
      <c r="AW757" s="14">
        <v>26076.87</v>
      </c>
      <c r="AX757" s="14">
        <v>26452.35</v>
      </c>
      <c r="AY757" s="14">
        <v>26913.08</v>
      </c>
      <c r="AZ757" s="14">
        <v>26569.45</v>
      </c>
      <c r="BA757" s="14">
        <v>26966.080000000002</v>
      </c>
      <c r="BB757" s="14">
        <v>25057.32</v>
      </c>
      <c r="BC757" s="14">
        <v>20033.099999999999</v>
      </c>
      <c r="BD757" s="14">
        <v>15341.98</v>
      </c>
      <c r="BE757" s="14">
        <v>12493.34</v>
      </c>
      <c r="BF757" s="14">
        <v>26450.42</v>
      </c>
      <c r="BG757" s="14">
        <v>74.140799999999999</v>
      </c>
      <c r="BH757" s="14">
        <v>72.570400000000006</v>
      </c>
      <c r="BI757" s="14">
        <v>72.570400000000006</v>
      </c>
      <c r="BJ757" s="14">
        <v>73</v>
      </c>
      <c r="BK757" s="14">
        <v>72.859200000000001</v>
      </c>
      <c r="BL757" s="14">
        <v>72.429599999999994</v>
      </c>
      <c r="BM757" s="14">
        <v>72.859200000000001</v>
      </c>
      <c r="BN757" s="14">
        <v>73.288700000000006</v>
      </c>
      <c r="BO757" s="14">
        <v>75.147900000000007</v>
      </c>
      <c r="BP757" s="14">
        <v>77.866200000000006</v>
      </c>
      <c r="BQ757" s="14">
        <v>81.725300000000004</v>
      </c>
      <c r="BR757" s="14">
        <v>84.725300000000004</v>
      </c>
      <c r="BS757" s="14">
        <v>86.866200000000006</v>
      </c>
      <c r="BT757" s="14">
        <v>86.436599999999999</v>
      </c>
      <c r="BU757" s="14">
        <v>88.436599999999999</v>
      </c>
      <c r="BV757" s="14">
        <v>87.007000000000005</v>
      </c>
      <c r="BW757" s="14">
        <v>85.436599999999999</v>
      </c>
      <c r="BX757" s="14">
        <v>82.577500000000001</v>
      </c>
      <c r="BY757" s="14">
        <v>79.718299999999999</v>
      </c>
      <c r="BZ757" s="14">
        <v>76.288700000000006</v>
      </c>
      <c r="CA757" s="14">
        <v>75.288700000000006</v>
      </c>
      <c r="CB757" s="14">
        <v>74.429599999999994</v>
      </c>
      <c r="CC757" s="14">
        <v>75</v>
      </c>
      <c r="CD757" s="14">
        <v>74</v>
      </c>
      <c r="CE757" s="14">
        <v>7610.2280000000001</v>
      </c>
      <c r="CF757" s="14">
        <v>5248.9840000000004</v>
      </c>
      <c r="CG757" s="14">
        <v>3904.4209999999998</v>
      </c>
      <c r="CH757" s="14">
        <v>3932.1309999999999</v>
      </c>
      <c r="CI757" s="14">
        <v>3303.0569999999998</v>
      </c>
      <c r="CJ757" s="14">
        <v>3738.192</v>
      </c>
      <c r="CK757" s="14">
        <v>4341.8190000000004</v>
      </c>
      <c r="CL757" s="14">
        <v>7305.1459999999997</v>
      </c>
      <c r="CM757" s="14">
        <v>6055.9759999999997</v>
      </c>
      <c r="CN757" s="14">
        <v>7421.9790000000003</v>
      </c>
      <c r="CO757" s="14">
        <v>9453.9359999999997</v>
      </c>
      <c r="CP757" s="14">
        <v>7471.652</v>
      </c>
      <c r="CQ757" s="14">
        <v>8016.9390000000003</v>
      </c>
      <c r="CR757" s="14">
        <v>7633.7560000000003</v>
      </c>
      <c r="CS757" s="14">
        <v>9526.7139999999999</v>
      </c>
      <c r="CT757" s="14">
        <v>8762.8250000000007</v>
      </c>
      <c r="CU757" s="14">
        <v>8293.3989999999994</v>
      </c>
      <c r="CV757" s="14">
        <v>7219.491</v>
      </c>
      <c r="CW757" s="14">
        <v>6281.5739999999996</v>
      </c>
      <c r="CX757" s="14">
        <v>12626.09</v>
      </c>
      <c r="CY757" s="14">
        <v>14690.96</v>
      </c>
      <c r="CZ757" s="14">
        <v>10781.32</v>
      </c>
      <c r="DA757" s="14">
        <v>9425.9809999999998</v>
      </c>
      <c r="DB757" s="14">
        <v>7721.7330000000002</v>
      </c>
      <c r="DC757" s="14">
        <v>5571.7380000000003</v>
      </c>
      <c r="DD757" s="14">
        <f>SUMIFS(CountData!$H:$H, CountData!$A:$A, $B757,CountData!$B:$B, $C757, CountData!$C:$C, $D757, CountData!$D:$D, $E757, CountData!$E:$E, $F757, CountData!$F:$F, $G757, CountData!$G:$G, $H757)</f>
        <v>16</v>
      </c>
      <c r="DE757" s="14">
        <f>SUMIFS(CountData!$I:$I, CountData!$A:$A, $B757, CountData!$B:$B, $C757, CountData!$C:$C, $D757, CountData!$D:$D, $E757, CountData!$E:$E, $F757, CountData!$F:$F, $G757, CountData!$G:$G, $H757)</f>
        <v>19</v>
      </c>
      <c r="DF757" s="27">
        <f t="shared" ca="1" si="11"/>
        <v>2798.2374999999993</v>
      </c>
      <c r="DG757" s="14">
        <v>0</v>
      </c>
    </row>
    <row r="758" spans="1:111" x14ac:dyDescent="0.25">
      <c r="A758" s="14" t="s">
        <v>56</v>
      </c>
      <c r="B758" s="14" t="s">
        <v>55</v>
      </c>
      <c r="C758" s="14" t="s">
        <v>55</v>
      </c>
      <c r="D758" s="14" t="s">
        <v>55</v>
      </c>
      <c r="E758" s="14" t="s">
        <v>100</v>
      </c>
      <c r="F758" s="14" t="s">
        <v>55</v>
      </c>
      <c r="G758" s="14" t="s">
        <v>102</v>
      </c>
      <c r="H758" s="1">
        <v>42243</v>
      </c>
      <c r="I758" s="14">
        <v>10988.31</v>
      </c>
      <c r="J758" s="14">
        <v>10468.379999999999</v>
      </c>
      <c r="K758" s="14">
        <v>10356.26</v>
      </c>
      <c r="L758" s="14">
        <v>11058.18</v>
      </c>
      <c r="M758" s="14">
        <v>12008.86</v>
      </c>
      <c r="N758" s="14">
        <v>13313.29</v>
      </c>
      <c r="O758" s="14">
        <v>15593.72</v>
      </c>
      <c r="P758" s="14">
        <v>18199.27</v>
      </c>
      <c r="Q758" s="14">
        <v>20811.71</v>
      </c>
      <c r="R758" s="14">
        <v>22279.73</v>
      </c>
      <c r="S758" s="14">
        <v>24420.92</v>
      </c>
      <c r="T758" s="14">
        <v>25310.47</v>
      </c>
      <c r="U758" s="14">
        <v>25663.57</v>
      </c>
      <c r="V758" s="14">
        <v>26145.33</v>
      </c>
      <c r="W758" s="14">
        <v>26731.93</v>
      </c>
      <c r="X758" s="14">
        <v>23360.85</v>
      </c>
      <c r="Y758" s="14">
        <v>23571.21</v>
      </c>
      <c r="Z758" s="14">
        <v>23744.26</v>
      </c>
      <c r="AA758" s="14">
        <v>24308.400000000001</v>
      </c>
      <c r="AB758" s="14">
        <v>27824.41</v>
      </c>
      <c r="AC758" s="14">
        <v>25817.95</v>
      </c>
      <c r="AD758" s="14">
        <v>20201.89</v>
      </c>
      <c r="AE758" s="14">
        <v>15490.52</v>
      </c>
      <c r="AF758" s="14">
        <v>12248.43</v>
      </c>
      <c r="AG758" s="14">
        <v>23746.18</v>
      </c>
      <c r="AH758" s="14">
        <v>11159.3</v>
      </c>
      <c r="AI758" s="14">
        <v>10672.65</v>
      </c>
      <c r="AJ758" s="14">
        <v>10542.5</v>
      </c>
      <c r="AK758" s="14">
        <v>11171.36</v>
      </c>
      <c r="AL758" s="14">
        <v>12008.78</v>
      </c>
      <c r="AM758" s="14">
        <v>13129.16</v>
      </c>
      <c r="AN758" s="14">
        <v>15538.6</v>
      </c>
      <c r="AO758" s="14">
        <v>18316.650000000001</v>
      </c>
      <c r="AP758" s="14">
        <v>20791.91</v>
      </c>
      <c r="AQ758" s="14">
        <v>22213.38</v>
      </c>
      <c r="AR758" s="14">
        <v>24418.41</v>
      </c>
      <c r="AS758" s="14">
        <v>25336.03</v>
      </c>
      <c r="AT758" s="14">
        <v>25610.79</v>
      </c>
      <c r="AU758" s="14">
        <v>25746.37</v>
      </c>
      <c r="AV758" s="14">
        <v>26300.400000000001</v>
      </c>
      <c r="AW758" s="14">
        <v>26459.06</v>
      </c>
      <c r="AX758" s="14">
        <v>26763.46</v>
      </c>
      <c r="AY758" s="14">
        <v>27213.88</v>
      </c>
      <c r="AZ758" s="14">
        <v>27093.19</v>
      </c>
      <c r="BA758" s="14">
        <v>27226.23</v>
      </c>
      <c r="BB758" s="14">
        <v>25551.24</v>
      </c>
      <c r="BC758" s="14">
        <v>20225.810000000001</v>
      </c>
      <c r="BD758" s="14">
        <v>15604.3</v>
      </c>
      <c r="BE758" s="14">
        <v>12289.81</v>
      </c>
      <c r="BF758" s="14">
        <v>26834.07</v>
      </c>
      <c r="BG758" s="14">
        <v>73.585700000000003</v>
      </c>
      <c r="BH758" s="14">
        <v>73.585700000000003</v>
      </c>
      <c r="BI758" s="14">
        <v>73.585700000000003</v>
      </c>
      <c r="BJ758" s="14">
        <v>72.585700000000003</v>
      </c>
      <c r="BK758" s="14">
        <v>73.414299999999997</v>
      </c>
      <c r="BL758" s="14">
        <v>73</v>
      </c>
      <c r="BM758" s="14">
        <v>72.585700000000003</v>
      </c>
      <c r="BN758" s="14">
        <v>76.242900000000006</v>
      </c>
      <c r="BO758" s="14">
        <v>79.485699999999994</v>
      </c>
      <c r="BP758" s="14">
        <v>84.485699999999994</v>
      </c>
      <c r="BQ758" s="14">
        <v>86.142899999999997</v>
      </c>
      <c r="BR758" s="14">
        <v>87.142899999999997</v>
      </c>
      <c r="BS758" s="14">
        <v>88.142899999999997</v>
      </c>
      <c r="BT758" s="14">
        <v>88.142899999999997</v>
      </c>
      <c r="BU758" s="14">
        <v>91.7286</v>
      </c>
      <c r="BV758" s="14">
        <v>90.142899999999997</v>
      </c>
      <c r="BW758" s="14">
        <v>89.314300000000003</v>
      </c>
      <c r="BX758" s="14">
        <v>87.9</v>
      </c>
      <c r="BY758" s="14">
        <v>82.485699999999994</v>
      </c>
      <c r="BZ758" s="14">
        <v>79.242900000000006</v>
      </c>
      <c r="CA758" s="14">
        <v>77.828599999999994</v>
      </c>
      <c r="CB758" s="14">
        <v>76.585700000000003</v>
      </c>
      <c r="CC758" s="14">
        <v>76.171400000000006</v>
      </c>
      <c r="CD758" s="14">
        <v>76</v>
      </c>
      <c r="CE758" s="14">
        <v>5491.5540000000001</v>
      </c>
      <c r="CF758" s="14">
        <v>4423.53</v>
      </c>
      <c r="CG758" s="14">
        <v>4149.7179999999998</v>
      </c>
      <c r="CH758" s="14">
        <v>4331.3919999999998</v>
      </c>
      <c r="CI758" s="14">
        <v>3983.4949999999999</v>
      </c>
      <c r="CJ758" s="14">
        <v>4162.5569999999998</v>
      </c>
      <c r="CK758" s="14">
        <v>6219.1409999999996</v>
      </c>
      <c r="CL758" s="14">
        <v>6443.88</v>
      </c>
      <c r="CM758" s="14">
        <v>4847.9480000000003</v>
      </c>
      <c r="CN758" s="14">
        <v>6564.6930000000002</v>
      </c>
      <c r="CO758" s="14">
        <v>9297.473</v>
      </c>
      <c r="CP758" s="14">
        <v>7520.3209999999999</v>
      </c>
      <c r="CQ758" s="14">
        <v>7591.2849999999999</v>
      </c>
      <c r="CR758" s="14">
        <v>7823.4650000000001</v>
      </c>
      <c r="CS758" s="14">
        <v>11603.98</v>
      </c>
      <c r="CT758" s="14">
        <v>9394.4159999999993</v>
      </c>
      <c r="CU758" s="14">
        <v>9310.2720000000008</v>
      </c>
      <c r="CV758" s="14">
        <v>9279.3230000000003</v>
      </c>
      <c r="CW758" s="14">
        <v>8161.1909999999998</v>
      </c>
      <c r="CX758" s="14">
        <v>13717.85</v>
      </c>
      <c r="CY758" s="14">
        <v>15690.7</v>
      </c>
      <c r="CZ758" s="14">
        <v>12226</v>
      </c>
      <c r="DA758" s="14">
        <v>9373.6550000000007</v>
      </c>
      <c r="DB758" s="14">
        <v>9419.6610000000001</v>
      </c>
      <c r="DC758" s="14">
        <v>6283.5720000000001</v>
      </c>
      <c r="DD758" s="14">
        <f>SUMIFS(CountData!$H:$H, CountData!$A:$A, $B758,CountData!$B:$B, $C758, CountData!$C:$C, $D758, CountData!$D:$D, $E758, CountData!$E:$E, $F758, CountData!$F:$F, $G758, CountData!$G:$G, $H758)</f>
        <v>16</v>
      </c>
      <c r="DE758" s="14">
        <f>SUMIFS(CountData!$I:$I, CountData!$A:$A, $B758, CountData!$B:$B, $C758, CountData!$C:$C, $D758, CountData!$D:$D, $E758, CountData!$E:$E, $F758, CountData!$F:$F, $G758, CountData!$G:$G, $H758)</f>
        <v>19</v>
      </c>
      <c r="DF758" s="27">
        <f t="shared" ca="1" si="11"/>
        <v>2938.0200000000041</v>
      </c>
      <c r="DG758" s="14">
        <v>0</v>
      </c>
    </row>
    <row r="759" spans="1:111" x14ac:dyDescent="0.25">
      <c r="A759" s="14" t="s">
        <v>56</v>
      </c>
      <c r="B759" s="14" t="s">
        <v>55</v>
      </c>
      <c r="C759" s="14" t="s">
        <v>55</v>
      </c>
      <c r="D759" s="14" t="s">
        <v>55</v>
      </c>
      <c r="E759" s="14" t="s">
        <v>100</v>
      </c>
      <c r="F759" s="14" t="s">
        <v>55</v>
      </c>
      <c r="G759" s="14" t="s">
        <v>102</v>
      </c>
      <c r="H759" s="1">
        <v>42244</v>
      </c>
      <c r="I759" s="14">
        <v>11381.13</v>
      </c>
      <c r="J759" s="14">
        <v>11008.63</v>
      </c>
      <c r="K759" s="14">
        <v>10521.48</v>
      </c>
      <c r="L759" s="14">
        <v>11017.77</v>
      </c>
      <c r="M759" s="14">
        <v>11700.04</v>
      </c>
      <c r="N759" s="14">
        <v>13200.36</v>
      </c>
      <c r="O759" s="14">
        <v>15297.29</v>
      </c>
      <c r="P759" s="14">
        <v>17940.71</v>
      </c>
      <c r="Q759" s="14">
        <v>20701.37</v>
      </c>
      <c r="R759" s="14">
        <v>22445.75</v>
      </c>
      <c r="S759" s="14">
        <v>25063.3</v>
      </c>
      <c r="T759" s="14">
        <v>26120.58</v>
      </c>
      <c r="U759" s="14">
        <v>26576.66</v>
      </c>
      <c r="V759" s="14">
        <v>26860.42</v>
      </c>
      <c r="W759" s="14">
        <v>27245.68</v>
      </c>
      <c r="X759" s="14">
        <v>23694.09</v>
      </c>
      <c r="Y759" s="14">
        <v>24059.91</v>
      </c>
      <c r="Z759" s="14">
        <v>24268.16</v>
      </c>
      <c r="AA759" s="14">
        <v>24654.91</v>
      </c>
      <c r="AB759" s="14">
        <v>28345.57</v>
      </c>
      <c r="AC759" s="14">
        <v>26785.75</v>
      </c>
      <c r="AD759" s="14">
        <v>21611.83</v>
      </c>
      <c r="AE759" s="14">
        <v>17227.669999999998</v>
      </c>
      <c r="AF759" s="14">
        <v>13312.1</v>
      </c>
      <c r="AG759" s="14">
        <v>24169.27</v>
      </c>
      <c r="AH759" s="14">
        <v>11446.91</v>
      </c>
      <c r="AI759" s="14">
        <v>11099.52</v>
      </c>
      <c r="AJ759" s="14">
        <v>10640.27</v>
      </c>
      <c r="AK759" s="14">
        <v>11045.98</v>
      </c>
      <c r="AL759" s="14">
        <v>11616.69</v>
      </c>
      <c r="AM759" s="14">
        <v>12964.77</v>
      </c>
      <c r="AN759" s="14">
        <v>15153.43</v>
      </c>
      <c r="AO759" s="14">
        <v>18056.36</v>
      </c>
      <c r="AP759" s="14">
        <v>20786.060000000001</v>
      </c>
      <c r="AQ759" s="14">
        <v>22574</v>
      </c>
      <c r="AR759" s="14">
        <v>24973.99</v>
      </c>
      <c r="AS759" s="14">
        <v>26022</v>
      </c>
      <c r="AT759" s="14">
        <v>26533.98</v>
      </c>
      <c r="AU759" s="14">
        <v>26509.74</v>
      </c>
      <c r="AV759" s="14">
        <v>26937.25</v>
      </c>
      <c r="AW759" s="14">
        <v>27304.82</v>
      </c>
      <c r="AX759" s="14">
        <v>27730.51</v>
      </c>
      <c r="AY759" s="14">
        <v>28273.09</v>
      </c>
      <c r="AZ759" s="14">
        <v>27794</v>
      </c>
      <c r="BA759" s="14">
        <v>27804.86</v>
      </c>
      <c r="BB759" s="14">
        <v>26512.26</v>
      </c>
      <c r="BC759" s="14">
        <v>21495.65</v>
      </c>
      <c r="BD759" s="14">
        <v>17221.18</v>
      </c>
      <c r="BE759" s="14">
        <v>13102.88</v>
      </c>
      <c r="BF759" s="14">
        <v>27719.439999999999</v>
      </c>
      <c r="BG759" s="14">
        <v>75.577500000000001</v>
      </c>
      <c r="BH759" s="14">
        <v>74.154899999999998</v>
      </c>
      <c r="BI759" s="14">
        <v>74.577500000000001</v>
      </c>
      <c r="BJ759" s="14">
        <v>74.154899999999998</v>
      </c>
      <c r="BK759" s="14">
        <v>73.577500000000001</v>
      </c>
      <c r="BL759" s="14">
        <v>72.732399999999998</v>
      </c>
      <c r="BM759" s="14">
        <v>74.845100000000002</v>
      </c>
      <c r="BN759" s="14">
        <v>79.112700000000004</v>
      </c>
      <c r="BO759" s="14">
        <v>82.647900000000007</v>
      </c>
      <c r="BP759" s="14">
        <v>86.070400000000006</v>
      </c>
      <c r="BQ759" s="14">
        <v>91.647900000000007</v>
      </c>
      <c r="BR759" s="14">
        <v>92.647900000000007</v>
      </c>
      <c r="BS759" s="14">
        <v>91.647900000000007</v>
      </c>
      <c r="BT759" s="14">
        <v>91.225300000000004</v>
      </c>
      <c r="BU759" s="14">
        <v>91.225300000000004</v>
      </c>
      <c r="BV759" s="14">
        <v>92.957700000000003</v>
      </c>
      <c r="BW759" s="14">
        <v>89.802800000000005</v>
      </c>
      <c r="BX759" s="14">
        <v>88.380300000000005</v>
      </c>
      <c r="BY759" s="14">
        <v>87.112700000000004</v>
      </c>
      <c r="BZ759" s="14">
        <v>81.267600000000002</v>
      </c>
      <c r="CA759" s="14">
        <v>78.845100000000002</v>
      </c>
      <c r="CB759" s="14">
        <v>76.577500000000001</v>
      </c>
      <c r="CC759" s="14">
        <v>76.154899999999998</v>
      </c>
      <c r="CD759" s="14">
        <v>75.154899999999998</v>
      </c>
      <c r="CE759" s="14">
        <v>6677.5529999999999</v>
      </c>
      <c r="CF759" s="14">
        <v>6289.4750000000004</v>
      </c>
      <c r="CG759" s="14">
        <v>5365.86</v>
      </c>
      <c r="CH759" s="14">
        <v>4574.2290000000003</v>
      </c>
      <c r="CI759" s="14">
        <v>3921.511</v>
      </c>
      <c r="CJ759" s="14">
        <v>6706.0739999999996</v>
      </c>
      <c r="CK759" s="14">
        <v>8928.2289999999994</v>
      </c>
      <c r="CL759" s="14">
        <v>8259.6550000000007</v>
      </c>
      <c r="CM759" s="14">
        <v>7211.6239999999998</v>
      </c>
      <c r="CN759" s="14">
        <v>8241.9150000000009</v>
      </c>
      <c r="CO759" s="14">
        <v>13727.14</v>
      </c>
      <c r="CP759" s="14">
        <v>11147.14</v>
      </c>
      <c r="CQ759" s="14">
        <v>10013.61</v>
      </c>
      <c r="CR759" s="14">
        <v>9477.5149999999994</v>
      </c>
      <c r="CS759" s="14">
        <v>9346.3250000000007</v>
      </c>
      <c r="CT759" s="14">
        <v>11828.24</v>
      </c>
      <c r="CU759" s="14">
        <v>11285.63</v>
      </c>
      <c r="CV759" s="14">
        <v>9776.4750000000004</v>
      </c>
      <c r="CW759" s="14">
        <v>10619.08</v>
      </c>
      <c r="CX759" s="14">
        <v>19716.75</v>
      </c>
      <c r="CY759" s="14">
        <v>21752.83</v>
      </c>
      <c r="CZ759" s="14">
        <v>17134.25</v>
      </c>
      <c r="DA759" s="14">
        <v>14118.89</v>
      </c>
      <c r="DB759" s="14">
        <v>12871.29</v>
      </c>
      <c r="DC759" s="14">
        <v>7608.4229999999998</v>
      </c>
      <c r="DD759" s="14">
        <f>SUMIFS(CountData!$H:$H, CountData!$A:$A, $B759,CountData!$B:$B, $C759, CountData!$C:$C, $D759, CountData!$D:$D, $E759, CountData!$E:$E, $F759, CountData!$F:$F, $G759, CountData!$G:$G, $H759)</f>
        <v>16</v>
      </c>
      <c r="DE759" s="14">
        <f>SUMIFS(CountData!$I:$I, CountData!$A:$A, $B759, CountData!$B:$B, $C759, CountData!$C:$C, $D759, CountData!$D:$D, $E759, CountData!$E:$E, $F759, CountData!$F:$F, $G759, CountData!$G:$G, $H759)</f>
        <v>19</v>
      </c>
      <c r="DF759" s="27">
        <f t="shared" ca="1" si="11"/>
        <v>3392.1499999999978</v>
      </c>
      <c r="DG759" s="14">
        <v>0</v>
      </c>
    </row>
    <row r="760" spans="1:111" x14ac:dyDescent="0.25">
      <c r="A760" s="14" t="s">
        <v>56</v>
      </c>
      <c r="B760" s="14" t="s">
        <v>55</v>
      </c>
      <c r="C760" s="14" t="s">
        <v>55</v>
      </c>
      <c r="D760" s="14" t="s">
        <v>55</v>
      </c>
      <c r="E760" s="14" t="s">
        <v>100</v>
      </c>
      <c r="F760" s="14" t="s">
        <v>55</v>
      </c>
      <c r="G760" s="14" t="s">
        <v>102</v>
      </c>
      <c r="H760" s="1">
        <v>42255</v>
      </c>
      <c r="I760" s="14">
        <v>10629.87</v>
      </c>
      <c r="J760" s="14">
        <v>10275.459999999999</v>
      </c>
      <c r="K760" s="14">
        <v>9838.75</v>
      </c>
      <c r="L760" s="14">
        <v>10380.06</v>
      </c>
      <c r="M760" s="14">
        <v>11005.91</v>
      </c>
      <c r="N760" s="14">
        <v>11829.35</v>
      </c>
      <c r="O760" s="14">
        <v>14253.23</v>
      </c>
      <c r="P760" s="14">
        <v>17111.25</v>
      </c>
      <c r="Q760" s="14">
        <v>19811.7</v>
      </c>
      <c r="R760" s="14">
        <v>21521.22</v>
      </c>
      <c r="S760" s="14">
        <v>24184.17</v>
      </c>
      <c r="T760" s="14">
        <v>25224.63</v>
      </c>
      <c r="U760" s="14">
        <v>25447.78</v>
      </c>
      <c r="V760" s="14">
        <v>26305.15</v>
      </c>
      <c r="W760" s="14">
        <v>26514.29</v>
      </c>
      <c r="X760" s="14">
        <v>22986.23</v>
      </c>
      <c r="Y760" s="14">
        <v>23315.7</v>
      </c>
      <c r="Z760" s="14">
        <v>23164.15</v>
      </c>
      <c r="AA760" s="14">
        <v>23543.94</v>
      </c>
      <c r="AB760" s="14">
        <v>26697.94</v>
      </c>
      <c r="AC760" s="14">
        <v>25180.91</v>
      </c>
      <c r="AD760" s="14">
        <v>20337.7</v>
      </c>
      <c r="AE760" s="14">
        <v>15670.9</v>
      </c>
      <c r="AF760" s="14">
        <v>12753.38</v>
      </c>
      <c r="AG760" s="14">
        <v>23252.51</v>
      </c>
      <c r="AH760" s="14">
        <v>10659.43</v>
      </c>
      <c r="AI760" s="14">
        <v>10327.299999999999</v>
      </c>
      <c r="AJ760" s="14">
        <v>9957.8960000000006</v>
      </c>
      <c r="AK760" s="14">
        <v>10445.99</v>
      </c>
      <c r="AL760" s="14">
        <v>11037.12</v>
      </c>
      <c r="AM760" s="14">
        <v>11683.12</v>
      </c>
      <c r="AN760" s="14">
        <v>14166.66</v>
      </c>
      <c r="AO760" s="14">
        <v>17054.57</v>
      </c>
      <c r="AP760" s="14">
        <v>19824.12</v>
      </c>
      <c r="AQ760" s="14">
        <v>21582.85</v>
      </c>
      <c r="AR760" s="14">
        <v>24280.19</v>
      </c>
      <c r="AS760" s="14">
        <v>25359.759999999998</v>
      </c>
      <c r="AT760" s="14">
        <v>25526.39</v>
      </c>
      <c r="AU760" s="14">
        <v>26066.06</v>
      </c>
      <c r="AV760" s="14">
        <v>26311.39</v>
      </c>
      <c r="AW760" s="14">
        <v>26497.27</v>
      </c>
      <c r="AX760" s="14">
        <v>27027.49</v>
      </c>
      <c r="AY760" s="14">
        <v>27283.23</v>
      </c>
      <c r="AZ760" s="14">
        <v>26885.15</v>
      </c>
      <c r="BA760" s="14">
        <v>26297.3</v>
      </c>
      <c r="BB760" s="14">
        <v>25177.040000000001</v>
      </c>
      <c r="BC760" s="14">
        <v>20523.82</v>
      </c>
      <c r="BD760" s="14">
        <v>16175.52</v>
      </c>
      <c r="BE760" s="14">
        <v>12864.2</v>
      </c>
      <c r="BF760" s="14">
        <v>26867.65</v>
      </c>
      <c r="BG760" s="14">
        <v>76.258700000000005</v>
      </c>
      <c r="BH760" s="14">
        <v>75.839200000000005</v>
      </c>
      <c r="BI760" s="14">
        <v>75.419600000000003</v>
      </c>
      <c r="BJ760" s="14">
        <v>75</v>
      </c>
      <c r="BK760" s="14">
        <v>74.839200000000005</v>
      </c>
      <c r="BL760" s="14">
        <v>74.419600000000003</v>
      </c>
      <c r="BM760" s="14">
        <v>75.419600000000003</v>
      </c>
      <c r="BN760" s="14">
        <v>78.678299999999993</v>
      </c>
      <c r="BO760" s="14">
        <v>82.097899999999996</v>
      </c>
      <c r="BP760" s="14">
        <v>86.517499999999998</v>
      </c>
      <c r="BQ760" s="14">
        <v>87.937100000000001</v>
      </c>
      <c r="BR760" s="14">
        <v>88.3566</v>
      </c>
      <c r="BS760" s="14">
        <v>88.937100000000001</v>
      </c>
      <c r="BT760" s="14">
        <v>90.937100000000001</v>
      </c>
      <c r="BU760" s="14">
        <v>90.3566</v>
      </c>
      <c r="BV760" s="14">
        <v>90.517499999999998</v>
      </c>
      <c r="BW760" s="14">
        <v>90.517499999999998</v>
      </c>
      <c r="BX760" s="14">
        <v>86.937100000000001</v>
      </c>
      <c r="BY760" s="14">
        <v>84.258700000000005</v>
      </c>
      <c r="BZ760" s="14">
        <v>84.839200000000005</v>
      </c>
      <c r="CA760" s="14">
        <v>83.839200000000005</v>
      </c>
      <c r="CB760" s="14">
        <v>82.839200000000005</v>
      </c>
      <c r="CC760" s="14">
        <v>83</v>
      </c>
      <c r="CD760" s="14">
        <v>80.160799999999995</v>
      </c>
      <c r="CE760" s="14">
        <v>8945.52</v>
      </c>
      <c r="CF760" s="14">
        <v>7665.7380000000003</v>
      </c>
      <c r="CG760" s="14">
        <v>6847.9059999999999</v>
      </c>
      <c r="CH760" s="14">
        <v>5650.7879999999996</v>
      </c>
      <c r="CI760" s="14">
        <v>4775.942</v>
      </c>
      <c r="CJ760" s="14">
        <v>3658.357</v>
      </c>
      <c r="CK760" s="14">
        <v>5110.2879999999996</v>
      </c>
      <c r="CL760" s="14">
        <v>5471.5010000000002</v>
      </c>
      <c r="CM760" s="14">
        <v>5180.5119999999997</v>
      </c>
      <c r="CN760" s="14">
        <v>6843.2089999999998</v>
      </c>
      <c r="CO760" s="14">
        <v>10231.469999999999</v>
      </c>
      <c r="CP760" s="14">
        <v>9148.8760000000002</v>
      </c>
      <c r="CQ760" s="14">
        <v>8674.6650000000009</v>
      </c>
      <c r="CR760" s="14">
        <v>8937.4539999999997</v>
      </c>
      <c r="CS760" s="14">
        <v>8669.4850000000006</v>
      </c>
      <c r="CT760" s="14">
        <v>8984.4860000000008</v>
      </c>
      <c r="CU760" s="14">
        <v>9926.4850000000006</v>
      </c>
      <c r="CV760" s="14">
        <v>9808.5920000000006</v>
      </c>
      <c r="CW760" s="14">
        <v>9078.6319999999996</v>
      </c>
      <c r="CX760" s="14">
        <v>20202.82</v>
      </c>
      <c r="CY760" s="14">
        <v>25375.06</v>
      </c>
      <c r="CZ760" s="14">
        <v>24147.14</v>
      </c>
      <c r="DA760" s="14">
        <v>25998.11</v>
      </c>
      <c r="DB760" s="14">
        <v>23902.79</v>
      </c>
      <c r="DC760" s="14">
        <v>6416.02</v>
      </c>
      <c r="DD760" s="14">
        <f>SUMIFS(CountData!$H:$H, CountData!$A:$A, $B760,CountData!$B:$B, $C760, CountData!$C:$C, $D760, CountData!$D:$D, $E760, CountData!$E:$E, $F760, CountData!$F:$F, $G760, CountData!$G:$G, $H760)</f>
        <v>16</v>
      </c>
      <c r="DE760" s="14">
        <f>SUMIFS(CountData!$I:$I, CountData!$A:$A, $B760, CountData!$B:$B, $C760, CountData!$C:$C, $D760, CountData!$D:$D, $E760, CountData!$E:$E, $F760, CountData!$F:$F, $G760, CountData!$G:$G, $H760)</f>
        <v>19</v>
      </c>
      <c r="DF760" s="27">
        <f t="shared" ca="1" si="11"/>
        <v>3527.34</v>
      </c>
      <c r="DG760" s="14">
        <v>0</v>
      </c>
    </row>
    <row r="761" spans="1:111" x14ac:dyDescent="0.25">
      <c r="A761" s="14" t="s">
        <v>56</v>
      </c>
      <c r="B761" s="14" t="s">
        <v>55</v>
      </c>
      <c r="C761" s="14" t="s">
        <v>55</v>
      </c>
      <c r="D761" s="14" t="s">
        <v>55</v>
      </c>
      <c r="E761" s="14" t="s">
        <v>100</v>
      </c>
      <c r="F761" s="14" t="s">
        <v>55</v>
      </c>
      <c r="G761" s="14" t="s">
        <v>102</v>
      </c>
      <c r="H761" s="1">
        <v>42256</v>
      </c>
      <c r="I761" s="14">
        <v>11639.08</v>
      </c>
      <c r="J761" s="14">
        <v>11137.96</v>
      </c>
      <c r="K761" s="14">
        <v>10716.17</v>
      </c>
      <c r="L761" s="14">
        <v>11444.91</v>
      </c>
      <c r="M761" s="14">
        <v>12238.86</v>
      </c>
      <c r="N761" s="14">
        <v>13292.83</v>
      </c>
      <c r="O761" s="14">
        <v>15486.21</v>
      </c>
      <c r="P761" s="14">
        <v>18392.54</v>
      </c>
      <c r="Q761" s="14">
        <v>21248.95</v>
      </c>
      <c r="R761" s="14">
        <v>22993.59</v>
      </c>
      <c r="S761" s="14">
        <v>25646.02</v>
      </c>
      <c r="T761" s="14">
        <v>26653.279999999999</v>
      </c>
      <c r="U761" s="14">
        <v>27071.99</v>
      </c>
      <c r="V761" s="14">
        <v>27405.14</v>
      </c>
      <c r="W761" s="14">
        <v>27423.759999999998</v>
      </c>
      <c r="X761" s="14">
        <v>24297.9</v>
      </c>
      <c r="Y761" s="14">
        <v>24439.9</v>
      </c>
      <c r="Z761" s="14">
        <v>24098.32</v>
      </c>
      <c r="AA761" s="14">
        <v>24425.57</v>
      </c>
      <c r="AB761" s="14">
        <v>28745.91</v>
      </c>
      <c r="AC761" s="14">
        <v>26881.06</v>
      </c>
      <c r="AD761" s="14">
        <v>21047.47</v>
      </c>
      <c r="AE761" s="14">
        <v>16210.81</v>
      </c>
      <c r="AF761" s="14">
        <v>13201.22</v>
      </c>
      <c r="AG761" s="14">
        <v>24315.42</v>
      </c>
      <c r="AH761" s="14">
        <v>11608.55</v>
      </c>
      <c r="AI761" s="14">
        <v>11158.11</v>
      </c>
      <c r="AJ761" s="14">
        <v>10765.31</v>
      </c>
      <c r="AK761" s="14">
        <v>11414.15</v>
      </c>
      <c r="AL761" s="14">
        <v>12187.79</v>
      </c>
      <c r="AM761" s="14">
        <v>13022.21</v>
      </c>
      <c r="AN761" s="14">
        <v>15269.71</v>
      </c>
      <c r="AO761" s="14">
        <v>18340.490000000002</v>
      </c>
      <c r="AP761" s="14">
        <v>21237.29</v>
      </c>
      <c r="AQ761" s="14">
        <v>23178.29</v>
      </c>
      <c r="AR761" s="14">
        <v>25802.57</v>
      </c>
      <c r="AS761" s="14">
        <v>26855.21</v>
      </c>
      <c r="AT761" s="14">
        <v>27309.919999999998</v>
      </c>
      <c r="AU761" s="14">
        <v>27382.1</v>
      </c>
      <c r="AV761" s="14">
        <v>27476.89</v>
      </c>
      <c r="AW761" s="14">
        <v>28339.02</v>
      </c>
      <c r="AX761" s="14">
        <v>28682.58</v>
      </c>
      <c r="AY761" s="14">
        <v>28696.89</v>
      </c>
      <c r="AZ761" s="14">
        <v>28111.52</v>
      </c>
      <c r="BA761" s="14">
        <v>28405.14</v>
      </c>
      <c r="BB761" s="14">
        <v>26761.68</v>
      </c>
      <c r="BC761" s="14">
        <v>20783.09</v>
      </c>
      <c r="BD761" s="14">
        <v>16229.91</v>
      </c>
      <c r="BE761" s="14">
        <v>12988.64</v>
      </c>
      <c r="BF761" s="14">
        <v>28441.919999999998</v>
      </c>
      <c r="BG761" s="14">
        <v>80.242900000000006</v>
      </c>
      <c r="BH761" s="14">
        <v>78.171400000000006</v>
      </c>
      <c r="BI761" s="14">
        <v>79.242900000000006</v>
      </c>
      <c r="BJ761" s="14">
        <v>77.585700000000003</v>
      </c>
      <c r="BK761" s="14">
        <v>77</v>
      </c>
      <c r="BL761" s="14">
        <v>76.757099999999994</v>
      </c>
      <c r="BM761" s="14">
        <v>79</v>
      </c>
      <c r="BN761" s="14">
        <v>85.9</v>
      </c>
      <c r="BO761" s="14">
        <v>89.9</v>
      </c>
      <c r="BP761" s="14">
        <v>93.314300000000003</v>
      </c>
      <c r="BQ761" s="14">
        <v>96.142899999999997</v>
      </c>
      <c r="BR761" s="14">
        <v>95.971400000000003</v>
      </c>
      <c r="BS761" s="14">
        <v>95.142899999999997</v>
      </c>
      <c r="BT761" s="14">
        <v>95.557100000000005</v>
      </c>
      <c r="BU761" s="14">
        <v>92.7286</v>
      </c>
      <c r="BV761" s="14">
        <v>93.314300000000003</v>
      </c>
      <c r="BW761" s="14">
        <v>95.242900000000006</v>
      </c>
      <c r="BX761" s="14">
        <v>94.6571</v>
      </c>
      <c r="BY761" s="14">
        <v>92.6571</v>
      </c>
      <c r="BZ761" s="14">
        <v>92.414299999999997</v>
      </c>
      <c r="CA761" s="14">
        <v>87.9</v>
      </c>
      <c r="CB761" s="14">
        <v>80.242900000000006</v>
      </c>
      <c r="CC761" s="14">
        <v>79.828599999999994</v>
      </c>
      <c r="CD761" s="14">
        <v>79.242900000000006</v>
      </c>
      <c r="CE761" s="14">
        <v>19779.02</v>
      </c>
      <c r="CF761" s="14">
        <v>16776.64</v>
      </c>
      <c r="CG761" s="14">
        <v>16865.88</v>
      </c>
      <c r="CH761" s="14">
        <v>13998.26</v>
      </c>
      <c r="CI761" s="14">
        <v>7469.8320000000003</v>
      </c>
      <c r="CJ761" s="14">
        <v>6640.3320000000003</v>
      </c>
      <c r="CK761" s="14">
        <v>9744.8040000000001</v>
      </c>
      <c r="CL761" s="14">
        <v>12617.7</v>
      </c>
      <c r="CM761" s="14">
        <v>12424.78</v>
      </c>
      <c r="CN761" s="14">
        <v>13811.74</v>
      </c>
      <c r="CO761" s="14">
        <v>18374.59</v>
      </c>
      <c r="CP761" s="14">
        <v>15513.86</v>
      </c>
      <c r="CQ761" s="14">
        <v>13783.37</v>
      </c>
      <c r="CR761" s="14">
        <v>14509.21</v>
      </c>
      <c r="CS761" s="14">
        <v>16576.689999999999</v>
      </c>
      <c r="CT761" s="14">
        <v>16139.75</v>
      </c>
      <c r="CU761" s="14">
        <v>19519.75</v>
      </c>
      <c r="CV761" s="14">
        <v>17789.97</v>
      </c>
      <c r="CW761" s="14">
        <v>17628.7</v>
      </c>
      <c r="CX761" s="14">
        <v>41465.18</v>
      </c>
      <c r="CY761" s="14">
        <v>50318.62</v>
      </c>
      <c r="CZ761" s="14">
        <v>48609.37</v>
      </c>
      <c r="DA761" s="14">
        <v>26717.84</v>
      </c>
      <c r="DB761" s="14">
        <v>25873.439999999999</v>
      </c>
      <c r="DC761" s="14">
        <v>13124.32</v>
      </c>
      <c r="DD761" s="14">
        <f>SUMIFS(CountData!$H:$H, CountData!$A:$A, $B761,CountData!$B:$B, $C761, CountData!$C:$C, $D761, CountData!$D:$D, $E761, CountData!$E:$E, $F761, CountData!$F:$F, $G761, CountData!$G:$G, $H761)</f>
        <v>16</v>
      </c>
      <c r="DE761" s="14">
        <f>SUMIFS(CountData!$I:$I, CountData!$A:$A, $B761, CountData!$B:$B, $C761, CountData!$C:$C, $D761, CountData!$D:$D, $E761, CountData!$E:$E, $F761, CountData!$F:$F, $G761, CountData!$G:$G, $H761)</f>
        <v>19</v>
      </c>
      <c r="DF761" s="27">
        <f t="shared" ca="1" si="11"/>
        <v>3983.4225000000006</v>
      </c>
      <c r="DG761" s="14">
        <v>0</v>
      </c>
    </row>
    <row r="762" spans="1:111" x14ac:dyDescent="0.25">
      <c r="A762" s="14" t="s">
        <v>56</v>
      </c>
      <c r="B762" s="14" t="s">
        <v>55</v>
      </c>
      <c r="C762" s="14" t="s">
        <v>55</v>
      </c>
      <c r="D762" s="14" t="s">
        <v>55</v>
      </c>
      <c r="E762" s="14" t="s">
        <v>100</v>
      </c>
      <c r="F762" s="14" t="s">
        <v>55</v>
      </c>
      <c r="G762" s="14" t="s">
        <v>102</v>
      </c>
      <c r="H762" s="1">
        <v>42257</v>
      </c>
      <c r="I762" s="14">
        <v>12653.02</v>
      </c>
      <c r="J762" s="14">
        <v>12255.16</v>
      </c>
      <c r="K762" s="14">
        <v>12124.68</v>
      </c>
      <c r="L762" s="14">
        <v>12469.87</v>
      </c>
      <c r="M762" s="14">
        <v>13768.42</v>
      </c>
      <c r="N762" s="14">
        <v>15441.86</v>
      </c>
      <c r="O762" s="14">
        <v>18121.59</v>
      </c>
      <c r="P762" s="14">
        <v>20997.96</v>
      </c>
      <c r="Q762" s="14">
        <v>24151.56</v>
      </c>
      <c r="R762" s="14">
        <v>25844.48</v>
      </c>
      <c r="S762" s="14">
        <v>27868.61</v>
      </c>
      <c r="T762" s="14">
        <v>28417.03</v>
      </c>
      <c r="U762" s="14">
        <v>29208</v>
      </c>
      <c r="V762" s="14">
        <v>29491.79</v>
      </c>
      <c r="W762" s="14">
        <v>29845.040000000001</v>
      </c>
      <c r="X762" s="14">
        <v>26209.63</v>
      </c>
      <c r="Y762" s="14">
        <v>26134.03</v>
      </c>
      <c r="Z762" s="14">
        <v>25640.85</v>
      </c>
      <c r="AA762" s="14">
        <v>25696.75</v>
      </c>
      <c r="AB762" s="14">
        <v>29486.29</v>
      </c>
      <c r="AC762" s="14">
        <v>27285.599999999999</v>
      </c>
      <c r="AD762" s="14">
        <v>21529.39</v>
      </c>
      <c r="AE762" s="14">
        <v>16668.28</v>
      </c>
      <c r="AF762" s="14">
        <v>13305.5</v>
      </c>
      <c r="AG762" s="14">
        <v>25920.32</v>
      </c>
      <c r="AH762" s="14">
        <v>12716.08</v>
      </c>
      <c r="AI762" s="14">
        <v>12309.63</v>
      </c>
      <c r="AJ762" s="14">
        <v>12247.09</v>
      </c>
      <c r="AK762" s="14">
        <v>12529.42</v>
      </c>
      <c r="AL762" s="14">
        <v>13692.7</v>
      </c>
      <c r="AM762" s="14">
        <v>15032.75</v>
      </c>
      <c r="AN762" s="14">
        <v>17873.330000000002</v>
      </c>
      <c r="AO762" s="14">
        <v>21117.63</v>
      </c>
      <c r="AP762" s="14">
        <v>24338.92</v>
      </c>
      <c r="AQ762" s="14">
        <v>26075.94</v>
      </c>
      <c r="AR762" s="14">
        <v>28120.5</v>
      </c>
      <c r="AS762" s="14">
        <v>28592.94</v>
      </c>
      <c r="AT762" s="14">
        <v>29333.87</v>
      </c>
      <c r="AU762" s="14">
        <v>29361.02</v>
      </c>
      <c r="AV762" s="14">
        <v>29815.93</v>
      </c>
      <c r="AW762" s="14">
        <v>30268.67</v>
      </c>
      <c r="AX762" s="14">
        <v>30363.03</v>
      </c>
      <c r="AY762" s="14">
        <v>30366.93</v>
      </c>
      <c r="AZ762" s="14">
        <v>29372.76</v>
      </c>
      <c r="BA762" s="14">
        <v>28996.79</v>
      </c>
      <c r="BB762" s="14">
        <v>27100.21</v>
      </c>
      <c r="BC762" s="14">
        <v>21572.03</v>
      </c>
      <c r="BD762" s="14">
        <v>17012.84</v>
      </c>
      <c r="BE762" s="14">
        <v>13337.18</v>
      </c>
      <c r="BF762" s="14">
        <v>30046.12</v>
      </c>
      <c r="BG762" s="14">
        <v>78.270099999999999</v>
      </c>
      <c r="BH762" s="14">
        <v>77.846699999999998</v>
      </c>
      <c r="BI762" s="14">
        <v>78.423400000000001</v>
      </c>
      <c r="BJ762" s="14">
        <v>78.846699999999998</v>
      </c>
      <c r="BK762" s="14">
        <v>79.846699999999998</v>
      </c>
      <c r="BL762" s="14">
        <v>79</v>
      </c>
      <c r="BM762" s="14">
        <v>80.576599999999999</v>
      </c>
      <c r="BN762" s="14">
        <v>83.693399999999997</v>
      </c>
      <c r="BO762" s="14">
        <v>84.540099999999995</v>
      </c>
      <c r="BP762" s="14">
        <v>88.693399999999997</v>
      </c>
      <c r="BQ762" s="14">
        <v>90.540099999999995</v>
      </c>
      <c r="BR762" s="14">
        <v>93.270099999999999</v>
      </c>
      <c r="BS762" s="14">
        <v>94.270099999999999</v>
      </c>
      <c r="BT762" s="14">
        <v>95.693399999999997</v>
      </c>
      <c r="BU762" s="14">
        <v>92.693399999999997</v>
      </c>
      <c r="BV762" s="14">
        <v>91.693399999999997</v>
      </c>
      <c r="BW762" s="14">
        <v>91.693399999999997</v>
      </c>
      <c r="BX762" s="14">
        <v>87.540099999999995</v>
      </c>
      <c r="BY762" s="14">
        <v>87.270099999999999</v>
      </c>
      <c r="BZ762" s="14">
        <v>85.846699999999998</v>
      </c>
      <c r="CA762" s="14">
        <v>83.846699999999998</v>
      </c>
      <c r="CB762" s="14">
        <v>83.423400000000001</v>
      </c>
      <c r="CC762" s="14">
        <v>82.576599999999999</v>
      </c>
      <c r="CD762" s="14">
        <v>81</v>
      </c>
      <c r="CE762" s="14">
        <v>12933.38</v>
      </c>
      <c r="CF762" s="14">
        <v>11820.17</v>
      </c>
      <c r="CG762" s="14">
        <v>11966.11</v>
      </c>
      <c r="CH762" s="14">
        <v>13294.99</v>
      </c>
      <c r="CI762" s="14">
        <v>12779.62</v>
      </c>
      <c r="CJ762" s="14">
        <v>13524.42</v>
      </c>
      <c r="CK762" s="14">
        <v>16698.099999999999</v>
      </c>
      <c r="CL762" s="14">
        <v>17046.04</v>
      </c>
      <c r="CM762" s="14">
        <v>10934.67</v>
      </c>
      <c r="CN762" s="14">
        <v>10969.07</v>
      </c>
      <c r="CO762" s="14">
        <v>15932.03</v>
      </c>
      <c r="CP762" s="14">
        <v>15175.18</v>
      </c>
      <c r="CQ762" s="14">
        <v>14697.89</v>
      </c>
      <c r="CR762" s="14">
        <v>15631.79</v>
      </c>
      <c r="CS762" s="14">
        <v>15251.64</v>
      </c>
      <c r="CT762" s="14">
        <v>15319.98</v>
      </c>
      <c r="CU762" s="14">
        <v>16168.46</v>
      </c>
      <c r="CV762" s="14">
        <v>17566.59</v>
      </c>
      <c r="CW762" s="14">
        <v>16045.52</v>
      </c>
      <c r="CX762" s="14">
        <v>27925.040000000001</v>
      </c>
      <c r="CY762" s="14">
        <v>30996.13</v>
      </c>
      <c r="CZ762" s="14">
        <v>28187.759999999998</v>
      </c>
      <c r="DA762" s="14">
        <v>22753.97</v>
      </c>
      <c r="DB762" s="14">
        <v>21565.51</v>
      </c>
      <c r="DC762" s="14">
        <v>11388.33</v>
      </c>
      <c r="DD762" s="14">
        <f>SUMIFS(CountData!$H:$H, CountData!$A:$A, $B762,CountData!$B:$B, $C762, CountData!$C:$C, $D762, CountData!$D:$D, $E762, CountData!$E:$E, $F762, CountData!$F:$F, $G762, CountData!$G:$G, $H762)</f>
        <v>16</v>
      </c>
      <c r="DE762" s="14">
        <f>SUMIFS(CountData!$I:$I, CountData!$A:$A, $B762, CountData!$B:$B, $C762, CountData!$C:$C, $D762, CountData!$D:$D, $E762, CountData!$E:$E, $F762, CountData!$F:$F, $G762, CountData!$G:$G, $H762)</f>
        <v>19</v>
      </c>
      <c r="DF762" s="27">
        <f t="shared" ca="1" si="11"/>
        <v>4283.3249999999971</v>
      </c>
      <c r="DG762" s="14">
        <v>0</v>
      </c>
    </row>
    <row r="763" spans="1:111" x14ac:dyDescent="0.25">
      <c r="A763" s="14" t="s">
        <v>56</v>
      </c>
      <c r="B763" s="14" t="s">
        <v>55</v>
      </c>
      <c r="C763" s="14" t="s">
        <v>55</v>
      </c>
      <c r="D763" s="14" t="s">
        <v>55</v>
      </c>
      <c r="E763" s="14" t="s">
        <v>100</v>
      </c>
      <c r="F763" s="14" t="s">
        <v>55</v>
      </c>
      <c r="G763" s="14" t="s">
        <v>102</v>
      </c>
      <c r="H763" s="1">
        <v>42258</v>
      </c>
      <c r="I763" s="14">
        <v>12058.62</v>
      </c>
      <c r="J763" s="14">
        <v>11777.14</v>
      </c>
      <c r="K763" s="14">
        <v>11730.19</v>
      </c>
      <c r="L763" s="14">
        <v>12365.06</v>
      </c>
      <c r="M763" s="14">
        <v>13687.52</v>
      </c>
      <c r="N763" s="14">
        <v>15778.65</v>
      </c>
      <c r="O763" s="14">
        <v>18648.57</v>
      </c>
      <c r="P763" s="14">
        <v>19836.02</v>
      </c>
      <c r="Q763" s="14">
        <v>21824.29</v>
      </c>
      <c r="R763" s="14">
        <v>24857.14</v>
      </c>
      <c r="S763" s="14">
        <v>25508.400000000001</v>
      </c>
      <c r="T763" s="14">
        <v>25930.6</v>
      </c>
      <c r="U763" s="14">
        <v>26248.59</v>
      </c>
      <c r="V763" s="14">
        <v>26752.9</v>
      </c>
      <c r="W763" s="14">
        <v>26877.35</v>
      </c>
      <c r="X763" s="14">
        <v>23809.66</v>
      </c>
      <c r="Y763" s="14">
        <v>23748.31</v>
      </c>
      <c r="Z763" s="14">
        <v>23672.77</v>
      </c>
      <c r="AA763" s="14">
        <v>23596</v>
      </c>
      <c r="AB763" s="14">
        <v>26772.77</v>
      </c>
      <c r="AC763" s="14">
        <v>25598.2</v>
      </c>
      <c r="AD763" s="14">
        <v>22445.87</v>
      </c>
      <c r="AE763" s="14">
        <v>17269.54</v>
      </c>
      <c r="AF763" s="14">
        <v>12798.58</v>
      </c>
      <c r="AG763" s="14">
        <v>23706.69</v>
      </c>
      <c r="AH763" s="14">
        <v>12174.16</v>
      </c>
      <c r="AI763" s="14">
        <v>11930.54</v>
      </c>
      <c r="AJ763" s="14">
        <v>11912.51</v>
      </c>
      <c r="AK763" s="14">
        <v>12446.35</v>
      </c>
      <c r="AL763" s="14">
        <v>13629.59</v>
      </c>
      <c r="AM763" s="14">
        <v>15482.12</v>
      </c>
      <c r="AN763" s="14">
        <v>18463.919999999998</v>
      </c>
      <c r="AO763" s="14">
        <v>20053.45</v>
      </c>
      <c r="AP763" s="14">
        <v>21897.01</v>
      </c>
      <c r="AQ763" s="14">
        <v>24989.040000000001</v>
      </c>
      <c r="AR763" s="14">
        <v>25665.17</v>
      </c>
      <c r="AS763" s="14">
        <v>26085.3</v>
      </c>
      <c r="AT763" s="14">
        <v>26257.74</v>
      </c>
      <c r="AU763" s="14">
        <v>26575.06</v>
      </c>
      <c r="AV763" s="14">
        <v>26629.46</v>
      </c>
      <c r="AW763" s="14">
        <v>27262.53</v>
      </c>
      <c r="AX763" s="14">
        <v>27372.66</v>
      </c>
      <c r="AY763" s="14">
        <v>27733.29</v>
      </c>
      <c r="AZ763" s="14">
        <v>26820.71</v>
      </c>
      <c r="BA763" s="14">
        <v>26219.43</v>
      </c>
      <c r="BB763" s="14">
        <v>25488.91</v>
      </c>
      <c r="BC763" s="14">
        <v>22492.36</v>
      </c>
      <c r="BD763" s="14">
        <v>17758.38</v>
      </c>
      <c r="BE763" s="14">
        <v>13103.17</v>
      </c>
      <c r="BF763" s="14">
        <v>27275.96</v>
      </c>
      <c r="BG763" s="14">
        <v>80</v>
      </c>
      <c r="BH763" s="14">
        <v>79</v>
      </c>
      <c r="BI763" s="14">
        <v>77.576599999999999</v>
      </c>
      <c r="BJ763" s="14">
        <v>77.576599999999999</v>
      </c>
      <c r="BK763" s="14">
        <v>77.576599999999999</v>
      </c>
      <c r="BL763" s="14">
        <v>77.576599999999999</v>
      </c>
      <c r="BM763" s="14">
        <v>78</v>
      </c>
      <c r="BN763" s="14">
        <v>80.270099999999999</v>
      </c>
      <c r="BO763" s="14">
        <v>81.540099999999995</v>
      </c>
      <c r="BP763" s="14">
        <v>83.810199999999995</v>
      </c>
      <c r="BQ763" s="14">
        <v>86.656899999999993</v>
      </c>
      <c r="BR763" s="14">
        <v>88.233599999999996</v>
      </c>
      <c r="BS763" s="14">
        <v>90.386899999999997</v>
      </c>
      <c r="BT763" s="14">
        <v>87.963499999999996</v>
      </c>
      <c r="BU763" s="14">
        <v>87.963499999999996</v>
      </c>
      <c r="BV763" s="14">
        <v>87.386899999999997</v>
      </c>
      <c r="BW763" s="14">
        <v>84.963499999999996</v>
      </c>
      <c r="BX763" s="14">
        <v>83.116799999999998</v>
      </c>
      <c r="BY763" s="14">
        <v>82.116799999999998</v>
      </c>
      <c r="BZ763" s="14">
        <v>83.423400000000001</v>
      </c>
      <c r="CA763" s="14">
        <v>82.423400000000001</v>
      </c>
      <c r="CB763" s="14">
        <v>82.846699999999998</v>
      </c>
      <c r="CC763" s="14">
        <v>82.423400000000001</v>
      </c>
      <c r="CD763" s="14">
        <v>81.846699999999998</v>
      </c>
      <c r="CE763" s="14">
        <v>11268.65</v>
      </c>
      <c r="CF763" s="14">
        <v>9814.3809999999994</v>
      </c>
      <c r="CG763" s="14">
        <v>8418.2829999999994</v>
      </c>
      <c r="CH763" s="14">
        <v>7122.9089999999997</v>
      </c>
      <c r="CI763" s="14">
        <v>6230.384</v>
      </c>
      <c r="CJ763" s="14">
        <v>7890.2340000000004</v>
      </c>
      <c r="CK763" s="14">
        <v>9690.4179999999997</v>
      </c>
      <c r="CL763" s="14">
        <v>9912.134</v>
      </c>
      <c r="CM763" s="14">
        <v>6917.9949999999999</v>
      </c>
      <c r="CN763" s="14">
        <v>7636.8190000000004</v>
      </c>
      <c r="CO763" s="14">
        <v>11031.52</v>
      </c>
      <c r="CP763" s="14">
        <v>10382.959999999999</v>
      </c>
      <c r="CQ763" s="14">
        <v>9879.0280000000002</v>
      </c>
      <c r="CR763" s="14">
        <v>12316.33</v>
      </c>
      <c r="CS763" s="14">
        <v>11058.85</v>
      </c>
      <c r="CT763" s="14">
        <v>11682.14</v>
      </c>
      <c r="CU763" s="14">
        <v>15738.85</v>
      </c>
      <c r="CV763" s="14">
        <v>12754.59</v>
      </c>
      <c r="CW763" s="14">
        <v>11093.14</v>
      </c>
      <c r="CX763" s="14">
        <v>20633.03</v>
      </c>
      <c r="CY763" s="14">
        <v>19493.45</v>
      </c>
      <c r="CZ763" s="14">
        <v>22223.38</v>
      </c>
      <c r="DA763" s="14">
        <v>20117.54</v>
      </c>
      <c r="DB763" s="14">
        <v>23792.799999999999</v>
      </c>
      <c r="DC763" s="14">
        <v>9296.5</v>
      </c>
      <c r="DD763" s="14">
        <f>SUMIFS(CountData!$H:$H, CountData!$A:$A, $B763,CountData!$B:$B, $C763, CountData!$C:$C, $D763, CountData!$D:$D, $E763, CountData!$E:$E, $F763, CountData!$F:$F, $G763, CountData!$G:$G, $H763)</f>
        <v>16</v>
      </c>
      <c r="DE763" s="14">
        <f>SUMIFS(CountData!$I:$I, CountData!$A:$A, $B763, CountData!$B:$B, $C763, CountData!$C:$C, $D763, CountData!$D:$D, $E763, CountData!$E:$E, $F763, CountData!$F:$F, $G763, CountData!$G:$G, $H763)</f>
        <v>19</v>
      </c>
      <c r="DF763" s="27">
        <f t="shared" ca="1" si="11"/>
        <v>3542.7999999999993</v>
      </c>
      <c r="DG763" s="14">
        <v>0</v>
      </c>
    </row>
    <row r="764" spans="1:111" x14ac:dyDescent="0.25">
      <c r="A764" s="14" t="s">
        <v>56</v>
      </c>
      <c r="B764" s="14" t="s">
        <v>55</v>
      </c>
      <c r="C764" s="14" t="s">
        <v>55</v>
      </c>
      <c r="D764" s="14" t="s">
        <v>55</v>
      </c>
      <c r="E764" s="14" t="s">
        <v>100</v>
      </c>
      <c r="F764" s="14" t="s">
        <v>55</v>
      </c>
      <c r="G764" s="14" t="s">
        <v>102</v>
      </c>
      <c r="H764" s="1">
        <v>42268</v>
      </c>
      <c r="I764" s="14">
        <v>11458.58</v>
      </c>
      <c r="J764" s="14">
        <v>10983.03</v>
      </c>
      <c r="K764" s="14">
        <v>10838.73</v>
      </c>
      <c r="L764" s="14">
        <v>11473.88</v>
      </c>
      <c r="M764" s="14">
        <v>12406.91</v>
      </c>
      <c r="N764" s="14">
        <v>13684.07</v>
      </c>
      <c r="O764" s="14">
        <v>16020.09</v>
      </c>
      <c r="P764" s="14">
        <v>18382.330000000002</v>
      </c>
      <c r="Q764" s="14">
        <v>21447.5</v>
      </c>
      <c r="R764" s="14">
        <v>22792.97</v>
      </c>
      <c r="S764" s="14">
        <v>24565.98</v>
      </c>
      <c r="T764" s="14">
        <v>24846.02</v>
      </c>
      <c r="U764" s="14">
        <v>24919.74</v>
      </c>
      <c r="V764" s="14">
        <v>24666.95</v>
      </c>
      <c r="W764" s="14">
        <v>24880.48</v>
      </c>
      <c r="X764" s="14">
        <v>21327.02</v>
      </c>
      <c r="Y764" s="14">
        <v>21064.5</v>
      </c>
      <c r="Z764" s="14">
        <v>21000.17</v>
      </c>
      <c r="AA764" s="14">
        <v>21603.39</v>
      </c>
      <c r="AB764" s="14">
        <v>25112.07</v>
      </c>
      <c r="AC764" s="14">
        <v>23707.53</v>
      </c>
      <c r="AD764" s="14">
        <v>19022.68</v>
      </c>
      <c r="AE764" s="14">
        <v>15050.2</v>
      </c>
      <c r="AF764" s="14">
        <v>12628.5</v>
      </c>
      <c r="AG764" s="14">
        <v>21248.77</v>
      </c>
      <c r="AH764" s="14">
        <v>11582.73</v>
      </c>
      <c r="AI764" s="14">
        <v>11182.94</v>
      </c>
      <c r="AJ764" s="14">
        <v>11057.5</v>
      </c>
      <c r="AK764" s="14">
        <v>11674.3</v>
      </c>
      <c r="AL764" s="14">
        <v>12539.46</v>
      </c>
      <c r="AM764" s="14">
        <v>13739.53</v>
      </c>
      <c r="AN764" s="14">
        <v>16023.74</v>
      </c>
      <c r="AO764" s="14">
        <v>18461.59</v>
      </c>
      <c r="AP764" s="14">
        <v>21313.22</v>
      </c>
      <c r="AQ764" s="14">
        <v>22557.09</v>
      </c>
      <c r="AR764" s="14">
        <v>24430.97</v>
      </c>
      <c r="AS764" s="14">
        <v>24760.63</v>
      </c>
      <c r="AT764" s="14">
        <v>24879.23</v>
      </c>
      <c r="AU764" s="14">
        <v>24267.58</v>
      </c>
      <c r="AV764" s="14">
        <v>24372.47</v>
      </c>
      <c r="AW764" s="14">
        <v>24054.91</v>
      </c>
      <c r="AX764" s="14">
        <v>24191.89</v>
      </c>
      <c r="AY764" s="14">
        <v>24536.63</v>
      </c>
      <c r="AZ764" s="14">
        <v>24432.95</v>
      </c>
      <c r="BA764" s="14">
        <v>24599.07</v>
      </c>
      <c r="BB764" s="14">
        <v>23651.58</v>
      </c>
      <c r="BC764" s="14">
        <v>19270.939999999999</v>
      </c>
      <c r="BD764" s="14">
        <v>15349.82</v>
      </c>
      <c r="BE764" s="14">
        <v>12659.19</v>
      </c>
      <c r="BF764" s="14">
        <v>24343.77</v>
      </c>
      <c r="BG764" s="14">
        <v>75.567400000000006</v>
      </c>
      <c r="BH764" s="14">
        <v>74.702100000000002</v>
      </c>
      <c r="BI764" s="14">
        <v>74.702100000000002</v>
      </c>
      <c r="BJ764" s="14">
        <v>74.702100000000002</v>
      </c>
      <c r="BK764" s="14">
        <v>74.269499999999994</v>
      </c>
      <c r="BL764" s="14">
        <v>73.702100000000002</v>
      </c>
      <c r="BM764" s="14">
        <v>74.567400000000006</v>
      </c>
      <c r="BN764" s="14">
        <v>76.297899999999998</v>
      </c>
      <c r="BO764" s="14">
        <v>78.1631</v>
      </c>
      <c r="BP764" s="14">
        <v>77.865200000000002</v>
      </c>
      <c r="BQ764" s="14">
        <v>78.730500000000006</v>
      </c>
      <c r="BR764" s="14">
        <v>77.730500000000006</v>
      </c>
      <c r="BS764" s="14">
        <v>77.730500000000006</v>
      </c>
      <c r="BT764" s="14">
        <v>79.1631</v>
      </c>
      <c r="BU764" s="14">
        <v>78.1631</v>
      </c>
      <c r="BV764" s="14">
        <v>77.730500000000006</v>
      </c>
      <c r="BW764" s="14">
        <v>77.865200000000002</v>
      </c>
      <c r="BX764" s="14">
        <v>76.134799999999998</v>
      </c>
      <c r="BY764" s="14">
        <v>78.432599999999994</v>
      </c>
      <c r="BZ764" s="14">
        <v>80</v>
      </c>
      <c r="CA764" s="14">
        <v>80</v>
      </c>
      <c r="CB764" s="14">
        <v>79.134799999999998</v>
      </c>
      <c r="CC764" s="14">
        <v>78.134799999999998</v>
      </c>
      <c r="CD764" s="14">
        <v>76.567400000000006</v>
      </c>
      <c r="CE764" s="14">
        <v>9203.8940000000002</v>
      </c>
      <c r="CF764" s="14">
        <v>6552.6959999999999</v>
      </c>
      <c r="CG764" s="14">
        <v>5741.049</v>
      </c>
      <c r="CH764" s="14">
        <v>5384.8410000000003</v>
      </c>
      <c r="CI764" s="14">
        <v>4646.1980000000003</v>
      </c>
      <c r="CJ764" s="14">
        <v>4302.6540000000005</v>
      </c>
      <c r="CK764" s="14">
        <v>5585.1220000000003</v>
      </c>
      <c r="CL764" s="14">
        <v>6970.9970000000003</v>
      </c>
      <c r="CM764" s="14">
        <v>5119.3760000000002</v>
      </c>
      <c r="CN764" s="14">
        <v>6803.5929999999998</v>
      </c>
      <c r="CO764" s="14">
        <v>9466.2039999999997</v>
      </c>
      <c r="CP764" s="14">
        <v>10750.27</v>
      </c>
      <c r="CQ764" s="14">
        <v>11922.44</v>
      </c>
      <c r="CR764" s="14">
        <v>11767.3</v>
      </c>
      <c r="CS764" s="14">
        <v>11348.11</v>
      </c>
      <c r="CT764" s="14">
        <v>11884.07</v>
      </c>
      <c r="CU764" s="14">
        <v>11703.18</v>
      </c>
      <c r="CV764" s="14">
        <v>10625.81</v>
      </c>
      <c r="CW764" s="14">
        <v>9958.473</v>
      </c>
      <c r="CX764" s="14">
        <v>16304.87</v>
      </c>
      <c r="CY764" s="14">
        <v>23304.85</v>
      </c>
      <c r="CZ764" s="14">
        <v>21750.22</v>
      </c>
      <c r="DA764" s="14">
        <v>16361.54</v>
      </c>
      <c r="DB764" s="14">
        <v>13716.49</v>
      </c>
      <c r="DC764" s="14">
        <v>9083.75</v>
      </c>
      <c r="DD764" s="14">
        <f>SUMIFS(CountData!$H:$H, CountData!$A:$A, $B764,CountData!$B:$B, $C764, CountData!$C:$C, $D764, CountData!$D:$D, $E764, CountData!$E:$E, $F764, CountData!$F:$F, $G764, CountData!$G:$G, $H764)</f>
        <v>16</v>
      </c>
      <c r="DE764" s="14">
        <f>SUMIFS(CountData!$I:$I, CountData!$A:$A, $B764, CountData!$B:$B, $C764, CountData!$C:$C, $D764, CountData!$D:$D, $E764, CountData!$E:$E, $F764, CountData!$F:$F, $G764, CountData!$G:$G, $H764)</f>
        <v>19</v>
      </c>
      <c r="DF764" s="27">
        <f t="shared" ca="1" si="11"/>
        <v>3040.2050000000017</v>
      </c>
      <c r="DG764" s="14">
        <v>0</v>
      </c>
    </row>
    <row r="765" spans="1:111" x14ac:dyDescent="0.25">
      <c r="A765" s="14" t="s">
        <v>56</v>
      </c>
      <c r="B765" s="14" t="s">
        <v>55</v>
      </c>
      <c r="C765" s="14" t="s">
        <v>55</v>
      </c>
      <c r="D765" s="14" t="s">
        <v>55</v>
      </c>
      <c r="E765" s="14" t="s">
        <v>100</v>
      </c>
      <c r="F765" s="14" t="s">
        <v>55</v>
      </c>
      <c r="G765" s="14" t="s">
        <v>102</v>
      </c>
      <c r="H765" s="1">
        <v>42286</v>
      </c>
      <c r="I765" s="14">
        <v>10280.200000000001</v>
      </c>
      <c r="J765" s="14">
        <v>9829.9159999999993</v>
      </c>
      <c r="K765" s="14">
        <v>9662.527</v>
      </c>
      <c r="L765" s="14">
        <v>10204.93</v>
      </c>
      <c r="M765" s="14">
        <v>11138.62</v>
      </c>
      <c r="N765" s="14">
        <v>12524.86</v>
      </c>
      <c r="O765" s="14">
        <v>14071.08</v>
      </c>
      <c r="P765" s="14">
        <v>15399.35</v>
      </c>
      <c r="Q765" s="14">
        <v>18094.32</v>
      </c>
      <c r="R765" s="14">
        <v>19408.96</v>
      </c>
      <c r="S765" s="14">
        <v>22360.959999999999</v>
      </c>
      <c r="T765" s="14">
        <v>24109.599999999999</v>
      </c>
      <c r="U765" s="14">
        <v>24554.41</v>
      </c>
      <c r="V765" s="14">
        <v>25578.16</v>
      </c>
      <c r="W765" s="14">
        <v>26145.47</v>
      </c>
      <c r="X765" s="14">
        <v>23019.27</v>
      </c>
      <c r="Y765" s="14">
        <v>23452.68</v>
      </c>
      <c r="Z765" s="14">
        <v>23910.65</v>
      </c>
      <c r="AA765" s="14">
        <v>24747.99</v>
      </c>
      <c r="AB765" s="14">
        <v>28027.56</v>
      </c>
      <c r="AC765" s="14">
        <v>25699.65</v>
      </c>
      <c r="AD765" s="14">
        <v>20043.46</v>
      </c>
      <c r="AE765" s="14">
        <v>16024.5</v>
      </c>
      <c r="AF765" s="14">
        <v>11817.57</v>
      </c>
      <c r="AG765" s="14">
        <v>23782.65</v>
      </c>
      <c r="AH765" s="14">
        <v>10520.49</v>
      </c>
      <c r="AI765" s="14">
        <v>10054.09</v>
      </c>
      <c r="AJ765" s="14">
        <v>9890.9419999999991</v>
      </c>
      <c r="AK765" s="14">
        <v>10350.379999999999</v>
      </c>
      <c r="AL765" s="14">
        <v>11059.57</v>
      </c>
      <c r="AM765" s="14">
        <v>12179.17</v>
      </c>
      <c r="AN765" s="14">
        <v>14015.55</v>
      </c>
      <c r="AO765" s="14">
        <v>15528.05</v>
      </c>
      <c r="AP765" s="14">
        <v>18276.849999999999</v>
      </c>
      <c r="AQ765" s="14">
        <v>19620.900000000001</v>
      </c>
      <c r="AR765" s="14">
        <v>22447.119999999999</v>
      </c>
      <c r="AS765" s="14">
        <v>24064.1</v>
      </c>
      <c r="AT765" s="14">
        <v>24534.46</v>
      </c>
      <c r="AU765" s="14">
        <v>25235.99</v>
      </c>
      <c r="AV765" s="14">
        <v>25826.87</v>
      </c>
      <c r="AW765" s="14">
        <v>27062.99</v>
      </c>
      <c r="AX765" s="14">
        <v>27570.77</v>
      </c>
      <c r="AY765" s="14">
        <v>28194.6</v>
      </c>
      <c r="AZ765" s="14">
        <v>28154.41</v>
      </c>
      <c r="BA765" s="14">
        <v>27505.58</v>
      </c>
      <c r="BB765" s="14">
        <v>25737.01</v>
      </c>
      <c r="BC765" s="14">
        <v>20348.91</v>
      </c>
      <c r="BD765" s="14">
        <v>16606.77</v>
      </c>
      <c r="BE765" s="14">
        <v>11932.33</v>
      </c>
      <c r="BF765" s="14">
        <v>27671.66</v>
      </c>
      <c r="BG765" s="14">
        <v>69.8767</v>
      </c>
      <c r="BH765" s="14">
        <v>70.725999999999999</v>
      </c>
      <c r="BI765" s="14">
        <v>70.150700000000001</v>
      </c>
      <c r="BJ765" s="14">
        <v>69.150700000000001</v>
      </c>
      <c r="BK765" s="14">
        <v>69.150700000000001</v>
      </c>
      <c r="BL765" s="14">
        <v>68.725999999999999</v>
      </c>
      <c r="BM765" s="14">
        <v>69.575299999999999</v>
      </c>
      <c r="BN765" s="14">
        <v>74.698599999999999</v>
      </c>
      <c r="BO765" s="14">
        <v>80.821899999999999</v>
      </c>
      <c r="BP765" s="14">
        <v>82.397300000000001</v>
      </c>
      <c r="BQ765" s="14">
        <v>88.397300000000001</v>
      </c>
      <c r="BR765" s="14">
        <v>93.246600000000001</v>
      </c>
      <c r="BS765" s="14">
        <v>93.246600000000001</v>
      </c>
      <c r="BT765" s="14">
        <v>94.246600000000001</v>
      </c>
      <c r="BU765" s="14">
        <v>97.397300000000001</v>
      </c>
      <c r="BV765" s="14">
        <v>97.9726</v>
      </c>
      <c r="BW765" s="14">
        <v>95.821899999999999</v>
      </c>
      <c r="BX765" s="14">
        <v>94.274000000000001</v>
      </c>
      <c r="BY765" s="14">
        <v>92.725999999999999</v>
      </c>
      <c r="BZ765" s="14">
        <v>90.849299999999999</v>
      </c>
      <c r="CA765" s="14">
        <v>86</v>
      </c>
      <c r="CB765" s="14">
        <v>83.725999999999999</v>
      </c>
      <c r="CC765" s="14">
        <v>82.301400000000001</v>
      </c>
      <c r="CD765" s="14">
        <v>80.575299999999999</v>
      </c>
      <c r="CE765" s="14">
        <v>15965.55</v>
      </c>
      <c r="CF765" s="14">
        <v>13030.64</v>
      </c>
      <c r="CG765" s="14">
        <v>13723.45</v>
      </c>
      <c r="CH765" s="14">
        <v>12713.24</v>
      </c>
      <c r="CI765" s="14">
        <v>9930.6180000000004</v>
      </c>
      <c r="CJ765" s="14">
        <v>10365.030000000001</v>
      </c>
      <c r="CK765" s="14">
        <v>15520.22</v>
      </c>
      <c r="CL765" s="14">
        <v>16458.62</v>
      </c>
      <c r="CM765" s="14">
        <v>9863.393</v>
      </c>
      <c r="CN765" s="14">
        <v>12877.38</v>
      </c>
      <c r="CO765" s="14">
        <v>15531.74</v>
      </c>
      <c r="CP765" s="14">
        <v>14115.7</v>
      </c>
      <c r="CQ765" s="14">
        <v>13049.14</v>
      </c>
      <c r="CR765" s="14">
        <v>14918.02</v>
      </c>
      <c r="CS765" s="14">
        <v>19625.11</v>
      </c>
      <c r="CT765" s="14">
        <v>20670.189999999999</v>
      </c>
      <c r="CU765" s="14">
        <v>21172.959999999999</v>
      </c>
      <c r="CV765" s="14">
        <v>24130.880000000001</v>
      </c>
      <c r="CW765" s="14">
        <v>26177.99</v>
      </c>
      <c r="CX765" s="14">
        <v>48346.33</v>
      </c>
      <c r="CY765" s="14">
        <v>47565.5</v>
      </c>
      <c r="CZ765" s="14">
        <v>35029.1</v>
      </c>
      <c r="DA765" s="14">
        <v>26455.11</v>
      </c>
      <c r="DB765" s="14">
        <v>22895.47</v>
      </c>
      <c r="DC765" s="14">
        <v>18768.400000000001</v>
      </c>
      <c r="DD765" s="14">
        <f>SUMIFS(CountData!$H:$H, CountData!$A:$A, $B765,CountData!$B:$B, $C765, CountData!$C:$C, $D765, CountData!$D:$D, $E765, CountData!$E:$E, $F765, CountData!$F:$F, $G765, CountData!$G:$G, $H765)</f>
        <v>16</v>
      </c>
      <c r="DE765" s="14">
        <f>SUMIFS(CountData!$I:$I, CountData!$A:$A, $B765, CountData!$B:$B, $C765, CountData!$C:$C, $D765, CountData!$D:$D, $E765, CountData!$E:$E, $F765, CountData!$F:$F, $G765, CountData!$G:$G, $H765)</f>
        <v>19</v>
      </c>
      <c r="DF765" s="27">
        <f t="shared" ca="1" si="11"/>
        <v>3381.16</v>
      </c>
      <c r="DG765" s="14">
        <v>0</v>
      </c>
    </row>
    <row r="766" spans="1:111" x14ac:dyDescent="0.25">
      <c r="A766" s="14" t="s">
        <v>56</v>
      </c>
      <c r="B766" s="14" t="s">
        <v>55</v>
      </c>
      <c r="C766" s="14" t="s">
        <v>55</v>
      </c>
      <c r="D766" s="14" t="s">
        <v>55</v>
      </c>
      <c r="E766" s="14" t="s">
        <v>100</v>
      </c>
      <c r="F766" s="14" t="s">
        <v>55</v>
      </c>
      <c r="G766" s="14" t="s">
        <v>102</v>
      </c>
      <c r="H766" s="1">
        <v>42289</v>
      </c>
      <c r="I766" s="14">
        <v>10584.7</v>
      </c>
      <c r="J766" s="14">
        <v>10287.81</v>
      </c>
      <c r="K766" s="14">
        <v>10335.92</v>
      </c>
      <c r="L766" s="14">
        <v>10785.07</v>
      </c>
      <c r="M766" s="14">
        <v>11828.35</v>
      </c>
      <c r="N766" s="14">
        <v>13984.89</v>
      </c>
      <c r="O766" s="14">
        <v>16296.52</v>
      </c>
      <c r="P766" s="14">
        <v>18410.34</v>
      </c>
      <c r="Q766" s="14">
        <v>20703.580000000002</v>
      </c>
      <c r="R766" s="14">
        <v>22166.93</v>
      </c>
      <c r="S766" s="14">
        <v>24516.1</v>
      </c>
      <c r="T766" s="14">
        <v>25442.98</v>
      </c>
      <c r="U766" s="14">
        <v>25937.55</v>
      </c>
      <c r="V766" s="14">
        <v>26938.14</v>
      </c>
      <c r="W766" s="14">
        <v>27474.18</v>
      </c>
      <c r="X766" s="14">
        <v>23711.5</v>
      </c>
      <c r="Y766" s="14">
        <v>24032.02</v>
      </c>
      <c r="Z766" s="14">
        <v>24137.46</v>
      </c>
      <c r="AA766" s="14">
        <v>24887.56</v>
      </c>
      <c r="AB766" s="14">
        <v>28360.12</v>
      </c>
      <c r="AC766" s="14">
        <v>25936.05</v>
      </c>
      <c r="AD766" s="14">
        <v>20560.900000000001</v>
      </c>
      <c r="AE766" s="14">
        <v>15962.09</v>
      </c>
      <c r="AF766" s="14">
        <v>12726.48</v>
      </c>
      <c r="AG766" s="14">
        <v>24192.13</v>
      </c>
      <c r="AH766" s="14">
        <v>10751.91</v>
      </c>
      <c r="AI766" s="14">
        <v>10470.33</v>
      </c>
      <c r="AJ766" s="14">
        <v>10559.22</v>
      </c>
      <c r="AK766" s="14">
        <v>10971.26</v>
      </c>
      <c r="AL766" s="14">
        <v>11868.96</v>
      </c>
      <c r="AM766" s="14">
        <v>13821.13</v>
      </c>
      <c r="AN766" s="14">
        <v>16237.68</v>
      </c>
      <c r="AO766" s="14">
        <v>18547.12</v>
      </c>
      <c r="AP766" s="14">
        <v>20745.150000000001</v>
      </c>
      <c r="AQ766" s="14">
        <v>22288.54</v>
      </c>
      <c r="AR766" s="14">
        <v>24613.17</v>
      </c>
      <c r="AS766" s="14">
        <v>25557.4</v>
      </c>
      <c r="AT766" s="14">
        <v>25981.200000000001</v>
      </c>
      <c r="AU766" s="14">
        <v>26597.63</v>
      </c>
      <c r="AV766" s="14">
        <v>27094.17</v>
      </c>
      <c r="AW766" s="14">
        <v>27542.27</v>
      </c>
      <c r="AX766" s="14">
        <v>27963.41</v>
      </c>
      <c r="AY766" s="14">
        <v>28475.14</v>
      </c>
      <c r="AZ766" s="14">
        <v>28428.74</v>
      </c>
      <c r="BA766" s="14">
        <v>27772.76</v>
      </c>
      <c r="BB766" s="14">
        <v>25675</v>
      </c>
      <c r="BC766" s="14">
        <v>20467.919999999998</v>
      </c>
      <c r="BD766" s="14">
        <v>16242.68</v>
      </c>
      <c r="BE766" s="14">
        <v>12698.53</v>
      </c>
      <c r="BF766" s="14">
        <v>27979.53</v>
      </c>
      <c r="BG766" s="14">
        <v>77.152799999999999</v>
      </c>
      <c r="BH766" s="14">
        <v>76.729200000000006</v>
      </c>
      <c r="BI766" s="14">
        <v>76.152799999999999</v>
      </c>
      <c r="BJ766" s="14">
        <v>76</v>
      </c>
      <c r="BK766" s="14">
        <v>74.729200000000006</v>
      </c>
      <c r="BL766" s="14">
        <v>75.576400000000007</v>
      </c>
      <c r="BM766" s="14">
        <v>75.305599999999998</v>
      </c>
      <c r="BN766" s="14">
        <v>77</v>
      </c>
      <c r="BO766" s="14">
        <v>79.847200000000001</v>
      </c>
      <c r="BP766" s="14">
        <v>82.541700000000006</v>
      </c>
      <c r="BQ766" s="14">
        <v>85.541700000000006</v>
      </c>
      <c r="BR766" s="14">
        <v>86.694400000000002</v>
      </c>
      <c r="BS766" s="14">
        <v>88.541700000000006</v>
      </c>
      <c r="BT766" s="14">
        <v>91.118099999999998</v>
      </c>
      <c r="BU766" s="14">
        <v>94.847200000000001</v>
      </c>
      <c r="BV766" s="14">
        <v>94.270799999999994</v>
      </c>
      <c r="BW766" s="14">
        <v>91.118099999999998</v>
      </c>
      <c r="BX766" s="14">
        <v>85.541700000000006</v>
      </c>
      <c r="BY766" s="14">
        <v>80.847200000000001</v>
      </c>
      <c r="BZ766" s="14">
        <v>81.152799999999999</v>
      </c>
      <c r="CA766" s="14">
        <v>81</v>
      </c>
      <c r="CB766" s="14">
        <v>79.423599999999993</v>
      </c>
      <c r="CC766" s="14">
        <v>79.576400000000007</v>
      </c>
      <c r="CD766" s="14">
        <v>78.423599999999993</v>
      </c>
      <c r="CE766" s="14">
        <v>9682.0669999999991</v>
      </c>
      <c r="CF766" s="14">
        <v>8381.7569999999996</v>
      </c>
      <c r="CG766" s="14">
        <v>7549.8119999999999</v>
      </c>
      <c r="CH766" s="14">
        <v>8248.9850000000006</v>
      </c>
      <c r="CI766" s="14">
        <v>8196.5969999999998</v>
      </c>
      <c r="CJ766" s="14">
        <v>9142.5149999999994</v>
      </c>
      <c r="CK766" s="14">
        <v>9156.9310000000005</v>
      </c>
      <c r="CL766" s="14">
        <v>9934.9449999999997</v>
      </c>
      <c r="CM766" s="14">
        <v>7899.509</v>
      </c>
      <c r="CN766" s="14">
        <v>10128.719999999999</v>
      </c>
      <c r="CO766" s="14">
        <v>13361.53</v>
      </c>
      <c r="CP766" s="14">
        <v>12104.87</v>
      </c>
      <c r="CQ766" s="14">
        <v>11677.58</v>
      </c>
      <c r="CR766" s="14">
        <v>12558.64</v>
      </c>
      <c r="CS766" s="14">
        <v>18127.169999999998</v>
      </c>
      <c r="CT766" s="14">
        <v>15945.18</v>
      </c>
      <c r="CU766" s="14">
        <v>14428.94</v>
      </c>
      <c r="CV766" s="14">
        <v>13870.41</v>
      </c>
      <c r="CW766" s="14">
        <v>13573.83</v>
      </c>
      <c r="CX766" s="14">
        <v>23303.31</v>
      </c>
      <c r="CY766" s="14">
        <v>23955.06</v>
      </c>
      <c r="CZ766" s="14">
        <v>20370.82</v>
      </c>
      <c r="DA766" s="14">
        <v>19020.91</v>
      </c>
      <c r="DB766" s="14">
        <v>16933.560000000001</v>
      </c>
      <c r="DC766" s="14">
        <v>10384</v>
      </c>
      <c r="DD766" s="14">
        <f>SUMIFS(CountData!$H:$H, CountData!$A:$A, $B766,CountData!$B:$B, $C766, CountData!$C:$C, $D766, CountData!$D:$D, $E766, CountData!$E:$E, $F766, CountData!$F:$F, $G766, CountData!$G:$G, $H766)</f>
        <v>16</v>
      </c>
      <c r="DE766" s="14">
        <f>SUMIFS(CountData!$I:$I, CountData!$A:$A, $B766, CountData!$B:$B, $C766, CountData!$C:$C, $D766, CountData!$D:$D, $E766, CountData!$E:$E, $F766, CountData!$F:$F, $G766, CountData!$G:$G, $H766)</f>
        <v>19</v>
      </c>
      <c r="DF766" s="27">
        <f t="shared" ca="1" si="11"/>
        <v>3576.6124999999993</v>
      </c>
      <c r="DG766" s="14">
        <v>0</v>
      </c>
    </row>
    <row r="767" spans="1:111" x14ac:dyDescent="0.25">
      <c r="A767" s="14" t="s">
        <v>56</v>
      </c>
      <c r="B767" s="14" t="s">
        <v>55</v>
      </c>
      <c r="C767" s="14" t="s">
        <v>55</v>
      </c>
      <c r="D767" s="14" t="s">
        <v>55</v>
      </c>
      <c r="E767" s="14" t="s">
        <v>100</v>
      </c>
      <c r="F767" s="14" t="s">
        <v>55</v>
      </c>
      <c r="G767" s="14" t="s">
        <v>102</v>
      </c>
      <c r="H767" s="1">
        <v>42290</v>
      </c>
      <c r="I767" s="14">
        <v>10926.73</v>
      </c>
      <c r="J767" s="14">
        <v>10722.52</v>
      </c>
      <c r="K767" s="14">
        <v>10748.78</v>
      </c>
      <c r="L767" s="14">
        <v>11271.02</v>
      </c>
      <c r="M767" s="14">
        <v>12181.61</v>
      </c>
      <c r="N767" s="14">
        <v>13812.18</v>
      </c>
      <c r="O767" s="14">
        <v>15827.89</v>
      </c>
      <c r="P767" s="14">
        <v>17845.05</v>
      </c>
      <c r="Q767" s="14">
        <v>20887.009999999998</v>
      </c>
      <c r="R767" s="14">
        <v>22055.41</v>
      </c>
      <c r="S767" s="14">
        <v>24569.99</v>
      </c>
      <c r="T767" s="14">
        <v>25286.76</v>
      </c>
      <c r="U767" s="14">
        <v>25675.13</v>
      </c>
      <c r="V767" s="14">
        <v>26043.49</v>
      </c>
      <c r="W767" s="14">
        <v>26336.31</v>
      </c>
      <c r="X767" s="14">
        <v>22983.9</v>
      </c>
      <c r="Y767" s="14">
        <v>23443.24</v>
      </c>
      <c r="Z767" s="14">
        <v>23527.23</v>
      </c>
      <c r="AA767" s="14">
        <v>24652.52</v>
      </c>
      <c r="AB767" s="14">
        <v>27974.7</v>
      </c>
      <c r="AC767" s="14">
        <v>25824.36</v>
      </c>
      <c r="AD767" s="14">
        <v>20545.88</v>
      </c>
      <c r="AE767" s="14">
        <v>16100.3</v>
      </c>
      <c r="AF767" s="14">
        <v>13178.09</v>
      </c>
      <c r="AG767" s="14">
        <v>23651.72</v>
      </c>
      <c r="AH767" s="14">
        <v>11042.28</v>
      </c>
      <c r="AI767" s="14">
        <v>10879.99</v>
      </c>
      <c r="AJ767" s="14">
        <v>10953.24</v>
      </c>
      <c r="AK767" s="14">
        <v>11448.49</v>
      </c>
      <c r="AL767" s="14">
        <v>12278.53</v>
      </c>
      <c r="AM767" s="14">
        <v>13736.89</v>
      </c>
      <c r="AN767" s="14">
        <v>15793.15</v>
      </c>
      <c r="AO767" s="14">
        <v>18065.62</v>
      </c>
      <c r="AP767" s="14">
        <v>20760.54</v>
      </c>
      <c r="AQ767" s="14">
        <v>21998.68</v>
      </c>
      <c r="AR767" s="14">
        <v>24514.1</v>
      </c>
      <c r="AS767" s="14">
        <v>25238.18</v>
      </c>
      <c r="AT767" s="14">
        <v>25527.06</v>
      </c>
      <c r="AU767" s="14">
        <v>25635.85</v>
      </c>
      <c r="AV767" s="14">
        <v>25937.95</v>
      </c>
      <c r="AW767" s="14">
        <v>26234.400000000001</v>
      </c>
      <c r="AX767" s="14">
        <v>26995.53</v>
      </c>
      <c r="AY767" s="14">
        <v>27506.69</v>
      </c>
      <c r="AZ767" s="14">
        <v>27897.59</v>
      </c>
      <c r="BA767" s="14">
        <v>27189.54</v>
      </c>
      <c r="BB767" s="14">
        <v>25376.09</v>
      </c>
      <c r="BC767" s="14">
        <v>20364.919999999998</v>
      </c>
      <c r="BD767" s="14">
        <v>16232.52</v>
      </c>
      <c r="BE767" s="14">
        <v>13182.26</v>
      </c>
      <c r="BF767" s="14">
        <v>27150.74</v>
      </c>
      <c r="BG767" s="14">
        <v>77.4315</v>
      </c>
      <c r="BH767" s="14">
        <v>76.5685</v>
      </c>
      <c r="BI767" s="14">
        <v>76.137</v>
      </c>
      <c r="BJ767" s="14">
        <v>76.137</v>
      </c>
      <c r="BK767" s="14">
        <v>76.274000000000001</v>
      </c>
      <c r="BL767" s="14">
        <v>76.137</v>
      </c>
      <c r="BM767" s="14">
        <v>76.137</v>
      </c>
      <c r="BN767" s="14">
        <v>80</v>
      </c>
      <c r="BO767" s="14">
        <v>82.725999999999999</v>
      </c>
      <c r="BP767" s="14">
        <v>84.588999999999999</v>
      </c>
      <c r="BQ767" s="14">
        <v>85.020499999999998</v>
      </c>
      <c r="BR767" s="14">
        <v>86.157499999999999</v>
      </c>
      <c r="BS767" s="14">
        <v>87.725999999999999</v>
      </c>
      <c r="BT767" s="14">
        <v>86.588999999999999</v>
      </c>
      <c r="BU767" s="14">
        <v>84.725999999999999</v>
      </c>
      <c r="BV767" s="14">
        <v>84.294499999999999</v>
      </c>
      <c r="BW767" s="14">
        <v>83.725999999999999</v>
      </c>
      <c r="BX767" s="14">
        <v>82.294499999999999</v>
      </c>
      <c r="BY767" s="14">
        <v>79.294499999999999</v>
      </c>
      <c r="BZ767" s="14">
        <v>78.4315</v>
      </c>
      <c r="CA767" s="14">
        <v>78.4315</v>
      </c>
      <c r="CB767" s="14">
        <v>77.4315</v>
      </c>
      <c r="CC767" s="14">
        <v>78</v>
      </c>
      <c r="CD767" s="14">
        <v>78</v>
      </c>
      <c r="CE767" s="14">
        <v>9985.7420000000002</v>
      </c>
      <c r="CF767" s="14">
        <v>8587.4740000000002</v>
      </c>
      <c r="CG767" s="14">
        <v>7226.5649999999996</v>
      </c>
      <c r="CH767" s="14">
        <v>6567.2839999999997</v>
      </c>
      <c r="CI767" s="14">
        <v>6545.8310000000001</v>
      </c>
      <c r="CJ767" s="14">
        <v>7293.741</v>
      </c>
      <c r="CK767" s="14">
        <v>7318.3360000000002</v>
      </c>
      <c r="CL767" s="14">
        <v>9499.2139999999999</v>
      </c>
      <c r="CM767" s="14">
        <v>7605.0169999999998</v>
      </c>
      <c r="CN767" s="14">
        <v>7388.4160000000002</v>
      </c>
      <c r="CO767" s="14">
        <v>10790.67</v>
      </c>
      <c r="CP767" s="14">
        <v>8982.625</v>
      </c>
      <c r="CQ767" s="14">
        <v>8835.6419999999998</v>
      </c>
      <c r="CR767" s="14">
        <v>9696.3340000000007</v>
      </c>
      <c r="CS767" s="14">
        <v>10815.98</v>
      </c>
      <c r="CT767" s="14">
        <v>11500.63</v>
      </c>
      <c r="CU767" s="14">
        <v>12696.97</v>
      </c>
      <c r="CV767" s="14">
        <v>10545.05</v>
      </c>
      <c r="CW767" s="14">
        <v>9993.1029999999992</v>
      </c>
      <c r="CX767" s="14">
        <v>16968.93</v>
      </c>
      <c r="CY767" s="14">
        <v>18705.97</v>
      </c>
      <c r="CZ767" s="14">
        <v>15366.58</v>
      </c>
      <c r="DA767" s="14">
        <v>15398.92</v>
      </c>
      <c r="DB767" s="14">
        <v>14676.49</v>
      </c>
      <c r="DC767" s="14">
        <v>8397.8389999999999</v>
      </c>
      <c r="DD767" s="14">
        <f>SUMIFS(CountData!$H:$H, CountData!$A:$A, $B767,CountData!$B:$B, $C767, CountData!$C:$C, $D767, CountData!$D:$D, $E767, CountData!$E:$E, $F767, CountData!$F:$F, $G767, CountData!$G:$G, $H767)</f>
        <v>16</v>
      </c>
      <c r="DE767" s="14">
        <f>SUMIFS(CountData!$I:$I, CountData!$A:$A, $B767, CountData!$B:$B, $C767, CountData!$C:$C, $D767, CountData!$D:$D, $E767, CountData!$E:$E, $F767, CountData!$F:$F, $G767, CountData!$G:$G, $H767)</f>
        <v>19</v>
      </c>
      <c r="DF767" s="27">
        <f t="shared" ca="1" si="11"/>
        <v>3016.9200000000019</v>
      </c>
      <c r="DG767" s="14">
        <v>0</v>
      </c>
    </row>
    <row r="768" spans="1:111" x14ac:dyDescent="0.25">
      <c r="A768" s="14" t="s">
        <v>56</v>
      </c>
      <c r="B768" s="14" t="s">
        <v>55</v>
      </c>
      <c r="C768" s="14" t="s">
        <v>55</v>
      </c>
      <c r="D768" s="14" t="s">
        <v>55</v>
      </c>
      <c r="E768" s="14" t="s">
        <v>100</v>
      </c>
      <c r="F768" s="14" t="s">
        <v>55</v>
      </c>
      <c r="G768" s="14" t="s">
        <v>102</v>
      </c>
      <c r="H768" s="1">
        <v>42291</v>
      </c>
      <c r="I768" s="14">
        <v>11771.2</v>
      </c>
      <c r="J768" s="14">
        <v>11359.6</v>
      </c>
      <c r="K768" s="14">
        <v>11136.37</v>
      </c>
      <c r="L768" s="14">
        <v>11630.84</v>
      </c>
      <c r="M768" s="14">
        <v>12482.45</v>
      </c>
      <c r="N768" s="14">
        <v>14091.6</v>
      </c>
      <c r="O768" s="14">
        <v>16285.7</v>
      </c>
      <c r="P768" s="14">
        <v>18701.150000000001</v>
      </c>
      <c r="Q768" s="14">
        <v>21151.85</v>
      </c>
      <c r="R768" s="14">
        <v>21473.759999999998</v>
      </c>
      <c r="S768" s="14">
        <v>24510.02</v>
      </c>
      <c r="T768" s="14">
        <v>25028.639999999999</v>
      </c>
      <c r="U768" s="14">
        <v>24988.35</v>
      </c>
      <c r="V768" s="14">
        <v>25054.7</v>
      </c>
      <c r="W768" s="14">
        <v>25651.919999999998</v>
      </c>
      <c r="X768" s="14">
        <v>22339.45</v>
      </c>
      <c r="Y768" s="14">
        <v>23158.26</v>
      </c>
      <c r="Z768" s="14">
        <v>23298.84</v>
      </c>
      <c r="AA768" s="14">
        <v>24283.53</v>
      </c>
      <c r="AB768" s="14">
        <v>27135.49</v>
      </c>
      <c r="AC768" s="14">
        <v>24830.03</v>
      </c>
      <c r="AD768" s="14">
        <v>19880.36</v>
      </c>
      <c r="AE768" s="14">
        <v>15604.37</v>
      </c>
      <c r="AF768" s="14">
        <v>12439.17</v>
      </c>
      <c r="AG768" s="14">
        <v>23270.02</v>
      </c>
      <c r="AH768" s="14">
        <v>11851</v>
      </c>
      <c r="AI768" s="14">
        <v>11518.26</v>
      </c>
      <c r="AJ768" s="14">
        <v>11346.32</v>
      </c>
      <c r="AK768" s="14">
        <v>11838.1</v>
      </c>
      <c r="AL768" s="14">
        <v>12672.65</v>
      </c>
      <c r="AM768" s="14">
        <v>14226.03</v>
      </c>
      <c r="AN768" s="14">
        <v>16398.07</v>
      </c>
      <c r="AO768" s="14">
        <v>18718</v>
      </c>
      <c r="AP768" s="14">
        <v>20801.54</v>
      </c>
      <c r="AQ768" s="14">
        <v>21159.71</v>
      </c>
      <c r="AR768" s="14">
        <v>24342.34</v>
      </c>
      <c r="AS768" s="14">
        <v>24936.15</v>
      </c>
      <c r="AT768" s="14">
        <v>24870.33</v>
      </c>
      <c r="AU768" s="14">
        <v>24577.78</v>
      </c>
      <c r="AV768" s="14">
        <v>25105.05</v>
      </c>
      <c r="AW768" s="14">
        <v>25039.95</v>
      </c>
      <c r="AX768" s="14">
        <v>26256.67</v>
      </c>
      <c r="AY768" s="14">
        <v>26819.94</v>
      </c>
      <c r="AZ768" s="14">
        <v>27213.34</v>
      </c>
      <c r="BA768" s="14">
        <v>26607.01</v>
      </c>
      <c r="BB768" s="14">
        <v>24409.71</v>
      </c>
      <c r="BC768" s="14">
        <v>19765.21</v>
      </c>
      <c r="BD768" s="14">
        <v>15513.06</v>
      </c>
      <c r="BE768" s="14">
        <v>12312.97</v>
      </c>
      <c r="BF768" s="14">
        <v>26304.42</v>
      </c>
      <c r="BG768" s="14">
        <v>77.419600000000003</v>
      </c>
      <c r="BH768" s="14">
        <v>76</v>
      </c>
      <c r="BI768" s="14">
        <v>75</v>
      </c>
      <c r="BJ768" s="14">
        <v>74.419600000000003</v>
      </c>
      <c r="BK768" s="14">
        <v>75.419600000000003</v>
      </c>
      <c r="BL768" s="14">
        <v>75.419600000000003</v>
      </c>
      <c r="BM768" s="14">
        <v>75</v>
      </c>
      <c r="BN768" s="14">
        <v>75</v>
      </c>
      <c r="BO768" s="14">
        <v>80.839200000000005</v>
      </c>
      <c r="BP768" s="14">
        <v>83.517499999999998</v>
      </c>
      <c r="BQ768" s="14">
        <v>83.3566</v>
      </c>
      <c r="BR768" s="14">
        <v>82.517499999999998</v>
      </c>
      <c r="BS768" s="14">
        <v>82.937100000000001</v>
      </c>
      <c r="BT768" s="14">
        <v>83.517499999999998</v>
      </c>
      <c r="BU768" s="14">
        <v>82.678299999999993</v>
      </c>
      <c r="BV768" s="14">
        <v>82.678299999999993</v>
      </c>
      <c r="BW768" s="14">
        <v>82.258700000000005</v>
      </c>
      <c r="BX768" s="14">
        <v>78.839200000000005</v>
      </c>
      <c r="BY768" s="14">
        <v>76.419600000000003</v>
      </c>
      <c r="BZ768" s="14">
        <v>75.419600000000003</v>
      </c>
      <c r="CA768" s="14">
        <v>74.839200000000005</v>
      </c>
      <c r="CB768" s="14">
        <v>74</v>
      </c>
      <c r="CC768" s="14">
        <v>73.580399999999997</v>
      </c>
      <c r="CD768" s="14">
        <v>74</v>
      </c>
      <c r="CE768" s="14">
        <v>10739.87</v>
      </c>
      <c r="CF768" s="14">
        <v>8718.6149999999998</v>
      </c>
      <c r="CG768" s="14">
        <v>6759.4409999999998</v>
      </c>
      <c r="CH768" s="14">
        <v>5719.9660000000003</v>
      </c>
      <c r="CI768" s="14">
        <v>5539.2</v>
      </c>
      <c r="CJ768" s="14">
        <v>4265.1710000000003</v>
      </c>
      <c r="CK768" s="14">
        <v>5181.5190000000002</v>
      </c>
      <c r="CL768" s="14">
        <v>5385.1549999999997</v>
      </c>
      <c r="CM768" s="14">
        <v>7326.1719999999996</v>
      </c>
      <c r="CN768" s="14">
        <v>8001.384</v>
      </c>
      <c r="CO768" s="14">
        <v>10196.19</v>
      </c>
      <c r="CP768" s="14">
        <v>9080.4120000000003</v>
      </c>
      <c r="CQ768" s="14">
        <v>8870.6669999999995</v>
      </c>
      <c r="CR768" s="14">
        <v>8483.36</v>
      </c>
      <c r="CS768" s="14">
        <v>8234.4359999999997</v>
      </c>
      <c r="CT768" s="14">
        <v>8400.3209999999999</v>
      </c>
      <c r="CU768" s="14">
        <v>8721.4140000000007</v>
      </c>
      <c r="CV768" s="14">
        <v>8920.7749999999996</v>
      </c>
      <c r="CW768" s="14">
        <v>9238.7849999999999</v>
      </c>
      <c r="CX768" s="14">
        <v>16034.27</v>
      </c>
      <c r="CY768" s="14">
        <v>19486.72</v>
      </c>
      <c r="CZ768" s="14">
        <v>15075.12</v>
      </c>
      <c r="DA768" s="14">
        <v>12138.42</v>
      </c>
      <c r="DB768" s="14">
        <v>10794.63</v>
      </c>
      <c r="DC768" s="14">
        <v>6423.93</v>
      </c>
      <c r="DD768" s="14">
        <f>SUMIFS(CountData!$H:$H, CountData!$A:$A, $B768,CountData!$B:$B, $C768, CountData!$C:$C, $D768, CountData!$D:$D, $E768, CountData!$E:$E, $F768, CountData!$F:$F, $G768, CountData!$G:$G, $H768)</f>
        <v>16</v>
      </c>
      <c r="DE768" s="14">
        <f>SUMIFS(CountData!$I:$I, CountData!$A:$A, $B768, CountData!$B:$B, $C768, CountData!$C:$C, $D768, CountData!$D:$D, $E768, CountData!$E:$E, $F768, CountData!$F:$F, $G768, CountData!$G:$G, $H768)</f>
        <v>19</v>
      </c>
      <c r="DF768" s="27">
        <f t="shared" ca="1" si="11"/>
        <v>2535.3824999999997</v>
      </c>
      <c r="DG768" s="14">
        <v>0</v>
      </c>
    </row>
    <row r="769" spans="1:111" x14ac:dyDescent="0.25">
      <c r="A769" s="14" t="s">
        <v>56</v>
      </c>
      <c r="B769" s="14" t="s">
        <v>55</v>
      </c>
      <c r="C769" s="14" t="s">
        <v>55</v>
      </c>
      <c r="D769" s="14" t="s">
        <v>55</v>
      </c>
      <c r="E769" s="14" t="s">
        <v>100</v>
      </c>
      <c r="F769" s="14" t="s">
        <v>55</v>
      </c>
      <c r="G769" s="14" t="s">
        <v>62</v>
      </c>
      <c r="H769" s="1">
        <v>42125</v>
      </c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  <c r="BH769" s="14"/>
      <c r="BI769" s="14"/>
      <c r="BJ769" s="14"/>
      <c r="BK769" s="14"/>
      <c r="BL769" s="14"/>
      <c r="BM769" s="14"/>
      <c r="BN769" s="14"/>
      <c r="BO769" s="14"/>
      <c r="BP769" s="14"/>
      <c r="BQ769" s="14"/>
      <c r="BR769" s="14"/>
      <c r="BS769" s="14"/>
      <c r="BT769" s="14"/>
      <c r="BU769" s="14"/>
      <c r="BV769" s="14"/>
      <c r="BW769" s="14"/>
      <c r="BX769" s="14"/>
      <c r="BY769" s="14"/>
      <c r="BZ769" s="14"/>
      <c r="CA769" s="14"/>
      <c r="CB769" s="14"/>
      <c r="CC769" s="14"/>
      <c r="CD769" s="14"/>
      <c r="CE769" s="14"/>
      <c r="CF769" s="14"/>
      <c r="CG769" s="14"/>
      <c r="CH769" s="14"/>
      <c r="CI769" s="14"/>
      <c r="CJ769" s="14"/>
      <c r="CK769" s="14"/>
      <c r="CL769" s="14"/>
      <c r="CM769" s="14"/>
      <c r="CN769" s="14"/>
      <c r="CO769" s="14"/>
      <c r="CP769" s="14"/>
      <c r="CQ769" s="14"/>
      <c r="CR769" s="14"/>
      <c r="CS769" s="14"/>
      <c r="CT769" s="14"/>
      <c r="CU769" s="14"/>
      <c r="CV769" s="14"/>
      <c r="CW769" s="14"/>
      <c r="CX769" s="14"/>
      <c r="CY769" s="14"/>
      <c r="CZ769" s="14"/>
      <c r="DD769" s="14">
        <f>SUMIFS(CountData!$H:$H, CountData!$A:$A, $B769,CountData!$B:$B, $C769, CountData!$C:$C, $D769, CountData!$D:$D, $E769, CountData!$E:$E, $F769, CountData!$F:$F, $G769, CountData!$G:$G, $H769)</f>
        <v>16</v>
      </c>
      <c r="DE769" s="14">
        <f>SUMIFS(CountData!$I:$I, CountData!$A:$A, $B769, CountData!$B:$B, $C769, CountData!$C:$C, $D769, CountData!$D:$D, $E769, CountData!$E:$E, $F769, CountData!$F:$F, $G769, CountData!$G:$G, $H769)</f>
        <v>19</v>
      </c>
      <c r="DF769" s="27">
        <f t="shared" ca="1" si="11"/>
        <v>0</v>
      </c>
      <c r="DG769" s="14">
        <v>1</v>
      </c>
    </row>
    <row r="770" spans="1:111" x14ac:dyDescent="0.25">
      <c r="A770" s="14" t="s">
        <v>56</v>
      </c>
      <c r="B770" s="14" t="s">
        <v>55</v>
      </c>
      <c r="C770" s="14" t="s">
        <v>55</v>
      </c>
      <c r="D770" s="14" t="s">
        <v>55</v>
      </c>
      <c r="E770" s="14" t="s">
        <v>100</v>
      </c>
      <c r="F770" s="14" t="s">
        <v>55</v>
      </c>
      <c r="G770" s="14" t="s">
        <v>62</v>
      </c>
      <c r="H770" s="1">
        <v>42164</v>
      </c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  <c r="BH770" s="14"/>
      <c r="BI770" s="14"/>
      <c r="BJ770" s="14"/>
      <c r="BK770" s="14"/>
      <c r="BL770" s="14"/>
      <c r="BM770" s="14"/>
      <c r="BN770" s="14"/>
      <c r="BO770" s="14"/>
      <c r="BP770" s="14"/>
      <c r="BQ770" s="14"/>
      <c r="BR770" s="14"/>
      <c r="BS770" s="14"/>
      <c r="BT770" s="14"/>
      <c r="BU770" s="14"/>
      <c r="BV770" s="14"/>
      <c r="BW770" s="14"/>
      <c r="BX770" s="14"/>
      <c r="BY770" s="14"/>
      <c r="BZ770" s="14"/>
      <c r="CA770" s="14"/>
      <c r="CB770" s="14"/>
      <c r="CC770" s="14"/>
      <c r="CD770" s="14"/>
      <c r="CE770" s="14"/>
      <c r="CF770" s="14"/>
      <c r="CG770" s="14"/>
      <c r="CH770" s="14"/>
      <c r="CI770" s="14"/>
      <c r="CJ770" s="14"/>
      <c r="CK770" s="14"/>
      <c r="CL770" s="14"/>
      <c r="CM770" s="14"/>
      <c r="CN770" s="14"/>
      <c r="CO770" s="14"/>
      <c r="CP770" s="14"/>
      <c r="CQ770" s="14"/>
      <c r="CR770" s="14"/>
      <c r="CS770" s="14"/>
      <c r="CT770" s="14"/>
      <c r="CU770" s="14"/>
      <c r="CV770" s="14"/>
      <c r="CW770" s="14"/>
      <c r="CX770" s="14"/>
      <c r="CY770" s="14"/>
      <c r="CZ770" s="14"/>
      <c r="DD770" s="14">
        <f>SUMIFS(CountData!$H:$H, CountData!$A:$A, $B770,CountData!$B:$B, $C770, CountData!$C:$C, $D770, CountData!$D:$D, $E770, CountData!$E:$E, $F770, CountData!$F:$F, $G770, CountData!$G:$G, $H770)</f>
        <v>16</v>
      </c>
      <c r="DE770" s="14">
        <f>SUMIFS(CountData!$I:$I, CountData!$A:$A, $B770, CountData!$B:$B, $C770, CountData!$C:$C, $D770, CountData!$D:$D, $E770, CountData!$E:$E, $F770, CountData!$F:$F, $G770, CountData!$G:$G, $H770)</f>
        <v>19</v>
      </c>
      <c r="DF770" s="27">
        <f t="shared" ca="1" si="11"/>
        <v>0</v>
      </c>
      <c r="DG770" s="14">
        <v>1</v>
      </c>
    </row>
    <row r="771" spans="1:111" x14ac:dyDescent="0.25">
      <c r="A771" s="14" t="s">
        <v>56</v>
      </c>
      <c r="B771" s="14" t="s">
        <v>55</v>
      </c>
      <c r="C771" s="14" t="s">
        <v>55</v>
      </c>
      <c r="D771" s="14" t="s">
        <v>55</v>
      </c>
      <c r="E771" s="14" t="s">
        <v>100</v>
      </c>
      <c r="F771" s="14" t="s">
        <v>55</v>
      </c>
      <c r="G771" s="14" t="s">
        <v>62</v>
      </c>
      <c r="H771" s="1">
        <v>42171</v>
      </c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  <c r="BH771" s="14"/>
      <c r="BI771" s="14"/>
      <c r="BJ771" s="14"/>
      <c r="BK771" s="14"/>
      <c r="BL771" s="14"/>
      <c r="BM771" s="14"/>
      <c r="BN771" s="14"/>
      <c r="BO771" s="14"/>
      <c r="BP771" s="14"/>
      <c r="BQ771" s="14"/>
      <c r="BR771" s="14"/>
      <c r="BS771" s="14"/>
      <c r="BT771" s="14"/>
      <c r="BU771" s="14"/>
      <c r="BV771" s="14"/>
      <c r="BW771" s="14"/>
      <c r="BX771" s="14"/>
      <c r="BY771" s="14"/>
      <c r="BZ771" s="14"/>
      <c r="CA771" s="14"/>
      <c r="CB771" s="14"/>
      <c r="CC771" s="14"/>
      <c r="CD771" s="14"/>
      <c r="CE771" s="14"/>
      <c r="CF771" s="14"/>
      <c r="CG771" s="14"/>
      <c r="CH771" s="14"/>
      <c r="CI771" s="14"/>
      <c r="CJ771" s="14"/>
      <c r="CK771" s="14"/>
      <c r="CL771" s="14"/>
      <c r="CM771" s="14"/>
      <c r="CN771" s="14"/>
      <c r="CO771" s="14"/>
      <c r="CP771" s="14"/>
      <c r="CQ771" s="14"/>
      <c r="CR771" s="14"/>
      <c r="CS771" s="14"/>
      <c r="CT771" s="14"/>
      <c r="CU771" s="14"/>
      <c r="CV771" s="14"/>
      <c r="CW771" s="14"/>
      <c r="CX771" s="14"/>
      <c r="CY771" s="14"/>
      <c r="CZ771" s="14"/>
      <c r="DD771" s="14">
        <f>SUMIFS(CountData!$H:$H, CountData!$A:$A, $B771,CountData!$B:$B, $C771, CountData!$C:$C, $D771, CountData!$D:$D, $E771, CountData!$E:$E, $F771, CountData!$F:$F, $G771, CountData!$G:$G, $H771)</f>
        <v>16</v>
      </c>
      <c r="DE771" s="14">
        <f>SUMIFS(CountData!$I:$I, CountData!$A:$A, $B771, CountData!$B:$B, $C771, CountData!$C:$C, $D771, CountData!$D:$D, $E771, CountData!$E:$E, $F771, CountData!$F:$F, $G771, CountData!$G:$G, $H771)</f>
        <v>19</v>
      </c>
      <c r="DF771" s="27">
        <f t="shared" ref="DF771:DF834" ca="1" si="12">(SUM(OFFSET($AG771, 0, $DD771-1, 1, $DE771-$DD771+1))-SUM(OFFSET($I771, 0, $DD771-1, 1, $DE771-$DD771+1)))/($DE771-$DD771+1)</f>
        <v>0</v>
      </c>
      <c r="DG771" s="14">
        <v>1</v>
      </c>
    </row>
    <row r="772" spans="1:111" x14ac:dyDescent="0.25">
      <c r="A772" s="14" t="s">
        <v>56</v>
      </c>
      <c r="B772" s="14" t="s">
        <v>55</v>
      </c>
      <c r="C772" s="14" t="s">
        <v>55</v>
      </c>
      <c r="D772" s="14" t="s">
        <v>55</v>
      </c>
      <c r="E772" s="14" t="s">
        <v>100</v>
      </c>
      <c r="F772" s="14" t="s">
        <v>55</v>
      </c>
      <c r="G772" s="14" t="s">
        <v>62</v>
      </c>
      <c r="H772" s="1">
        <v>42172</v>
      </c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  <c r="BE772" s="14"/>
      <c r="BF772" s="14"/>
      <c r="BG772" s="14"/>
      <c r="BH772" s="14"/>
      <c r="BI772" s="14"/>
      <c r="BJ772" s="14"/>
      <c r="BK772" s="14"/>
      <c r="BL772" s="14"/>
      <c r="BM772" s="14"/>
      <c r="BN772" s="14"/>
      <c r="BO772" s="14"/>
      <c r="BP772" s="14"/>
      <c r="BQ772" s="14"/>
      <c r="BR772" s="14"/>
      <c r="BS772" s="14"/>
      <c r="BT772" s="14"/>
      <c r="BU772" s="14"/>
      <c r="BV772" s="14"/>
      <c r="BW772" s="14"/>
      <c r="BX772" s="14"/>
      <c r="BY772" s="14"/>
      <c r="BZ772" s="14"/>
      <c r="CA772" s="14"/>
      <c r="CB772" s="14"/>
      <c r="CC772" s="14"/>
      <c r="CD772" s="14"/>
      <c r="CE772" s="14"/>
      <c r="CF772" s="14"/>
      <c r="CG772" s="14"/>
      <c r="CH772" s="14"/>
      <c r="CI772" s="14"/>
      <c r="CJ772" s="14"/>
      <c r="CK772" s="14"/>
      <c r="CL772" s="14"/>
      <c r="CM772" s="14"/>
      <c r="CN772" s="14"/>
      <c r="CO772" s="14"/>
      <c r="CP772" s="14"/>
      <c r="CQ772" s="14"/>
      <c r="CR772" s="14"/>
      <c r="CS772" s="14"/>
      <c r="CT772" s="14"/>
      <c r="CU772" s="14"/>
      <c r="CV772" s="14"/>
      <c r="CW772" s="14"/>
      <c r="CX772" s="14"/>
      <c r="CY772" s="14"/>
      <c r="CZ772" s="14"/>
      <c r="DD772" s="14">
        <f>SUMIFS(CountData!$H:$H, CountData!$A:$A, $B772,CountData!$B:$B, $C772, CountData!$C:$C, $D772, CountData!$D:$D, $E772, CountData!$E:$E, $F772, CountData!$F:$F, $G772, CountData!$G:$G, $H772)</f>
        <v>16</v>
      </c>
      <c r="DE772" s="14">
        <f>SUMIFS(CountData!$I:$I, CountData!$A:$A, $B772, CountData!$B:$B, $C772, CountData!$C:$C, $D772, CountData!$D:$D, $E772, CountData!$E:$E, $F772, CountData!$F:$F, $G772, CountData!$G:$G, $H772)</f>
        <v>19</v>
      </c>
      <c r="DF772" s="27">
        <f t="shared" ca="1" si="12"/>
        <v>0</v>
      </c>
      <c r="DG772" s="14">
        <v>1</v>
      </c>
    </row>
    <row r="773" spans="1:111" x14ac:dyDescent="0.25">
      <c r="A773" s="14" t="s">
        <v>56</v>
      </c>
      <c r="B773" s="14" t="s">
        <v>55</v>
      </c>
      <c r="C773" s="14" t="s">
        <v>55</v>
      </c>
      <c r="D773" s="14" t="s">
        <v>55</v>
      </c>
      <c r="E773" s="14" t="s">
        <v>100</v>
      </c>
      <c r="F773" s="14" t="s">
        <v>55</v>
      </c>
      <c r="G773" s="14" t="s">
        <v>62</v>
      </c>
      <c r="H773" s="1">
        <v>42177</v>
      </c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  <c r="BH773" s="14"/>
      <c r="BI773" s="14"/>
      <c r="BJ773" s="14"/>
      <c r="BK773" s="14"/>
      <c r="BL773" s="14"/>
      <c r="BM773" s="14"/>
      <c r="BN773" s="14"/>
      <c r="BO773" s="14"/>
      <c r="BP773" s="14"/>
      <c r="BQ773" s="14"/>
      <c r="BR773" s="14"/>
      <c r="BS773" s="14"/>
      <c r="BT773" s="14"/>
      <c r="BU773" s="14"/>
      <c r="BV773" s="14"/>
      <c r="BW773" s="14"/>
      <c r="BX773" s="14"/>
      <c r="BY773" s="14"/>
      <c r="BZ773" s="14"/>
      <c r="CA773" s="14"/>
      <c r="CB773" s="14"/>
      <c r="CC773" s="14"/>
      <c r="CD773" s="14"/>
      <c r="CE773" s="14"/>
      <c r="CF773" s="14"/>
      <c r="CG773" s="14"/>
      <c r="CH773" s="14"/>
      <c r="CI773" s="14"/>
      <c r="CJ773" s="14"/>
      <c r="CK773" s="14"/>
      <c r="CL773" s="14"/>
      <c r="CM773" s="14"/>
      <c r="CN773" s="14"/>
      <c r="CO773" s="14"/>
      <c r="CP773" s="14"/>
      <c r="CQ773" s="14"/>
      <c r="CR773" s="14"/>
      <c r="CS773" s="14"/>
      <c r="CT773" s="14"/>
      <c r="CU773" s="14"/>
      <c r="CV773" s="14"/>
      <c r="CW773" s="14"/>
      <c r="CX773" s="14"/>
      <c r="CY773" s="14"/>
      <c r="CZ773" s="14"/>
      <c r="DD773" s="14">
        <f>SUMIFS(CountData!$H:$H, CountData!$A:$A, $B773,CountData!$B:$B, $C773, CountData!$C:$C, $D773, CountData!$D:$D, $E773, CountData!$E:$E, $F773, CountData!$F:$F, $G773, CountData!$G:$G, $H773)</f>
        <v>16</v>
      </c>
      <c r="DE773" s="14">
        <f>SUMIFS(CountData!$I:$I, CountData!$A:$A, $B773, CountData!$B:$B, $C773, CountData!$C:$C, $D773, CountData!$D:$D, $E773, CountData!$E:$E, $F773, CountData!$F:$F, $G773, CountData!$G:$G, $H773)</f>
        <v>19</v>
      </c>
      <c r="DF773" s="27">
        <f t="shared" ca="1" si="12"/>
        <v>0</v>
      </c>
      <c r="DG773" s="14">
        <v>1</v>
      </c>
    </row>
    <row r="774" spans="1:111" x14ac:dyDescent="0.25">
      <c r="A774" s="14" t="s">
        <v>56</v>
      </c>
      <c r="B774" s="14" t="s">
        <v>55</v>
      </c>
      <c r="C774" s="14" t="s">
        <v>55</v>
      </c>
      <c r="D774" s="14" t="s">
        <v>55</v>
      </c>
      <c r="E774" s="14" t="s">
        <v>100</v>
      </c>
      <c r="F774" s="14" t="s">
        <v>55</v>
      </c>
      <c r="G774" s="14" t="s">
        <v>62</v>
      </c>
      <c r="H774" s="1">
        <v>42179</v>
      </c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  <c r="BH774" s="14"/>
      <c r="BI774" s="14"/>
      <c r="BJ774" s="14"/>
      <c r="BK774" s="14"/>
      <c r="BL774" s="14"/>
      <c r="BM774" s="14"/>
      <c r="BN774" s="14"/>
      <c r="BO774" s="14"/>
      <c r="BP774" s="14"/>
      <c r="BQ774" s="14"/>
      <c r="BR774" s="14"/>
      <c r="BS774" s="14"/>
      <c r="BT774" s="14"/>
      <c r="BU774" s="14"/>
      <c r="BV774" s="14"/>
      <c r="BW774" s="14"/>
      <c r="BX774" s="14"/>
      <c r="BY774" s="14"/>
      <c r="BZ774" s="14"/>
      <c r="CA774" s="14"/>
      <c r="CB774" s="14"/>
      <c r="CC774" s="14"/>
      <c r="CD774" s="14"/>
      <c r="CE774" s="14"/>
      <c r="CF774" s="14"/>
      <c r="CG774" s="14"/>
      <c r="CH774" s="14"/>
      <c r="CI774" s="14"/>
      <c r="CJ774" s="14"/>
      <c r="CK774" s="14"/>
      <c r="CL774" s="14"/>
      <c r="CM774" s="14"/>
      <c r="CN774" s="14"/>
      <c r="CO774" s="14"/>
      <c r="CP774" s="14"/>
      <c r="CQ774" s="14"/>
      <c r="CR774" s="14"/>
      <c r="CS774" s="14"/>
      <c r="CT774" s="14"/>
      <c r="CU774" s="14"/>
      <c r="CV774" s="14"/>
      <c r="CW774" s="14"/>
      <c r="CX774" s="14"/>
      <c r="CY774" s="14"/>
      <c r="CZ774" s="14"/>
      <c r="DD774" s="14">
        <f>SUMIFS(CountData!$H:$H, CountData!$A:$A, $B774,CountData!$B:$B, $C774, CountData!$C:$C, $D774, CountData!$D:$D, $E774, CountData!$E:$E, $F774, CountData!$F:$F, $G774, CountData!$G:$G, $H774)</f>
        <v>16</v>
      </c>
      <c r="DE774" s="14">
        <f>SUMIFS(CountData!$I:$I, CountData!$A:$A, $B774, CountData!$B:$B, $C774, CountData!$C:$C, $D774, CountData!$D:$D, $E774, CountData!$E:$E, $F774, CountData!$F:$F, $G774, CountData!$G:$G, $H774)</f>
        <v>19</v>
      </c>
      <c r="DF774" s="27">
        <f t="shared" ca="1" si="12"/>
        <v>0</v>
      </c>
      <c r="DG774" s="14">
        <v>1</v>
      </c>
    </row>
    <row r="775" spans="1:111" x14ac:dyDescent="0.25">
      <c r="A775" s="14" t="s">
        <v>56</v>
      </c>
      <c r="B775" s="14" t="s">
        <v>55</v>
      </c>
      <c r="C775" s="14" t="s">
        <v>55</v>
      </c>
      <c r="D775" s="14" t="s">
        <v>55</v>
      </c>
      <c r="E775" s="14" t="s">
        <v>100</v>
      </c>
      <c r="F775" s="14" t="s">
        <v>55</v>
      </c>
      <c r="G775" s="14" t="s">
        <v>62</v>
      </c>
      <c r="H775" s="1">
        <v>42180</v>
      </c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  <c r="BH775" s="14"/>
      <c r="BI775" s="14"/>
      <c r="BJ775" s="14"/>
      <c r="BK775" s="14"/>
      <c r="BL775" s="14"/>
      <c r="BM775" s="14"/>
      <c r="BN775" s="14"/>
      <c r="BO775" s="14"/>
      <c r="BP775" s="14"/>
      <c r="BQ775" s="14"/>
      <c r="BR775" s="14"/>
      <c r="BS775" s="14"/>
      <c r="BT775" s="14"/>
      <c r="BU775" s="14"/>
      <c r="BV775" s="14"/>
      <c r="BW775" s="14"/>
      <c r="BX775" s="14"/>
      <c r="BY775" s="14"/>
      <c r="BZ775" s="14"/>
      <c r="CA775" s="14"/>
      <c r="CB775" s="14"/>
      <c r="CC775" s="14"/>
      <c r="CD775" s="14"/>
      <c r="CE775" s="14"/>
      <c r="CF775" s="14"/>
      <c r="CG775" s="14"/>
      <c r="CH775" s="14"/>
      <c r="CI775" s="14"/>
      <c r="CJ775" s="14"/>
      <c r="CK775" s="14"/>
      <c r="CL775" s="14"/>
      <c r="CM775" s="14"/>
      <c r="CN775" s="14"/>
      <c r="CO775" s="14"/>
      <c r="CP775" s="14"/>
      <c r="CQ775" s="14"/>
      <c r="CR775" s="14"/>
      <c r="CS775" s="14"/>
      <c r="CT775" s="14"/>
      <c r="CU775" s="14"/>
      <c r="CV775" s="14"/>
      <c r="CW775" s="14"/>
      <c r="CX775" s="14"/>
      <c r="CY775" s="14"/>
      <c r="CZ775" s="14"/>
      <c r="DD775" s="14">
        <f>SUMIFS(CountData!$H:$H, CountData!$A:$A, $B775,CountData!$B:$B, $C775, CountData!$C:$C, $D775, CountData!$D:$D, $E775, CountData!$E:$E, $F775, CountData!$F:$F, $G775, CountData!$G:$G, $H775)</f>
        <v>16</v>
      </c>
      <c r="DE775" s="14">
        <f>SUMIFS(CountData!$I:$I, CountData!$A:$A, $B775, CountData!$B:$B, $C775, CountData!$C:$C, $D775, CountData!$D:$D, $E775, CountData!$E:$E, $F775, CountData!$F:$F, $G775, CountData!$G:$G, $H775)</f>
        <v>19</v>
      </c>
      <c r="DF775" s="27">
        <f t="shared" ca="1" si="12"/>
        <v>0</v>
      </c>
      <c r="DG775" s="14">
        <v>1</v>
      </c>
    </row>
    <row r="776" spans="1:111" x14ac:dyDescent="0.25">
      <c r="A776" s="14" t="s">
        <v>56</v>
      </c>
      <c r="B776" s="14" t="s">
        <v>55</v>
      </c>
      <c r="C776" s="14" t="s">
        <v>55</v>
      </c>
      <c r="D776" s="14" t="s">
        <v>55</v>
      </c>
      <c r="E776" s="14" t="s">
        <v>100</v>
      </c>
      <c r="F776" s="14" t="s">
        <v>55</v>
      </c>
      <c r="G776" s="14" t="s">
        <v>62</v>
      </c>
      <c r="H776" s="1">
        <v>42181</v>
      </c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14"/>
      <c r="BJ776" s="14"/>
      <c r="BK776" s="14"/>
      <c r="BL776" s="14"/>
      <c r="BM776" s="14"/>
      <c r="BN776" s="14"/>
      <c r="BO776" s="14"/>
      <c r="BP776" s="14"/>
      <c r="BQ776" s="14"/>
      <c r="BR776" s="14"/>
      <c r="BS776" s="14"/>
      <c r="BT776" s="14"/>
      <c r="BU776" s="14"/>
      <c r="BV776" s="14"/>
      <c r="BW776" s="14"/>
      <c r="BX776" s="14"/>
      <c r="BY776" s="14"/>
      <c r="BZ776" s="14"/>
      <c r="CA776" s="14"/>
      <c r="CB776" s="14"/>
      <c r="CC776" s="14"/>
      <c r="CD776" s="14"/>
      <c r="CE776" s="14"/>
      <c r="CF776" s="14"/>
      <c r="CG776" s="14"/>
      <c r="CH776" s="14"/>
      <c r="CI776" s="14"/>
      <c r="CJ776" s="14"/>
      <c r="CK776" s="14"/>
      <c r="CL776" s="14"/>
      <c r="CM776" s="14"/>
      <c r="CN776" s="14"/>
      <c r="CO776" s="14"/>
      <c r="CP776" s="14"/>
      <c r="CQ776" s="14"/>
      <c r="CR776" s="14"/>
      <c r="CS776" s="14"/>
      <c r="CT776" s="14"/>
      <c r="CU776" s="14"/>
      <c r="CV776" s="14"/>
      <c r="CW776" s="14"/>
      <c r="CX776" s="14"/>
      <c r="CY776" s="14"/>
      <c r="CZ776" s="14"/>
      <c r="DD776" s="14">
        <f>SUMIFS(CountData!$H:$H, CountData!$A:$A, $B776,CountData!$B:$B, $C776, CountData!$C:$C, $D776, CountData!$D:$D, $E776, CountData!$E:$E, $F776, CountData!$F:$F, $G776, CountData!$G:$G, $H776)</f>
        <v>16</v>
      </c>
      <c r="DE776" s="14">
        <f>SUMIFS(CountData!$I:$I, CountData!$A:$A, $B776, CountData!$B:$B, $C776, CountData!$C:$C, $D776, CountData!$D:$D, $E776, CountData!$E:$E, $F776, CountData!$F:$F, $G776, CountData!$G:$G, $H776)</f>
        <v>19</v>
      </c>
      <c r="DF776" s="27">
        <f t="shared" ca="1" si="12"/>
        <v>0</v>
      </c>
      <c r="DG776" s="14">
        <v>1</v>
      </c>
    </row>
    <row r="777" spans="1:111" x14ac:dyDescent="0.25">
      <c r="A777" s="14" t="s">
        <v>56</v>
      </c>
      <c r="B777" s="14" t="s">
        <v>55</v>
      </c>
      <c r="C777" s="14" t="s">
        <v>55</v>
      </c>
      <c r="D777" s="14" t="s">
        <v>55</v>
      </c>
      <c r="E777" s="14" t="s">
        <v>100</v>
      </c>
      <c r="F777" s="14" t="s">
        <v>55</v>
      </c>
      <c r="G777" s="14" t="s">
        <v>62</v>
      </c>
      <c r="H777" s="1">
        <v>42185</v>
      </c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  <c r="BJ777" s="14"/>
      <c r="BK777" s="14"/>
      <c r="BL777" s="14"/>
      <c r="BM777" s="14"/>
      <c r="BN777" s="14"/>
      <c r="BO777" s="14"/>
      <c r="BP777" s="14"/>
      <c r="BQ777" s="14"/>
      <c r="BR777" s="14"/>
      <c r="BS777" s="14"/>
      <c r="BT777" s="14"/>
      <c r="BU777" s="14"/>
      <c r="BV777" s="14"/>
      <c r="BW777" s="14"/>
      <c r="BX777" s="14"/>
      <c r="BY777" s="14"/>
      <c r="BZ777" s="14"/>
      <c r="CA777" s="14"/>
      <c r="CB777" s="14"/>
      <c r="CC777" s="14"/>
      <c r="CD777" s="14"/>
      <c r="CE777" s="14"/>
      <c r="CF777" s="14"/>
      <c r="CG777" s="14"/>
      <c r="CH777" s="14"/>
      <c r="CI777" s="14"/>
      <c r="CJ777" s="14"/>
      <c r="CK777" s="14"/>
      <c r="CL777" s="14"/>
      <c r="CM777" s="14"/>
      <c r="CN777" s="14"/>
      <c r="CO777" s="14"/>
      <c r="CP777" s="14"/>
      <c r="CQ777" s="14"/>
      <c r="CR777" s="14"/>
      <c r="CS777" s="14"/>
      <c r="CT777" s="14"/>
      <c r="CU777" s="14"/>
      <c r="CV777" s="14"/>
      <c r="CW777" s="14"/>
      <c r="CX777" s="14"/>
      <c r="CY777" s="14"/>
      <c r="CZ777" s="14"/>
      <c r="DD777" s="14">
        <f>SUMIFS(CountData!$H:$H, CountData!$A:$A, $B777,CountData!$B:$B, $C777, CountData!$C:$C, $D777, CountData!$D:$D, $E777, CountData!$E:$E, $F777, CountData!$F:$F, $G777, CountData!$G:$G, $H777)</f>
        <v>16</v>
      </c>
      <c r="DE777" s="14">
        <f>SUMIFS(CountData!$I:$I, CountData!$A:$A, $B777, CountData!$B:$B, $C777, CountData!$C:$C, $D777, CountData!$D:$D, $E777, CountData!$E:$E, $F777, CountData!$F:$F, $G777, CountData!$G:$G, $H777)</f>
        <v>19</v>
      </c>
      <c r="DF777" s="27">
        <f t="shared" ca="1" si="12"/>
        <v>0</v>
      </c>
      <c r="DG777" s="14">
        <v>1</v>
      </c>
    </row>
    <row r="778" spans="1:111" x14ac:dyDescent="0.25">
      <c r="A778" s="14" t="s">
        <v>56</v>
      </c>
      <c r="B778" s="14" t="s">
        <v>55</v>
      </c>
      <c r="C778" s="14" t="s">
        <v>55</v>
      </c>
      <c r="D778" s="14" t="s">
        <v>55</v>
      </c>
      <c r="E778" s="14" t="s">
        <v>100</v>
      </c>
      <c r="F778" s="14" t="s">
        <v>55</v>
      </c>
      <c r="G778" s="14" t="s">
        <v>62</v>
      </c>
      <c r="H778" s="1">
        <v>42186</v>
      </c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  <c r="BL778" s="14"/>
      <c r="BM778" s="14"/>
      <c r="BN778" s="14"/>
      <c r="BO778" s="14"/>
      <c r="BP778" s="14"/>
      <c r="BQ778" s="14"/>
      <c r="BR778" s="14"/>
      <c r="BS778" s="14"/>
      <c r="BT778" s="14"/>
      <c r="BU778" s="14"/>
      <c r="BV778" s="14"/>
      <c r="BW778" s="14"/>
      <c r="BX778" s="14"/>
      <c r="BY778" s="14"/>
      <c r="BZ778" s="14"/>
      <c r="CA778" s="14"/>
      <c r="CB778" s="14"/>
      <c r="CC778" s="14"/>
      <c r="CD778" s="14"/>
      <c r="CE778" s="14"/>
      <c r="CF778" s="14"/>
      <c r="CG778" s="14"/>
      <c r="CH778" s="14"/>
      <c r="CI778" s="14"/>
      <c r="CJ778" s="14"/>
      <c r="CK778" s="14"/>
      <c r="CL778" s="14"/>
      <c r="CM778" s="14"/>
      <c r="CN778" s="14"/>
      <c r="CO778" s="14"/>
      <c r="CP778" s="14"/>
      <c r="CQ778" s="14"/>
      <c r="CR778" s="14"/>
      <c r="CS778" s="14"/>
      <c r="CT778" s="14"/>
      <c r="CU778" s="14"/>
      <c r="CV778" s="14"/>
      <c r="CW778" s="14"/>
      <c r="CX778" s="14"/>
      <c r="CY778" s="14"/>
      <c r="CZ778" s="14"/>
      <c r="DD778" s="14">
        <f>SUMIFS(CountData!$H:$H, CountData!$A:$A, $B778,CountData!$B:$B, $C778, CountData!$C:$C, $D778, CountData!$D:$D, $E778, CountData!$E:$E, $F778, CountData!$F:$F, $G778, CountData!$G:$G, $H778)</f>
        <v>16</v>
      </c>
      <c r="DE778" s="14">
        <f>SUMIFS(CountData!$I:$I, CountData!$A:$A, $B778, CountData!$B:$B, $C778, CountData!$C:$C, $D778, CountData!$D:$D, $E778, CountData!$E:$E, $F778, CountData!$F:$F, $G778, CountData!$G:$G, $H778)</f>
        <v>19</v>
      </c>
      <c r="DF778" s="27">
        <f t="shared" ca="1" si="12"/>
        <v>0</v>
      </c>
      <c r="DG778" s="14">
        <v>1</v>
      </c>
    </row>
    <row r="779" spans="1:111" x14ac:dyDescent="0.25">
      <c r="A779" s="14" t="s">
        <v>56</v>
      </c>
      <c r="B779" s="14" t="s">
        <v>55</v>
      </c>
      <c r="C779" s="14" t="s">
        <v>55</v>
      </c>
      <c r="D779" s="14" t="s">
        <v>55</v>
      </c>
      <c r="E779" s="14" t="s">
        <v>100</v>
      </c>
      <c r="F779" s="14" t="s">
        <v>55</v>
      </c>
      <c r="G779" s="14" t="s">
        <v>62</v>
      </c>
      <c r="H779" s="1">
        <v>42201</v>
      </c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  <c r="BE779" s="14"/>
      <c r="BF779" s="14"/>
      <c r="BG779" s="14"/>
      <c r="BH779" s="14"/>
      <c r="BI779" s="14"/>
      <c r="BJ779" s="14"/>
      <c r="BK779" s="14"/>
      <c r="BL779" s="14"/>
      <c r="BM779" s="14"/>
      <c r="BN779" s="14"/>
      <c r="BO779" s="14"/>
      <c r="BP779" s="14"/>
      <c r="BQ779" s="14"/>
      <c r="BR779" s="14"/>
      <c r="BS779" s="14"/>
      <c r="BT779" s="14"/>
      <c r="BU779" s="14"/>
      <c r="BV779" s="14"/>
      <c r="BW779" s="14"/>
      <c r="BX779" s="14"/>
      <c r="BY779" s="14"/>
      <c r="BZ779" s="14"/>
      <c r="CA779" s="14"/>
      <c r="CB779" s="14"/>
      <c r="CC779" s="14"/>
      <c r="CD779" s="14"/>
      <c r="CE779" s="14"/>
      <c r="CF779" s="14"/>
      <c r="CG779" s="14"/>
      <c r="CH779" s="14"/>
      <c r="CI779" s="14"/>
      <c r="CJ779" s="14"/>
      <c r="CK779" s="14"/>
      <c r="CL779" s="14"/>
      <c r="CM779" s="14"/>
      <c r="CN779" s="14"/>
      <c r="CO779" s="14"/>
      <c r="CP779" s="14"/>
      <c r="CQ779" s="14"/>
      <c r="CR779" s="14"/>
      <c r="CS779" s="14"/>
      <c r="CT779" s="14"/>
      <c r="CU779" s="14"/>
      <c r="CV779" s="14"/>
      <c r="CW779" s="14"/>
      <c r="CX779" s="14"/>
      <c r="CY779" s="14"/>
      <c r="CZ779" s="14"/>
      <c r="DD779" s="14">
        <f>SUMIFS(CountData!$H:$H, CountData!$A:$A, $B779,CountData!$B:$B, $C779, CountData!$C:$C, $D779, CountData!$D:$D, $E779, CountData!$E:$E, $F779, CountData!$F:$F, $G779, CountData!$G:$G, $H779)</f>
        <v>16</v>
      </c>
      <c r="DE779" s="14">
        <f>SUMIFS(CountData!$I:$I, CountData!$A:$A, $B779, CountData!$B:$B, $C779, CountData!$C:$C, $D779, CountData!$D:$D, $E779, CountData!$E:$E, $F779, CountData!$F:$F, $G779, CountData!$G:$G, $H779)</f>
        <v>19</v>
      </c>
      <c r="DF779" s="27">
        <f t="shared" ca="1" si="12"/>
        <v>0</v>
      </c>
      <c r="DG779" s="14">
        <v>1</v>
      </c>
    </row>
    <row r="780" spans="1:111" x14ac:dyDescent="0.25">
      <c r="A780" s="14" t="s">
        <v>56</v>
      </c>
      <c r="B780" s="14" t="s">
        <v>55</v>
      </c>
      <c r="C780" s="14" t="s">
        <v>55</v>
      </c>
      <c r="D780" s="14" t="s">
        <v>55</v>
      </c>
      <c r="E780" s="14" t="s">
        <v>100</v>
      </c>
      <c r="F780" s="14" t="s">
        <v>55</v>
      </c>
      <c r="G780" s="14" t="s">
        <v>62</v>
      </c>
      <c r="H780" s="1">
        <v>42213</v>
      </c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  <c r="BJ780" s="14"/>
      <c r="BK780" s="14"/>
      <c r="BL780" s="14"/>
      <c r="BM780" s="14"/>
      <c r="BN780" s="14"/>
      <c r="BO780" s="14"/>
      <c r="BP780" s="14"/>
      <c r="BQ780" s="14"/>
      <c r="BR780" s="14"/>
      <c r="BS780" s="14"/>
      <c r="BT780" s="14"/>
      <c r="BU780" s="14"/>
      <c r="BV780" s="14"/>
      <c r="BW780" s="14"/>
      <c r="BX780" s="14"/>
      <c r="BY780" s="14"/>
      <c r="BZ780" s="14"/>
      <c r="CA780" s="14"/>
      <c r="CB780" s="14"/>
      <c r="CC780" s="14"/>
      <c r="CD780" s="14"/>
      <c r="CE780" s="14"/>
      <c r="CF780" s="14"/>
      <c r="CG780" s="14"/>
      <c r="CH780" s="14"/>
      <c r="CI780" s="14"/>
      <c r="CJ780" s="14"/>
      <c r="CK780" s="14"/>
      <c r="CL780" s="14"/>
      <c r="CM780" s="14"/>
      <c r="CN780" s="14"/>
      <c r="CO780" s="14"/>
      <c r="CP780" s="14"/>
      <c r="CQ780" s="14"/>
      <c r="CR780" s="14"/>
      <c r="CS780" s="14"/>
      <c r="CT780" s="14"/>
      <c r="CU780" s="14"/>
      <c r="CV780" s="14"/>
      <c r="CW780" s="14"/>
      <c r="CX780" s="14"/>
      <c r="CY780" s="14"/>
      <c r="CZ780" s="14"/>
      <c r="DD780" s="14">
        <f>SUMIFS(CountData!$H:$H, CountData!$A:$A, $B780,CountData!$B:$B, $C780, CountData!$C:$C, $D780, CountData!$D:$D, $E780, CountData!$E:$E, $F780, CountData!$F:$F, $G780, CountData!$G:$G, $H780)</f>
        <v>16</v>
      </c>
      <c r="DE780" s="14">
        <f>SUMIFS(CountData!$I:$I, CountData!$A:$A, $B780, CountData!$B:$B, $C780, CountData!$C:$C, $D780, CountData!$D:$D, $E780, CountData!$E:$E, $F780, CountData!$F:$F, $G780, CountData!$G:$G, $H780)</f>
        <v>19</v>
      </c>
      <c r="DF780" s="27">
        <f t="shared" ca="1" si="12"/>
        <v>0</v>
      </c>
      <c r="DG780" s="14">
        <v>1</v>
      </c>
    </row>
    <row r="781" spans="1:111" x14ac:dyDescent="0.25">
      <c r="A781" s="14" t="s">
        <v>56</v>
      </c>
      <c r="B781" s="14" t="s">
        <v>55</v>
      </c>
      <c r="C781" s="14" t="s">
        <v>55</v>
      </c>
      <c r="D781" s="14" t="s">
        <v>55</v>
      </c>
      <c r="E781" s="14" t="s">
        <v>100</v>
      </c>
      <c r="F781" s="14" t="s">
        <v>55</v>
      </c>
      <c r="G781" s="14" t="s">
        <v>62</v>
      </c>
      <c r="H781" s="1">
        <v>42215</v>
      </c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  <c r="BJ781" s="14"/>
      <c r="BK781" s="14"/>
      <c r="BL781" s="14"/>
      <c r="BM781" s="14"/>
      <c r="BN781" s="14"/>
      <c r="BO781" s="14"/>
      <c r="BP781" s="14"/>
      <c r="BQ781" s="14"/>
      <c r="BR781" s="14"/>
      <c r="BS781" s="14"/>
      <c r="BT781" s="14"/>
      <c r="BU781" s="14"/>
      <c r="BV781" s="14"/>
      <c r="BW781" s="14"/>
      <c r="BX781" s="14"/>
      <c r="BY781" s="14"/>
      <c r="BZ781" s="14"/>
      <c r="CA781" s="14"/>
      <c r="CB781" s="14"/>
      <c r="CC781" s="14"/>
      <c r="CD781" s="14"/>
      <c r="CE781" s="14"/>
      <c r="CF781" s="14"/>
      <c r="CG781" s="14"/>
      <c r="CH781" s="14"/>
      <c r="CI781" s="14"/>
      <c r="CJ781" s="14"/>
      <c r="CK781" s="14"/>
      <c r="CL781" s="14"/>
      <c r="CM781" s="14"/>
      <c r="CN781" s="14"/>
      <c r="CO781" s="14"/>
      <c r="CP781" s="14"/>
      <c r="CQ781" s="14"/>
      <c r="CR781" s="14"/>
      <c r="CS781" s="14"/>
      <c r="CT781" s="14"/>
      <c r="CU781" s="14"/>
      <c r="CV781" s="14"/>
      <c r="CW781" s="14"/>
      <c r="CX781" s="14"/>
      <c r="CY781" s="14"/>
      <c r="CZ781" s="14"/>
      <c r="DD781" s="14">
        <f>SUMIFS(CountData!$H:$H, CountData!$A:$A, $B781,CountData!$B:$B, $C781, CountData!$C:$C, $D781, CountData!$D:$D, $E781, CountData!$E:$E, $F781, CountData!$F:$F, $G781, CountData!$G:$G, $H781)</f>
        <v>16</v>
      </c>
      <c r="DE781" s="14">
        <f>SUMIFS(CountData!$I:$I, CountData!$A:$A, $B781, CountData!$B:$B, $C781, CountData!$C:$C, $D781, CountData!$D:$D, $E781, CountData!$E:$E, $F781, CountData!$F:$F, $G781, CountData!$G:$G, $H781)</f>
        <v>19</v>
      </c>
      <c r="DF781" s="27">
        <f t="shared" ca="1" si="12"/>
        <v>0</v>
      </c>
      <c r="DG781" s="14">
        <v>1</v>
      </c>
    </row>
    <row r="782" spans="1:111" x14ac:dyDescent="0.25">
      <c r="A782" s="14" t="s">
        <v>56</v>
      </c>
      <c r="B782" s="14" t="s">
        <v>55</v>
      </c>
      <c r="C782" s="14" t="s">
        <v>55</v>
      </c>
      <c r="D782" s="14" t="s">
        <v>55</v>
      </c>
      <c r="E782" s="14" t="s">
        <v>100</v>
      </c>
      <c r="F782" s="14" t="s">
        <v>55</v>
      </c>
      <c r="G782" s="14" t="s">
        <v>62</v>
      </c>
      <c r="H782" s="1">
        <v>42216</v>
      </c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  <c r="BI782" s="14"/>
      <c r="BJ782" s="14"/>
      <c r="BK782" s="14"/>
      <c r="BL782" s="14"/>
      <c r="BM782" s="14"/>
      <c r="BN782" s="14"/>
      <c r="BO782" s="14"/>
      <c r="BP782" s="14"/>
      <c r="BQ782" s="14"/>
      <c r="BR782" s="14"/>
      <c r="BS782" s="14"/>
      <c r="BT782" s="14"/>
      <c r="BU782" s="14"/>
      <c r="BV782" s="14"/>
      <c r="BW782" s="14"/>
      <c r="BX782" s="14"/>
      <c r="BY782" s="14"/>
      <c r="BZ782" s="14"/>
      <c r="CA782" s="14"/>
      <c r="CB782" s="14"/>
      <c r="CC782" s="14"/>
      <c r="CD782" s="14"/>
      <c r="CE782" s="14"/>
      <c r="CF782" s="14"/>
      <c r="CG782" s="14"/>
      <c r="CH782" s="14"/>
      <c r="CI782" s="14"/>
      <c r="CJ782" s="14"/>
      <c r="CK782" s="14"/>
      <c r="CL782" s="14"/>
      <c r="CM782" s="14"/>
      <c r="CN782" s="14"/>
      <c r="CO782" s="14"/>
      <c r="CP782" s="14"/>
      <c r="CQ782" s="14"/>
      <c r="CR782" s="14"/>
      <c r="CS782" s="14"/>
      <c r="CT782" s="14"/>
      <c r="CU782" s="14"/>
      <c r="CV782" s="14"/>
      <c r="CW782" s="14"/>
      <c r="CX782" s="14"/>
      <c r="CY782" s="14"/>
      <c r="CZ782" s="14"/>
      <c r="DD782" s="14">
        <f>SUMIFS(CountData!$H:$H, CountData!$A:$A, $B782,CountData!$B:$B, $C782, CountData!$C:$C, $D782, CountData!$D:$D, $E782, CountData!$E:$E, $F782, CountData!$F:$F, $G782, CountData!$G:$G, $H782)</f>
        <v>16</v>
      </c>
      <c r="DE782" s="14">
        <f>SUMIFS(CountData!$I:$I, CountData!$A:$A, $B782, CountData!$B:$B, $C782, CountData!$C:$C, $D782, CountData!$D:$D, $E782, CountData!$E:$E, $F782, CountData!$F:$F, $G782, CountData!$G:$G, $H782)</f>
        <v>19</v>
      </c>
      <c r="DF782" s="27">
        <f t="shared" ca="1" si="12"/>
        <v>0</v>
      </c>
      <c r="DG782" s="14">
        <v>1</v>
      </c>
    </row>
    <row r="783" spans="1:111" x14ac:dyDescent="0.25">
      <c r="A783" s="14" t="s">
        <v>56</v>
      </c>
      <c r="B783" s="14" t="s">
        <v>55</v>
      </c>
      <c r="C783" s="14" t="s">
        <v>55</v>
      </c>
      <c r="D783" s="14" t="s">
        <v>55</v>
      </c>
      <c r="E783" s="14" t="s">
        <v>100</v>
      </c>
      <c r="F783" s="14" t="s">
        <v>55</v>
      </c>
      <c r="G783" s="14" t="s">
        <v>62</v>
      </c>
      <c r="H783" s="1">
        <v>42222</v>
      </c>
      <c r="I783" s="14">
        <v>9236.1200000000008</v>
      </c>
      <c r="J783" s="14">
        <v>8353.98</v>
      </c>
      <c r="K783" s="14">
        <v>7482.84</v>
      </c>
      <c r="L783" s="14">
        <v>7546.06</v>
      </c>
      <c r="M783" s="14">
        <v>8246.7999999999993</v>
      </c>
      <c r="N783" s="14">
        <v>9539.66</v>
      </c>
      <c r="O783" s="14">
        <v>10300.9</v>
      </c>
      <c r="P783" s="14">
        <v>12092.52</v>
      </c>
      <c r="Q783" s="14">
        <v>14470.02</v>
      </c>
      <c r="R783" s="14">
        <v>17057.259999999998</v>
      </c>
      <c r="S783" s="14">
        <v>16590.66</v>
      </c>
      <c r="T783" s="14">
        <v>18788.54</v>
      </c>
      <c r="U783" s="14">
        <v>19066.68</v>
      </c>
      <c r="V783" s="14">
        <v>18905.64</v>
      </c>
      <c r="W783" s="14">
        <v>13059.02</v>
      </c>
      <c r="X783" s="14">
        <v>8390.98</v>
      </c>
      <c r="Y783" s="14">
        <v>7755.56</v>
      </c>
      <c r="Z783" s="14">
        <v>6968.34</v>
      </c>
      <c r="AA783" s="14">
        <v>5301.9</v>
      </c>
      <c r="AB783" s="14">
        <v>8053.16</v>
      </c>
      <c r="AC783" s="14">
        <v>12303.18</v>
      </c>
      <c r="AD783" s="14">
        <v>11753.62</v>
      </c>
      <c r="AE783" s="14">
        <v>10987.34</v>
      </c>
      <c r="AF783" s="14">
        <v>9430.56</v>
      </c>
      <c r="AG783" s="14">
        <v>7104.1949999999997</v>
      </c>
      <c r="AH783" s="14">
        <v>9172.0969999999998</v>
      </c>
      <c r="AI783" s="14">
        <v>8309.4189999999999</v>
      </c>
      <c r="AJ783" s="14">
        <v>7559.74</v>
      </c>
      <c r="AK783" s="14">
        <v>7697.2120000000004</v>
      </c>
      <c r="AL783" s="14">
        <v>8400.4650000000001</v>
      </c>
      <c r="AM783" s="14">
        <v>9616.3619999999992</v>
      </c>
      <c r="AN783" s="14">
        <v>10240.32</v>
      </c>
      <c r="AO783" s="14">
        <v>11931.37</v>
      </c>
      <c r="AP783" s="14">
        <v>14243.49</v>
      </c>
      <c r="AQ783" s="14">
        <v>16793.64</v>
      </c>
      <c r="AR783" s="14">
        <v>16544.39</v>
      </c>
      <c r="AS783" s="14">
        <v>19195.53</v>
      </c>
      <c r="AT783" s="14">
        <v>18581.48</v>
      </c>
      <c r="AU783" s="14">
        <v>18258.87</v>
      </c>
      <c r="AV783" s="14">
        <v>19095.48</v>
      </c>
      <c r="AW783" s="14">
        <v>16979.61</v>
      </c>
      <c r="AX783" s="14">
        <v>15979.74</v>
      </c>
      <c r="AY783" s="14">
        <v>14755.17</v>
      </c>
      <c r="AZ783" s="14">
        <v>12433.33</v>
      </c>
      <c r="BA783" s="14">
        <v>11908.08</v>
      </c>
      <c r="BB783" s="14">
        <v>12339.29</v>
      </c>
      <c r="BC783" s="14">
        <v>11630.71</v>
      </c>
      <c r="BD783" s="14">
        <v>10941.81</v>
      </c>
      <c r="BE783" s="14">
        <v>9428.8359999999993</v>
      </c>
      <c r="BF783" s="14">
        <v>15014.08</v>
      </c>
      <c r="BG783" s="14">
        <v>69.298199999999994</v>
      </c>
      <c r="BH783" s="14">
        <v>71</v>
      </c>
      <c r="BI783" s="14">
        <v>70.701800000000006</v>
      </c>
      <c r="BJ783" s="14">
        <v>70.701800000000006</v>
      </c>
      <c r="BK783" s="14">
        <v>70</v>
      </c>
      <c r="BL783" s="14">
        <v>70</v>
      </c>
      <c r="BM783" s="14">
        <v>70.701800000000006</v>
      </c>
      <c r="BN783" s="14">
        <v>72.403499999999994</v>
      </c>
      <c r="BO783" s="14">
        <v>75.403499999999994</v>
      </c>
      <c r="BP783" s="14">
        <v>79.912300000000002</v>
      </c>
      <c r="BQ783" s="14">
        <v>81.912300000000002</v>
      </c>
      <c r="BR783" s="14">
        <v>83.210499999999996</v>
      </c>
      <c r="BS783" s="14">
        <v>81.210499999999996</v>
      </c>
      <c r="BT783" s="14">
        <v>79.508799999999994</v>
      </c>
      <c r="BU783" s="14">
        <v>79.508799999999994</v>
      </c>
      <c r="BV783" s="14">
        <v>79.508799999999994</v>
      </c>
      <c r="BW783" s="14">
        <v>78.807000000000002</v>
      </c>
      <c r="BX783" s="14">
        <v>76.1053</v>
      </c>
      <c r="BY783" s="14">
        <v>73.403499999999994</v>
      </c>
      <c r="BZ783" s="14">
        <v>71.701800000000006</v>
      </c>
      <c r="CA783" s="14">
        <v>70.701800000000006</v>
      </c>
      <c r="CB783" s="14">
        <v>70</v>
      </c>
      <c r="CC783" s="14">
        <v>70</v>
      </c>
      <c r="CD783" s="14">
        <v>69.701800000000006</v>
      </c>
      <c r="CE783" s="14">
        <v>26209.41</v>
      </c>
      <c r="CF783" s="14">
        <v>26544.93</v>
      </c>
      <c r="CG783" s="14">
        <v>26681.93</v>
      </c>
      <c r="CH783" s="14">
        <v>21822.240000000002</v>
      </c>
      <c r="CI783" s="14">
        <v>24864.55</v>
      </c>
      <c r="CJ783" s="14">
        <v>29538.799999999999</v>
      </c>
      <c r="CK783" s="14">
        <v>30514.06</v>
      </c>
      <c r="CL783" s="14">
        <v>45949.1</v>
      </c>
      <c r="CM783" s="14">
        <v>98152.9</v>
      </c>
      <c r="CN783" s="14">
        <v>116662.6</v>
      </c>
      <c r="CO783" s="14">
        <v>151918.1</v>
      </c>
      <c r="CP783" s="14">
        <v>199471.3</v>
      </c>
      <c r="CQ783" s="14">
        <v>191325</v>
      </c>
      <c r="CR783" s="14">
        <v>183673.2</v>
      </c>
      <c r="CS783" s="14">
        <v>143317.70000000001</v>
      </c>
      <c r="CT783" s="14">
        <v>150414.5</v>
      </c>
      <c r="CU783" s="14">
        <v>137058.70000000001</v>
      </c>
      <c r="CV783" s="14">
        <v>142802.6</v>
      </c>
      <c r="CW783" s="14">
        <v>132428.6</v>
      </c>
      <c r="CX783" s="14">
        <v>122679.6</v>
      </c>
      <c r="CY783" s="14">
        <v>124711.3</v>
      </c>
      <c r="CZ783" s="14">
        <v>81932.25</v>
      </c>
      <c r="DA783" s="14">
        <v>45283.83</v>
      </c>
      <c r="DB783" s="14">
        <v>35046.07</v>
      </c>
      <c r="DC783" s="14">
        <v>119317.1</v>
      </c>
      <c r="DD783" s="14">
        <f>SUMIFS(CountData!$H:$H, CountData!$A:$A, $B783,CountData!$B:$B, $C783, CountData!$C:$C, $D783, CountData!$D:$D, $E783, CountData!$E:$E, $F783, CountData!$F:$F, $G783, CountData!$G:$G, $H783)</f>
        <v>16</v>
      </c>
      <c r="DE783" s="14">
        <f>SUMIFS(CountData!$I:$I, CountData!$A:$A, $B783, CountData!$B:$B, $C783, CountData!$C:$C, $D783, CountData!$D:$D, $E783, CountData!$E:$E, $F783, CountData!$F:$F, $G783, CountData!$G:$G, $H783)</f>
        <v>19</v>
      </c>
      <c r="DF783" s="27">
        <f t="shared" ca="1" si="12"/>
        <v>9598.3050000000003</v>
      </c>
      <c r="DG783" s="14">
        <v>0</v>
      </c>
    </row>
    <row r="784" spans="1:111" x14ac:dyDescent="0.25">
      <c r="A784" s="14" t="s">
        <v>56</v>
      </c>
      <c r="B784" s="14" t="s">
        <v>55</v>
      </c>
      <c r="C784" s="14" t="s">
        <v>55</v>
      </c>
      <c r="D784" s="14" t="s">
        <v>55</v>
      </c>
      <c r="E784" s="14" t="s">
        <v>100</v>
      </c>
      <c r="F784" s="14" t="s">
        <v>55</v>
      </c>
      <c r="G784" s="14" t="s">
        <v>62</v>
      </c>
      <c r="H784" s="1">
        <v>42227</v>
      </c>
      <c r="I784" s="14">
        <v>8369.98</v>
      </c>
      <c r="J784" s="14">
        <v>7985.88</v>
      </c>
      <c r="K784" s="14">
        <v>7648.86</v>
      </c>
      <c r="L784" s="14">
        <v>7595.54</v>
      </c>
      <c r="M784" s="14">
        <v>8013.52</v>
      </c>
      <c r="N784" s="14">
        <v>8962.3799999999992</v>
      </c>
      <c r="O784" s="14">
        <v>10356.76</v>
      </c>
      <c r="P784" s="14">
        <v>14902.68</v>
      </c>
      <c r="Q784" s="14">
        <v>16571.68</v>
      </c>
      <c r="R784" s="14">
        <v>16890.740000000002</v>
      </c>
      <c r="S784" s="14">
        <v>17369.14</v>
      </c>
      <c r="T784" s="14">
        <v>17025.96</v>
      </c>
      <c r="U784" s="14">
        <v>17961.240000000002</v>
      </c>
      <c r="V784" s="14">
        <v>19842.82</v>
      </c>
      <c r="W784" s="14">
        <v>12699.3</v>
      </c>
      <c r="X784" s="14">
        <v>8075.36</v>
      </c>
      <c r="Y784" s="14">
        <v>7163.6</v>
      </c>
      <c r="Z784" s="14">
        <v>5261.84</v>
      </c>
      <c r="AA784" s="14">
        <v>4715.3599999999997</v>
      </c>
      <c r="AB784" s="14">
        <v>7547.8</v>
      </c>
      <c r="AC784" s="14">
        <v>10476.36</v>
      </c>
      <c r="AD784" s="14">
        <v>10135.16</v>
      </c>
      <c r="AE784" s="14">
        <v>9576.42</v>
      </c>
      <c r="AF784" s="14">
        <v>9073.14</v>
      </c>
      <c r="AG784" s="14">
        <v>6304.04</v>
      </c>
      <c r="AH784" s="14">
        <v>8350.8639999999996</v>
      </c>
      <c r="AI784" s="14">
        <v>8079.2550000000001</v>
      </c>
      <c r="AJ784" s="14">
        <v>7794.3490000000002</v>
      </c>
      <c r="AK784" s="14">
        <v>7813.9639999999999</v>
      </c>
      <c r="AL784" s="14">
        <v>8249.3490000000002</v>
      </c>
      <c r="AM784" s="14">
        <v>9048.3889999999992</v>
      </c>
      <c r="AN784" s="14">
        <v>10475.379999999999</v>
      </c>
      <c r="AO784" s="14">
        <v>14694.38</v>
      </c>
      <c r="AP784" s="14">
        <v>16082.96</v>
      </c>
      <c r="AQ784" s="14">
        <v>16439.810000000001</v>
      </c>
      <c r="AR784" s="14">
        <v>17012.939999999999</v>
      </c>
      <c r="AS784" s="14">
        <v>17231.96</v>
      </c>
      <c r="AT784" s="14">
        <v>18472.36</v>
      </c>
      <c r="AU784" s="14">
        <v>19440.04</v>
      </c>
      <c r="AV784" s="14">
        <v>18859.68</v>
      </c>
      <c r="AW784" s="14">
        <v>16992.419999999998</v>
      </c>
      <c r="AX784" s="14">
        <v>15685.88</v>
      </c>
      <c r="AY784" s="14">
        <v>13420.35</v>
      </c>
      <c r="AZ784" s="14">
        <v>12376.13</v>
      </c>
      <c r="BA784" s="14">
        <v>12151.09</v>
      </c>
      <c r="BB784" s="14">
        <v>11477.22</v>
      </c>
      <c r="BC784" s="14">
        <v>10534.49</v>
      </c>
      <c r="BD784" s="14">
        <v>9730.6730000000007</v>
      </c>
      <c r="BE784" s="14">
        <v>9206.3009999999995</v>
      </c>
      <c r="BF784" s="14">
        <v>14575.19</v>
      </c>
      <c r="BG784" s="14">
        <v>69.714299999999994</v>
      </c>
      <c r="BH784" s="14">
        <v>69</v>
      </c>
      <c r="BI784" s="14">
        <v>69.714299999999994</v>
      </c>
      <c r="BJ784" s="14">
        <v>69</v>
      </c>
      <c r="BK784" s="14">
        <v>69</v>
      </c>
      <c r="BL784" s="14">
        <v>68.714299999999994</v>
      </c>
      <c r="BM784" s="14">
        <v>69.428600000000003</v>
      </c>
      <c r="BN784" s="14">
        <v>69.714299999999994</v>
      </c>
      <c r="BO784" s="14">
        <v>70.714299999999994</v>
      </c>
      <c r="BP784" s="14">
        <v>72.428600000000003</v>
      </c>
      <c r="BQ784" s="14">
        <v>75.571399999999997</v>
      </c>
      <c r="BR784" s="14">
        <v>77.857100000000003</v>
      </c>
      <c r="BS784" s="14">
        <v>78.142899999999997</v>
      </c>
      <c r="BT784" s="14">
        <v>77.285700000000006</v>
      </c>
      <c r="BU784" s="14">
        <v>75.428600000000003</v>
      </c>
      <c r="BV784" s="14">
        <v>76.428600000000003</v>
      </c>
      <c r="BW784" s="14">
        <v>74.428600000000003</v>
      </c>
      <c r="BX784" s="14">
        <v>73.428600000000003</v>
      </c>
      <c r="BY784" s="14">
        <v>72.285700000000006</v>
      </c>
      <c r="BZ784" s="14">
        <v>69</v>
      </c>
      <c r="CA784" s="14">
        <v>68</v>
      </c>
      <c r="CB784" s="14">
        <v>67.857100000000003</v>
      </c>
      <c r="CC784" s="14">
        <v>67.571399999999997</v>
      </c>
      <c r="CD784" s="14">
        <v>66.571399999999997</v>
      </c>
      <c r="CE784" s="14">
        <v>28574.02</v>
      </c>
      <c r="CF784" s="14">
        <v>27514.95</v>
      </c>
      <c r="CG784" s="14">
        <v>27314.34</v>
      </c>
      <c r="CH784" s="14">
        <v>26602.3</v>
      </c>
      <c r="CI784" s="14">
        <v>28977.51</v>
      </c>
      <c r="CJ784" s="14">
        <v>37112.25</v>
      </c>
      <c r="CK784" s="14">
        <v>40279.800000000003</v>
      </c>
      <c r="CL784" s="14">
        <v>63530.76</v>
      </c>
      <c r="CM784" s="14">
        <v>117951</v>
      </c>
      <c r="CN784" s="14">
        <v>154809.79999999999</v>
      </c>
      <c r="CO784" s="14">
        <v>200610.7</v>
      </c>
      <c r="CP784" s="14">
        <v>305831.7</v>
      </c>
      <c r="CQ784" s="14">
        <v>316115.40000000002</v>
      </c>
      <c r="CR784" s="14">
        <v>277740.2</v>
      </c>
      <c r="CS784" s="14">
        <v>231120.9</v>
      </c>
      <c r="CT784" s="14">
        <v>216346.5</v>
      </c>
      <c r="CU784" s="14">
        <v>199226.7</v>
      </c>
      <c r="CV784" s="14">
        <v>184125.2</v>
      </c>
      <c r="CW784" s="14">
        <v>162181.29999999999</v>
      </c>
      <c r="CX784" s="14">
        <v>154036</v>
      </c>
      <c r="CY784" s="14">
        <v>124309.3</v>
      </c>
      <c r="CZ784" s="14">
        <v>87186.25</v>
      </c>
      <c r="DA784" s="14">
        <v>49507.27</v>
      </c>
      <c r="DB784" s="14">
        <v>37515.629999999997</v>
      </c>
      <c r="DC784" s="14">
        <v>165621.20000000001</v>
      </c>
      <c r="DD784" s="14">
        <f>SUMIFS(CountData!$H:$H, CountData!$A:$A, $B784,CountData!$B:$B, $C784, CountData!$C:$C, $D784, CountData!$D:$D, $E784, CountData!$E:$E, $F784, CountData!$F:$F, $G784, CountData!$G:$G, $H784)</f>
        <v>16</v>
      </c>
      <c r="DE784" s="14">
        <f>SUMIFS(CountData!$I:$I, CountData!$A:$A, $B784, CountData!$B:$B, $C784, CountData!$C:$C, $D784, CountData!$D:$D, $E784, CountData!$E:$E, $F784, CountData!$F:$F, $G784, CountData!$G:$G, $H784)</f>
        <v>19</v>
      </c>
      <c r="DF784" s="27">
        <f t="shared" ca="1" si="12"/>
        <v>9935.5424999999996</v>
      </c>
      <c r="DG784" s="14">
        <v>0</v>
      </c>
    </row>
    <row r="785" spans="1:111" x14ac:dyDescent="0.25">
      <c r="A785" s="14" t="s">
        <v>56</v>
      </c>
      <c r="B785" s="14" t="s">
        <v>55</v>
      </c>
      <c r="C785" s="14" t="s">
        <v>55</v>
      </c>
      <c r="D785" s="14" t="s">
        <v>55</v>
      </c>
      <c r="E785" s="14" t="s">
        <v>100</v>
      </c>
      <c r="F785" s="14" t="s">
        <v>55</v>
      </c>
      <c r="G785" s="14" t="s">
        <v>62</v>
      </c>
      <c r="H785" s="1">
        <v>42228</v>
      </c>
      <c r="I785" s="14">
        <v>8437.26</v>
      </c>
      <c r="J785" s="14">
        <v>7951.76</v>
      </c>
      <c r="K785" s="14">
        <v>8061.1</v>
      </c>
      <c r="L785" s="14">
        <v>8320.7199999999993</v>
      </c>
      <c r="M785" s="14">
        <v>8937.5</v>
      </c>
      <c r="N785" s="14">
        <v>10225.76</v>
      </c>
      <c r="O785" s="14">
        <v>11330.02</v>
      </c>
      <c r="P785" s="14">
        <v>14251.52</v>
      </c>
      <c r="Q785" s="14">
        <v>17313.98</v>
      </c>
      <c r="R785" s="14">
        <v>19336.759999999998</v>
      </c>
      <c r="S785" s="14">
        <v>19452.060000000001</v>
      </c>
      <c r="T785" s="14">
        <v>19685.5</v>
      </c>
      <c r="U785" s="14">
        <v>19431</v>
      </c>
      <c r="V785" s="14">
        <v>15334.12</v>
      </c>
      <c r="W785" s="14">
        <v>9584.66</v>
      </c>
      <c r="X785" s="14">
        <v>7267.38</v>
      </c>
      <c r="Y785" s="14">
        <v>6417.24</v>
      </c>
      <c r="Z785" s="14">
        <v>5818.2</v>
      </c>
      <c r="AA785" s="14">
        <v>7348.6</v>
      </c>
      <c r="AB785" s="14">
        <v>10321.84</v>
      </c>
      <c r="AC785" s="14">
        <v>11173.24</v>
      </c>
      <c r="AD785" s="14">
        <v>10317.6</v>
      </c>
      <c r="AE785" s="14">
        <v>9723.18</v>
      </c>
      <c r="AF785" s="14">
        <v>9546.2800000000007</v>
      </c>
      <c r="AG785" s="14">
        <v>7271.87</v>
      </c>
      <c r="AH785" s="14">
        <v>8741.4490000000005</v>
      </c>
      <c r="AI785" s="14">
        <v>8239.6080000000002</v>
      </c>
      <c r="AJ785" s="14">
        <v>7994.42</v>
      </c>
      <c r="AK785" s="14">
        <v>8176.0829999999996</v>
      </c>
      <c r="AL785" s="14">
        <v>8747.6630000000005</v>
      </c>
      <c r="AM785" s="14">
        <v>10170</v>
      </c>
      <c r="AN785" s="14">
        <v>11672.97</v>
      </c>
      <c r="AO785" s="14">
        <v>13769.53</v>
      </c>
      <c r="AP785" s="14">
        <v>15462.61</v>
      </c>
      <c r="AQ785" s="14">
        <v>16511.939999999999</v>
      </c>
      <c r="AR785" s="14">
        <v>18363.41</v>
      </c>
      <c r="AS785" s="14">
        <v>19028.66</v>
      </c>
      <c r="AT785" s="14">
        <v>18614.580000000002</v>
      </c>
      <c r="AU785" s="14">
        <v>18338.36</v>
      </c>
      <c r="AV785" s="14">
        <v>18165.29</v>
      </c>
      <c r="AW785" s="14">
        <v>16955.64</v>
      </c>
      <c r="AX785" s="14">
        <v>15562.17</v>
      </c>
      <c r="AY785" s="14">
        <v>14722.7</v>
      </c>
      <c r="AZ785" s="14">
        <v>13199.84</v>
      </c>
      <c r="BA785" s="14">
        <v>11861.8</v>
      </c>
      <c r="BB785" s="14">
        <v>12008.01</v>
      </c>
      <c r="BC785" s="14">
        <v>11304.48</v>
      </c>
      <c r="BD785" s="14">
        <v>10585.04</v>
      </c>
      <c r="BE785" s="14">
        <v>9694.9330000000009</v>
      </c>
      <c r="BF785" s="14">
        <v>16478.18</v>
      </c>
      <c r="BG785" s="14">
        <v>65.389799999999994</v>
      </c>
      <c r="BH785" s="14">
        <v>64.779700000000005</v>
      </c>
      <c r="BI785" s="14">
        <v>65.559299999999993</v>
      </c>
      <c r="BJ785" s="14">
        <v>66.474599999999995</v>
      </c>
      <c r="BK785" s="14">
        <v>66.084699999999998</v>
      </c>
      <c r="BL785" s="14">
        <v>65.169499999999999</v>
      </c>
      <c r="BM785" s="14">
        <v>66</v>
      </c>
      <c r="BN785" s="14">
        <v>69.474599999999995</v>
      </c>
      <c r="BO785" s="14">
        <v>72.779700000000005</v>
      </c>
      <c r="BP785" s="14">
        <v>74.864400000000003</v>
      </c>
      <c r="BQ785" s="14">
        <v>77.169499999999999</v>
      </c>
      <c r="BR785" s="14">
        <v>80.474599999999995</v>
      </c>
      <c r="BS785" s="14">
        <v>79.864400000000003</v>
      </c>
      <c r="BT785" s="14">
        <v>82.254199999999997</v>
      </c>
      <c r="BU785" s="14">
        <v>82.474599999999995</v>
      </c>
      <c r="BV785" s="14">
        <v>81.779700000000005</v>
      </c>
      <c r="BW785" s="14">
        <v>80.474599999999995</v>
      </c>
      <c r="BX785" s="14">
        <v>79.389799999999994</v>
      </c>
      <c r="BY785" s="14">
        <v>77.389799999999994</v>
      </c>
      <c r="BZ785" s="14">
        <v>75.389799999999994</v>
      </c>
      <c r="CA785" s="14">
        <v>75.084699999999998</v>
      </c>
      <c r="CB785" s="14">
        <v>74.084699999999998</v>
      </c>
      <c r="CC785" s="14">
        <v>73.389799999999994</v>
      </c>
      <c r="CD785" s="14">
        <v>73.084699999999998</v>
      </c>
      <c r="CE785" s="14">
        <v>161884.6</v>
      </c>
      <c r="CF785" s="14">
        <v>152527.29999999999</v>
      </c>
      <c r="CG785" s="14">
        <v>151398.6</v>
      </c>
      <c r="CH785" s="14">
        <v>149700.29999999999</v>
      </c>
      <c r="CI785" s="14">
        <v>163886.70000000001</v>
      </c>
      <c r="CJ785" s="14">
        <v>207387.8</v>
      </c>
      <c r="CK785" s="14">
        <v>221078.2</v>
      </c>
      <c r="CL785" s="14">
        <v>362208.8</v>
      </c>
      <c r="CM785" s="14">
        <v>690454.5</v>
      </c>
      <c r="CN785" s="14">
        <v>916451.6</v>
      </c>
      <c r="CO785" s="14">
        <v>1077857</v>
      </c>
      <c r="CP785" s="14">
        <v>1300906</v>
      </c>
      <c r="CQ785" s="14">
        <v>1135661</v>
      </c>
      <c r="CR785" s="14">
        <v>1206566</v>
      </c>
      <c r="CS785" s="14">
        <v>1091121</v>
      </c>
      <c r="CT785" s="14">
        <v>1427982</v>
      </c>
      <c r="CU785" s="14">
        <v>1221898</v>
      </c>
      <c r="CV785" s="14">
        <v>1191847</v>
      </c>
      <c r="CW785" s="14">
        <v>973691.5</v>
      </c>
      <c r="CX785" s="14">
        <v>860857.5</v>
      </c>
      <c r="CY785" s="14">
        <v>811530.8</v>
      </c>
      <c r="CZ785" s="14">
        <v>504725</v>
      </c>
      <c r="DA785" s="14">
        <v>343160.7</v>
      </c>
      <c r="DB785" s="14">
        <v>242119.6</v>
      </c>
      <c r="DC785" s="14">
        <v>1038155</v>
      </c>
      <c r="DD785" s="14">
        <f>SUMIFS(CountData!$H:$H, CountData!$A:$A, $B785,CountData!$B:$B, $C785, CountData!$C:$C, $D785, CountData!$D:$D, $E785, CountData!$E:$E, $F785, CountData!$F:$F, $G785, CountData!$G:$G, $H785)</f>
        <v>15</v>
      </c>
      <c r="DE785" s="14">
        <f>SUMIFS(CountData!$I:$I, CountData!$A:$A, $B785, CountData!$B:$B, $C785, CountData!$C:$C, $D785, CountData!$D:$D, $E785, CountData!$E:$E, $F785, CountData!$F:$F, $G785, CountData!$G:$G, $H785)</f>
        <v>18</v>
      </c>
      <c r="DF785" s="27">
        <f t="shared" ca="1" si="12"/>
        <v>9983.4950000000026</v>
      </c>
      <c r="DG785" s="14">
        <v>0</v>
      </c>
    </row>
    <row r="786" spans="1:111" x14ac:dyDescent="0.25">
      <c r="A786" s="14" t="s">
        <v>56</v>
      </c>
      <c r="B786" s="14" t="s">
        <v>55</v>
      </c>
      <c r="C786" s="14" t="s">
        <v>55</v>
      </c>
      <c r="D786" s="14" t="s">
        <v>55</v>
      </c>
      <c r="E786" s="14" t="s">
        <v>100</v>
      </c>
      <c r="F786" s="14" t="s">
        <v>55</v>
      </c>
      <c r="G786" s="14" t="s">
        <v>62</v>
      </c>
      <c r="H786" s="1">
        <v>42229</v>
      </c>
      <c r="I786" s="14">
        <v>8812.9</v>
      </c>
      <c r="J786" s="14">
        <v>8354.26</v>
      </c>
      <c r="K786" s="14">
        <v>8313.82</v>
      </c>
      <c r="L786" s="14">
        <v>8207.3799999999992</v>
      </c>
      <c r="M786" s="14">
        <v>8827.48</v>
      </c>
      <c r="N786" s="14">
        <v>10294.66</v>
      </c>
      <c r="O786" s="14">
        <v>11429.1</v>
      </c>
      <c r="P786" s="14">
        <v>13588.7</v>
      </c>
      <c r="Q786" s="14">
        <v>16717.78</v>
      </c>
      <c r="R786" s="14">
        <v>18204.64</v>
      </c>
      <c r="S786" s="14">
        <v>19012.939999999999</v>
      </c>
      <c r="T786" s="14">
        <v>20010.82</v>
      </c>
      <c r="U786" s="14">
        <v>19920.28</v>
      </c>
      <c r="V786" s="14">
        <v>20666.62</v>
      </c>
      <c r="W786" s="14">
        <v>13656.38</v>
      </c>
      <c r="X786" s="14">
        <v>9602.0400000000009</v>
      </c>
      <c r="Y786" s="14">
        <v>6524.26</v>
      </c>
      <c r="Z786" s="14">
        <v>5953.28</v>
      </c>
      <c r="AA786" s="14">
        <v>5269.36</v>
      </c>
      <c r="AB786" s="14">
        <v>8347.56</v>
      </c>
      <c r="AC786" s="14">
        <v>12202.7</v>
      </c>
      <c r="AD786" s="14">
        <v>10464.92</v>
      </c>
      <c r="AE786" s="14">
        <v>9844.16</v>
      </c>
      <c r="AF786" s="14">
        <v>8726.06</v>
      </c>
      <c r="AG786" s="14">
        <v>6837.2349999999997</v>
      </c>
      <c r="AH786" s="14">
        <v>8641.19</v>
      </c>
      <c r="AI786" s="14">
        <v>8194.5730000000003</v>
      </c>
      <c r="AJ786" s="14">
        <v>8519.26</v>
      </c>
      <c r="AK786" s="14">
        <v>8371.7060000000001</v>
      </c>
      <c r="AL786" s="14">
        <v>8927.2690000000002</v>
      </c>
      <c r="AM786" s="14">
        <v>10394.26</v>
      </c>
      <c r="AN786" s="14">
        <v>11222.62</v>
      </c>
      <c r="AO786" s="14">
        <v>13458.24</v>
      </c>
      <c r="AP786" s="14">
        <v>16905.3</v>
      </c>
      <c r="AQ786" s="14">
        <v>18081.97</v>
      </c>
      <c r="AR786" s="14">
        <v>19261.84</v>
      </c>
      <c r="AS786" s="14">
        <v>20302.099999999999</v>
      </c>
      <c r="AT786" s="14">
        <v>20197.080000000002</v>
      </c>
      <c r="AU786" s="14">
        <v>20830.78</v>
      </c>
      <c r="AV786" s="14">
        <v>19580.52</v>
      </c>
      <c r="AW786" s="14">
        <v>18034.41</v>
      </c>
      <c r="AX786" s="14">
        <v>14525.1</v>
      </c>
      <c r="AY786" s="14">
        <v>13872.66</v>
      </c>
      <c r="AZ786" s="14">
        <v>12446.93</v>
      </c>
      <c r="BA786" s="14">
        <v>12000.37</v>
      </c>
      <c r="BB786" s="14">
        <v>12248.8</v>
      </c>
      <c r="BC786" s="14">
        <v>10395.91</v>
      </c>
      <c r="BD786" s="14">
        <v>9766.9609999999993</v>
      </c>
      <c r="BE786" s="14">
        <v>8693.7000000000007</v>
      </c>
      <c r="BF786" s="14">
        <v>14637.87</v>
      </c>
      <c r="BG786" s="14">
        <v>72.389799999999994</v>
      </c>
      <c r="BH786" s="14">
        <v>71.694900000000004</v>
      </c>
      <c r="BI786" s="14">
        <v>69.610200000000006</v>
      </c>
      <c r="BJ786" s="14">
        <v>68.610200000000006</v>
      </c>
      <c r="BK786" s="14">
        <v>67.915300000000002</v>
      </c>
      <c r="BL786" s="14">
        <v>68.610200000000006</v>
      </c>
      <c r="BM786" s="14">
        <v>69.305099999999996</v>
      </c>
      <c r="BN786" s="14">
        <v>74.694900000000004</v>
      </c>
      <c r="BO786" s="14">
        <v>77.474599999999995</v>
      </c>
      <c r="BP786" s="14">
        <v>82.474599999999995</v>
      </c>
      <c r="BQ786" s="14">
        <v>85.864400000000003</v>
      </c>
      <c r="BR786" s="14">
        <v>87.254199999999997</v>
      </c>
      <c r="BS786" s="14">
        <v>86.864400000000003</v>
      </c>
      <c r="BT786" s="14">
        <v>88.559299999999993</v>
      </c>
      <c r="BU786" s="14">
        <v>85.864400000000003</v>
      </c>
      <c r="BV786" s="14">
        <v>83.474599999999995</v>
      </c>
      <c r="BW786" s="14">
        <v>82.779700000000005</v>
      </c>
      <c r="BX786" s="14">
        <v>84.169499999999999</v>
      </c>
      <c r="BY786" s="14">
        <v>83.169499999999999</v>
      </c>
      <c r="BZ786" s="14">
        <v>78.779700000000005</v>
      </c>
      <c r="CA786" s="14">
        <v>77.084699999999998</v>
      </c>
      <c r="CB786" s="14">
        <v>74.694900000000004</v>
      </c>
      <c r="CC786" s="14">
        <v>74.389799999999994</v>
      </c>
      <c r="CD786" s="14">
        <v>73</v>
      </c>
      <c r="CE786" s="14">
        <v>27635.23</v>
      </c>
      <c r="CF786" s="14">
        <v>26250.85</v>
      </c>
      <c r="CG786" s="14">
        <v>28753.5</v>
      </c>
      <c r="CH786" s="14">
        <v>31673.61</v>
      </c>
      <c r="CI786" s="14">
        <v>31108.76</v>
      </c>
      <c r="CJ786" s="14">
        <v>37693.440000000002</v>
      </c>
      <c r="CK786" s="14">
        <v>38961.17</v>
      </c>
      <c r="CL786" s="14">
        <v>71870.77</v>
      </c>
      <c r="CM786" s="14">
        <v>94234.41</v>
      </c>
      <c r="CN786" s="14">
        <v>132451.6</v>
      </c>
      <c r="CO786" s="14">
        <v>169324.2</v>
      </c>
      <c r="CP786" s="14">
        <v>187993.8</v>
      </c>
      <c r="CQ786" s="14">
        <v>171694.6</v>
      </c>
      <c r="CR786" s="14">
        <v>197948.3</v>
      </c>
      <c r="CS786" s="14">
        <v>153054.39999999999</v>
      </c>
      <c r="CT786" s="14">
        <v>155378.29999999999</v>
      </c>
      <c r="CU786" s="14">
        <v>141989.9</v>
      </c>
      <c r="CV786" s="14">
        <v>158078.5</v>
      </c>
      <c r="CW786" s="14">
        <v>143881.4</v>
      </c>
      <c r="CX786" s="14">
        <v>125115.2</v>
      </c>
      <c r="CY786" s="14">
        <v>93821.69</v>
      </c>
      <c r="CZ786" s="14">
        <v>69978.34</v>
      </c>
      <c r="DA786" s="14">
        <v>44519.81</v>
      </c>
      <c r="DB786" s="14">
        <v>33730.800000000003</v>
      </c>
      <c r="DC786" s="14">
        <v>123920.4</v>
      </c>
      <c r="DD786" s="14">
        <f>SUMIFS(CountData!$H:$H, CountData!$A:$A, $B786,CountData!$B:$B, $C786, CountData!$C:$C, $D786, CountData!$D:$D, $E786, CountData!$E:$E, $F786, CountData!$F:$F, $G786, CountData!$G:$G, $H786)</f>
        <v>16</v>
      </c>
      <c r="DE786" s="14">
        <f>SUMIFS(CountData!$I:$I, CountData!$A:$A, $B786, CountData!$B:$B, $C786, CountData!$C:$C, $D786, CountData!$D:$D, $E786, CountData!$E:$E, $F786, CountData!$F:$F, $G786, CountData!$G:$G, $H786)</f>
        <v>19</v>
      </c>
      <c r="DF786" s="27">
        <f t="shared" ca="1" si="12"/>
        <v>9665.9375</v>
      </c>
      <c r="DG786" s="14">
        <v>0</v>
      </c>
    </row>
    <row r="787" spans="1:111" x14ac:dyDescent="0.25">
      <c r="A787" s="14" t="s">
        <v>56</v>
      </c>
      <c r="B787" s="14" t="s">
        <v>55</v>
      </c>
      <c r="C787" s="14" t="s">
        <v>55</v>
      </c>
      <c r="D787" s="14" t="s">
        <v>55</v>
      </c>
      <c r="E787" s="14" t="s">
        <v>100</v>
      </c>
      <c r="F787" s="14" t="s">
        <v>55</v>
      </c>
      <c r="G787" s="14" t="s">
        <v>62</v>
      </c>
      <c r="H787" s="1">
        <v>42237</v>
      </c>
      <c r="I787" s="14">
        <v>8485.4599999999991</v>
      </c>
      <c r="J787" s="14">
        <v>8108.1</v>
      </c>
      <c r="K787" s="14">
        <v>8170.86</v>
      </c>
      <c r="L787" s="14">
        <v>7973.9</v>
      </c>
      <c r="M787" s="14">
        <v>8506.42</v>
      </c>
      <c r="N787" s="14">
        <v>10011.06</v>
      </c>
      <c r="O787" s="14">
        <v>11080.48</v>
      </c>
      <c r="P787" s="14">
        <v>14050.14</v>
      </c>
      <c r="Q787" s="14">
        <v>18423.3</v>
      </c>
      <c r="R787" s="14">
        <v>19537.919999999998</v>
      </c>
      <c r="S787" s="14">
        <v>19919.32</v>
      </c>
      <c r="T787" s="14">
        <v>19847.02</v>
      </c>
      <c r="U787" s="14">
        <v>19694.060000000001</v>
      </c>
      <c r="V787" s="14">
        <v>16146.76</v>
      </c>
      <c r="W787" s="14">
        <v>9088.18</v>
      </c>
      <c r="X787" s="14">
        <v>8006.34</v>
      </c>
      <c r="Y787" s="14">
        <v>7005.46</v>
      </c>
      <c r="Z787" s="14">
        <v>6159.26</v>
      </c>
      <c r="AA787" s="14">
        <v>8620.98</v>
      </c>
      <c r="AB787" s="14">
        <v>11378.82</v>
      </c>
      <c r="AC787" s="14">
        <v>9702.1</v>
      </c>
      <c r="AD787" s="14">
        <v>7925.9</v>
      </c>
      <c r="AE787" s="14">
        <v>8833.2199999999993</v>
      </c>
      <c r="AF787" s="14">
        <v>7939.54</v>
      </c>
      <c r="AG787" s="14">
        <v>7564.81</v>
      </c>
      <c r="AH787" s="14">
        <v>8840.7039999999997</v>
      </c>
      <c r="AI787" s="14">
        <v>8367.5669999999991</v>
      </c>
      <c r="AJ787" s="14">
        <v>8488.8989999999994</v>
      </c>
      <c r="AK787" s="14">
        <v>8255.5660000000007</v>
      </c>
      <c r="AL787" s="14">
        <v>8883.6820000000007</v>
      </c>
      <c r="AM787" s="14">
        <v>10500.29</v>
      </c>
      <c r="AN787" s="14">
        <v>11518.96</v>
      </c>
      <c r="AO787" s="14">
        <v>13937.01</v>
      </c>
      <c r="AP787" s="14">
        <v>16300.7</v>
      </c>
      <c r="AQ787" s="14">
        <v>18042.88</v>
      </c>
      <c r="AR787" s="14">
        <v>19330.72</v>
      </c>
      <c r="AS787" s="14">
        <v>19689.11</v>
      </c>
      <c r="AT787" s="14">
        <v>19926.12</v>
      </c>
      <c r="AU787" s="14">
        <v>19592.900000000001</v>
      </c>
      <c r="AV787" s="14">
        <v>18249.21</v>
      </c>
      <c r="AW787" s="14">
        <v>16565.37</v>
      </c>
      <c r="AX787" s="14">
        <v>15337.21</v>
      </c>
      <c r="AY787" s="14">
        <v>13551.84</v>
      </c>
      <c r="AZ787" s="14">
        <v>12458.51</v>
      </c>
      <c r="BA787" s="14">
        <v>11953.77</v>
      </c>
      <c r="BB787" s="14">
        <v>10821.93</v>
      </c>
      <c r="BC787" s="14">
        <v>9629.8150000000005</v>
      </c>
      <c r="BD787" s="14">
        <v>8696.0889999999999</v>
      </c>
      <c r="BE787" s="14">
        <v>8122.7979999999998</v>
      </c>
      <c r="BF787" s="14">
        <v>15724.09</v>
      </c>
      <c r="BG787" s="14">
        <v>72.706900000000005</v>
      </c>
      <c r="BH787" s="14">
        <v>72.706900000000005</v>
      </c>
      <c r="BI787" s="14">
        <v>72</v>
      </c>
      <c r="BJ787" s="14">
        <v>72.706900000000005</v>
      </c>
      <c r="BK787" s="14">
        <v>72.706900000000005</v>
      </c>
      <c r="BL787" s="14">
        <v>72.413799999999995</v>
      </c>
      <c r="BM787" s="14">
        <v>72.413799999999995</v>
      </c>
      <c r="BN787" s="14">
        <v>72.413799999999995</v>
      </c>
      <c r="BO787" s="14">
        <v>73.413799999999995</v>
      </c>
      <c r="BP787" s="14">
        <v>74.706900000000005</v>
      </c>
      <c r="BQ787" s="14">
        <v>77.413799999999995</v>
      </c>
      <c r="BR787" s="14">
        <v>78.827600000000004</v>
      </c>
      <c r="BS787" s="14">
        <v>80.120699999999999</v>
      </c>
      <c r="BT787" s="14">
        <v>78.534499999999994</v>
      </c>
      <c r="BU787" s="14">
        <v>78.120699999999999</v>
      </c>
      <c r="BV787" s="14">
        <v>77.827600000000004</v>
      </c>
      <c r="BW787" s="14">
        <v>75.827600000000004</v>
      </c>
      <c r="BX787" s="14">
        <v>75.120699999999999</v>
      </c>
      <c r="BY787" s="14">
        <v>72.706900000000005</v>
      </c>
      <c r="BZ787" s="14">
        <v>70.706900000000005</v>
      </c>
      <c r="CA787" s="14">
        <v>70</v>
      </c>
      <c r="CB787" s="14">
        <v>69.293099999999995</v>
      </c>
      <c r="CC787" s="14">
        <v>68.586200000000005</v>
      </c>
      <c r="CD787" s="14">
        <v>70.706900000000005</v>
      </c>
      <c r="CE787" s="14">
        <v>162520.4</v>
      </c>
      <c r="CF787" s="14">
        <v>152719.5</v>
      </c>
      <c r="CG787" s="14">
        <v>151530.20000000001</v>
      </c>
      <c r="CH787" s="14">
        <v>150935.1</v>
      </c>
      <c r="CI787" s="14">
        <v>164704.5</v>
      </c>
      <c r="CJ787" s="14">
        <v>210080.8</v>
      </c>
      <c r="CK787" s="14">
        <v>220679.6</v>
      </c>
      <c r="CL787" s="14">
        <v>361759.9</v>
      </c>
      <c r="CM787" s="14">
        <v>688086.5</v>
      </c>
      <c r="CN787" s="14">
        <v>911363.8</v>
      </c>
      <c r="CO787" s="14">
        <v>1065091</v>
      </c>
      <c r="CP787" s="14">
        <v>1273121</v>
      </c>
      <c r="CQ787" s="14">
        <v>1117480</v>
      </c>
      <c r="CR787" s="14">
        <v>1223261</v>
      </c>
      <c r="CS787" s="14">
        <v>1067770</v>
      </c>
      <c r="CT787" s="14">
        <v>1409608</v>
      </c>
      <c r="CU787" s="14">
        <v>1213250</v>
      </c>
      <c r="CV787" s="14">
        <v>1171152</v>
      </c>
      <c r="CW787" s="14">
        <v>955589.8</v>
      </c>
      <c r="CX787" s="14">
        <v>850781.1</v>
      </c>
      <c r="CY787" s="14">
        <v>806237.4</v>
      </c>
      <c r="CZ787" s="14">
        <v>499600.5</v>
      </c>
      <c r="DA787" s="14">
        <v>341810.1</v>
      </c>
      <c r="DB787" s="14">
        <v>239474.7</v>
      </c>
      <c r="DC787" s="14">
        <v>1021913</v>
      </c>
      <c r="DD787" s="14">
        <f>SUMIFS(CountData!$H:$H, CountData!$A:$A, $B787,CountData!$B:$B, $C787, CountData!$C:$C, $D787, CountData!$D:$D, $E787, CountData!$E:$E, $F787, CountData!$F:$F, $G787, CountData!$G:$G, $H787)</f>
        <v>15</v>
      </c>
      <c r="DE787" s="14">
        <f>SUMIFS(CountData!$I:$I, CountData!$A:$A, $B787, CountData!$B:$B, $C787, CountData!$C:$C, $D787, CountData!$D:$D, $E787, CountData!$E:$E, $F787, CountData!$F:$F, $G787, CountData!$G:$G, $H787)</f>
        <v>18</v>
      </c>
      <c r="DF787" s="27">
        <f t="shared" ca="1" si="12"/>
        <v>9871.3625000000011</v>
      </c>
      <c r="DG787" s="14">
        <v>0</v>
      </c>
    </row>
    <row r="788" spans="1:111" x14ac:dyDescent="0.25">
      <c r="A788" s="14" t="s">
        <v>56</v>
      </c>
      <c r="B788" s="14" t="s">
        <v>55</v>
      </c>
      <c r="C788" s="14" t="s">
        <v>55</v>
      </c>
      <c r="D788" s="14" t="s">
        <v>55</v>
      </c>
      <c r="E788" s="14" t="s">
        <v>100</v>
      </c>
      <c r="F788" s="14" t="s">
        <v>55</v>
      </c>
      <c r="G788" s="14" t="s">
        <v>62</v>
      </c>
      <c r="H788" s="1">
        <v>42241</v>
      </c>
      <c r="I788" s="14">
        <v>8216.08</v>
      </c>
      <c r="J788" s="14">
        <v>7845</v>
      </c>
      <c r="K788" s="14">
        <v>7884.62</v>
      </c>
      <c r="L788" s="14">
        <v>7561.04</v>
      </c>
      <c r="M788" s="14">
        <v>8131.4</v>
      </c>
      <c r="N788" s="14">
        <v>9555.1200000000008</v>
      </c>
      <c r="O788" s="14">
        <v>11109.96</v>
      </c>
      <c r="P788" s="14">
        <v>15468.24</v>
      </c>
      <c r="Q788" s="14">
        <v>16923.22</v>
      </c>
      <c r="R788" s="14">
        <v>18025.22</v>
      </c>
      <c r="S788" s="14">
        <v>19579.5</v>
      </c>
      <c r="T788" s="14">
        <v>20312.68</v>
      </c>
      <c r="U788" s="14">
        <v>20293.939999999999</v>
      </c>
      <c r="V788" s="14">
        <v>19698.84</v>
      </c>
      <c r="W788" s="14">
        <v>12371.42</v>
      </c>
      <c r="X788" s="14">
        <v>8556.14</v>
      </c>
      <c r="Y788" s="14">
        <v>8030.02</v>
      </c>
      <c r="Z788" s="14">
        <v>6079.92</v>
      </c>
      <c r="AA788" s="14">
        <v>5316.38</v>
      </c>
      <c r="AB788" s="14">
        <v>8450.06</v>
      </c>
      <c r="AC788" s="14">
        <v>11439.94</v>
      </c>
      <c r="AD788" s="14">
        <v>10830.84</v>
      </c>
      <c r="AE788" s="14">
        <v>9923.24</v>
      </c>
      <c r="AF788" s="14">
        <v>9345.56</v>
      </c>
      <c r="AG788" s="14">
        <v>6995.6149999999998</v>
      </c>
      <c r="AH788" s="14">
        <v>8194.4359999999997</v>
      </c>
      <c r="AI788" s="14">
        <v>7909.7219999999998</v>
      </c>
      <c r="AJ788" s="14">
        <v>8062.5889999999999</v>
      </c>
      <c r="AK788" s="14">
        <v>7673.9849999999997</v>
      </c>
      <c r="AL788" s="14">
        <v>8245.5079999999998</v>
      </c>
      <c r="AM788" s="14">
        <v>9637.4719999999998</v>
      </c>
      <c r="AN788" s="14">
        <v>11190.04</v>
      </c>
      <c r="AO788" s="14">
        <v>15368.44</v>
      </c>
      <c r="AP788" s="14">
        <v>16923.53</v>
      </c>
      <c r="AQ788" s="14">
        <v>17598.63</v>
      </c>
      <c r="AR788" s="14">
        <v>19077.55</v>
      </c>
      <c r="AS788" s="14">
        <v>18722.23</v>
      </c>
      <c r="AT788" s="14">
        <v>18269.28</v>
      </c>
      <c r="AU788" s="14">
        <v>18626.72</v>
      </c>
      <c r="AV788" s="14">
        <v>18477.45</v>
      </c>
      <c r="AW788" s="14">
        <v>17132.21</v>
      </c>
      <c r="AX788" s="14">
        <v>16233.34</v>
      </c>
      <c r="AY788" s="14">
        <v>13957.69</v>
      </c>
      <c r="AZ788" s="14">
        <v>12550.26</v>
      </c>
      <c r="BA788" s="14">
        <v>12398.48</v>
      </c>
      <c r="BB788" s="14">
        <v>11826.44</v>
      </c>
      <c r="BC788" s="14">
        <v>11012.77</v>
      </c>
      <c r="BD788" s="14">
        <v>10034.1</v>
      </c>
      <c r="BE788" s="14">
        <v>9365.1319999999996</v>
      </c>
      <c r="BF788" s="14">
        <v>14899.15</v>
      </c>
      <c r="BG788" s="14">
        <v>70.596500000000006</v>
      </c>
      <c r="BH788" s="14">
        <v>70.596500000000006</v>
      </c>
      <c r="BI788" s="14">
        <v>70.596500000000006</v>
      </c>
      <c r="BJ788" s="14">
        <v>71.298199999999994</v>
      </c>
      <c r="BK788" s="14">
        <v>72</v>
      </c>
      <c r="BL788" s="14">
        <v>72.701800000000006</v>
      </c>
      <c r="BM788" s="14">
        <v>73.403499999999994</v>
      </c>
      <c r="BN788" s="14">
        <v>74.1053</v>
      </c>
      <c r="BO788" s="14">
        <v>74.807000000000002</v>
      </c>
      <c r="BP788" s="14">
        <v>74.807000000000002</v>
      </c>
      <c r="BQ788" s="14">
        <v>74.1053</v>
      </c>
      <c r="BR788" s="14">
        <v>74.807000000000002</v>
      </c>
      <c r="BS788" s="14">
        <v>75.1053</v>
      </c>
      <c r="BT788" s="14">
        <v>78.508799999999994</v>
      </c>
      <c r="BU788" s="14">
        <v>79.912300000000002</v>
      </c>
      <c r="BV788" s="14">
        <v>79.508799999999994</v>
      </c>
      <c r="BW788" s="14">
        <v>82.210499999999996</v>
      </c>
      <c r="BX788" s="14">
        <v>78.807000000000002</v>
      </c>
      <c r="BY788" s="14">
        <v>77.1053</v>
      </c>
      <c r="BZ788" s="14">
        <v>75.403499999999994</v>
      </c>
      <c r="CA788" s="14">
        <v>75.403499999999994</v>
      </c>
      <c r="CB788" s="14">
        <v>74.701800000000006</v>
      </c>
      <c r="CC788" s="14">
        <v>76.403499999999994</v>
      </c>
      <c r="CD788" s="14">
        <v>75.701800000000006</v>
      </c>
      <c r="CE788" s="14">
        <v>22452.52</v>
      </c>
      <c r="CF788" s="14">
        <v>21497.42</v>
      </c>
      <c r="CG788" s="14">
        <v>21386.89</v>
      </c>
      <c r="CH788" s="14">
        <v>21730.79</v>
      </c>
      <c r="CI788" s="14">
        <v>23091.360000000001</v>
      </c>
      <c r="CJ788" s="14">
        <v>30573.360000000001</v>
      </c>
      <c r="CK788" s="14">
        <v>30356.12</v>
      </c>
      <c r="CL788" s="14">
        <v>47087.3</v>
      </c>
      <c r="CM788" s="14">
        <v>86662.79</v>
      </c>
      <c r="CN788" s="14">
        <v>136641.9</v>
      </c>
      <c r="CO788" s="14">
        <v>277914.90000000002</v>
      </c>
      <c r="CP788" s="14">
        <v>408829.7</v>
      </c>
      <c r="CQ788" s="14">
        <v>425522.6</v>
      </c>
      <c r="CR788" s="14">
        <v>281792.09999999998</v>
      </c>
      <c r="CS788" s="14">
        <v>181592.9</v>
      </c>
      <c r="CT788" s="14">
        <v>172962.2</v>
      </c>
      <c r="CU788" s="14">
        <v>167137.4</v>
      </c>
      <c r="CV788" s="14">
        <v>133088.70000000001</v>
      </c>
      <c r="CW788" s="14">
        <v>114280.2</v>
      </c>
      <c r="CX788" s="14">
        <v>103388.8</v>
      </c>
      <c r="CY788" s="14">
        <v>96014.7</v>
      </c>
      <c r="CZ788" s="14">
        <v>69488.78</v>
      </c>
      <c r="DA788" s="14">
        <v>65505.61</v>
      </c>
      <c r="DB788" s="14">
        <v>50359.66</v>
      </c>
      <c r="DC788" s="14">
        <v>124362.5</v>
      </c>
      <c r="DD788" s="14">
        <f>SUMIFS(CountData!$H:$H, CountData!$A:$A, $B788,CountData!$B:$B, $C788, CountData!$C:$C, $D788, CountData!$D:$D, $E788, CountData!$E:$E, $F788, CountData!$F:$F, $G788, CountData!$G:$G, $H788)</f>
        <v>16</v>
      </c>
      <c r="DE788" s="14">
        <f>SUMIFS(CountData!$I:$I, CountData!$A:$A, $B788, CountData!$B:$B, $C788, CountData!$C:$C, $D788, CountData!$D:$D, $E788, CountData!$E:$E, $F788, CountData!$F:$F, $G788, CountData!$G:$G, $H788)</f>
        <v>19</v>
      </c>
      <c r="DF788" s="27">
        <f t="shared" ca="1" si="12"/>
        <v>9454.557499999999</v>
      </c>
      <c r="DG788" s="14">
        <v>0</v>
      </c>
    </row>
    <row r="789" spans="1:111" x14ac:dyDescent="0.25">
      <c r="A789" s="14" t="s">
        <v>56</v>
      </c>
      <c r="B789" s="14" t="s">
        <v>55</v>
      </c>
      <c r="C789" s="14" t="s">
        <v>55</v>
      </c>
      <c r="D789" s="14" t="s">
        <v>55</v>
      </c>
      <c r="E789" s="14" t="s">
        <v>100</v>
      </c>
      <c r="F789" s="14" t="s">
        <v>55</v>
      </c>
      <c r="G789" s="14" t="s">
        <v>62</v>
      </c>
      <c r="H789" s="1">
        <v>42242</v>
      </c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  <c r="BI789" s="14"/>
      <c r="BJ789" s="14"/>
      <c r="BK789" s="14"/>
      <c r="BL789" s="14"/>
      <c r="BM789" s="14"/>
      <c r="BN789" s="14"/>
      <c r="BO789" s="14"/>
      <c r="BP789" s="14"/>
      <c r="BQ789" s="14"/>
      <c r="BR789" s="14"/>
      <c r="BS789" s="14"/>
      <c r="BT789" s="14"/>
      <c r="BU789" s="14"/>
      <c r="BV789" s="14"/>
      <c r="BW789" s="14"/>
      <c r="BX789" s="14"/>
      <c r="BY789" s="14"/>
      <c r="BZ789" s="14"/>
      <c r="CA789" s="14"/>
      <c r="CB789" s="14"/>
      <c r="CC789" s="14"/>
      <c r="CD789" s="14"/>
      <c r="CE789" s="14"/>
      <c r="CF789" s="14"/>
      <c r="CG789" s="14"/>
      <c r="CH789" s="14"/>
      <c r="CI789" s="14"/>
      <c r="CJ789" s="14"/>
      <c r="CK789" s="14"/>
      <c r="CL789" s="14"/>
      <c r="CM789" s="14"/>
      <c r="CN789" s="14"/>
      <c r="CO789" s="14"/>
      <c r="CP789" s="14"/>
      <c r="CQ789" s="14"/>
      <c r="CR789" s="14"/>
      <c r="CS789" s="14"/>
      <c r="CT789" s="14"/>
      <c r="CU789" s="14"/>
      <c r="CV789" s="14"/>
      <c r="CW789" s="14"/>
      <c r="CX789" s="14"/>
      <c r="CY789" s="14"/>
      <c r="CZ789" s="14"/>
      <c r="DD789" s="14">
        <f>SUMIFS(CountData!$H:$H, CountData!$A:$A, $B789,CountData!$B:$B, $C789, CountData!$C:$C, $D789, CountData!$D:$D, $E789, CountData!$E:$E, $F789, CountData!$F:$F, $G789, CountData!$G:$G, $H789)</f>
        <v>16</v>
      </c>
      <c r="DE789" s="14">
        <f>SUMIFS(CountData!$I:$I, CountData!$A:$A, $B789, CountData!$B:$B, $C789, CountData!$C:$C, $D789, CountData!$D:$D, $E789, CountData!$E:$E, $F789, CountData!$F:$F, $G789, CountData!$G:$G, $H789)</f>
        <v>19</v>
      </c>
      <c r="DF789" s="27">
        <f t="shared" ca="1" si="12"/>
        <v>0</v>
      </c>
      <c r="DG789" s="14">
        <v>1</v>
      </c>
    </row>
    <row r="790" spans="1:111" x14ac:dyDescent="0.25">
      <c r="A790" s="14" t="s">
        <v>56</v>
      </c>
      <c r="B790" s="14" t="s">
        <v>55</v>
      </c>
      <c r="C790" s="14" t="s">
        <v>55</v>
      </c>
      <c r="D790" s="14" t="s">
        <v>55</v>
      </c>
      <c r="E790" s="14" t="s">
        <v>100</v>
      </c>
      <c r="F790" s="14" t="s">
        <v>55</v>
      </c>
      <c r="G790" s="14" t="s">
        <v>62</v>
      </c>
      <c r="H790" s="1">
        <v>42243</v>
      </c>
      <c r="I790" s="14">
        <v>8606.6</v>
      </c>
      <c r="J790" s="14">
        <v>8415.58</v>
      </c>
      <c r="K790" s="14">
        <v>8277.26</v>
      </c>
      <c r="L790" s="14">
        <v>7986.46</v>
      </c>
      <c r="M790" s="14">
        <v>8533.7000000000007</v>
      </c>
      <c r="N790" s="14">
        <v>9900.18</v>
      </c>
      <c r="O790" s="14">
        <v>11526.5</v>
      </c>
      <c r="P790" s="14">
        <v>13978.12</v>
      </c>
      <c r="Q790" s="14">
        <v>14507.02</v>
      </c>
      <c r="R790" s="14">
        <v>17629.900000000001</v>
      </c>
      <c r="S790" s="14">
        <v>21332.16</v>
      </c>
      <c r="T790" s="14">
        <v>21172.880000000001</v>
      </c>
      <c r="U790" s="14">
        <v>21121.52</v>
      </c>
      <c r="V790" s="14">
        <v>20618.060000000001</v>
      </c>
      <c r="W790" s="14">
        <v>13509.18</v>
      </c>
      <c r="X790" s="14">
        <v>9281.68</v>
      </c>
      <c r="Y790" s="14">
        <v>8287.1</v>
      </c>
      <c r="Z790" s="14">
        <v>5939.48</v>
      </c>
      <c r="AA790" s="14">
        <v>5268.12</v>
      </c>
      <c r="AB790" s="14">
        <v>7862.56</v>
      </c>
      <c r="AC790" s="14">
        <v>12071.6</v>
      </c>
      <c r="AD790" s="14">
        <v>10902.56</v>
      </c>
      <c r="AE790" s="14">
        <v>9560.98</v>
      </c>
      <c r="AF790" s="14">
        <v>9179.02</v>
      </c>
      <c r="AG790" s="14">
        <v>7194.0950000000003</v>
      </c>
      <c r="AH790" s="14">
        <v>8498.6929999999993</v>
      </c>
      <c r="AI790" s="14">
        <v>8237.89</v>
      </c>
      <c r="AJ790" s="14">
        <v>8319.9719999999998</v>
      </c>
      <c r="AK790" s="14">
        <v>8010.8779999999997</v>
      </c>
      <c r="AL790" s="14">
        <v>8522.8970000000008</v>
      </c>
      <c r="AM790" s="14">
        <v>10037.92</v>
      </c>
      <c r="AN790" s="14">
        <v>11433.86</v>
      </c>
      <c r="AO790" s="14">
        <v>13891.22</v>
      </c>
      <c r="AP790" s="14">
        <v>14945.67</v>
      </c>
      <c r="AQ790" s="14">
        <v>17634.88</v>
      </c>
      <c r="AR790" s="14">
        <v>21581.35</v>
      </c>
      <c r="AS790" s="14">
        <v>21355.54</v>
      </c>
      <c r="AT790" s="14">
        <v>21084.080000000002</v>
      </c>
      <c r="AU790" s="14">
        <v>20263.97</v>
      </c>
      <c r="AV790" s="14">
        <v>19180.45</v>
      </c>
      <c r="AW790" s="14">
        <v>17419.46</v>
      </c>
      <c r="AX790" s="14">
        <v>16114.25</v>
      </c>
      <c r="AY790" s="14">
        <v>13853.26</v>
      </c>
      <c r="AZ790" s="14">
        <v>12002.07</v>
      </c>
      <c r="BA790" s="14">
        <v>11125.33</v>
      </c>
      <c r="BB790" s="14">
        <v>11858.81</v>
      </c>
      <c r="BC790" s="14">
        <v>10873.84</v>
      </c>
      <c r="BD790" s="14">
        <v>9600.9220000000005</v>
      </c>
      <c r="BE790" s="14">
        <v>9119.8610000000008</v>
      </c>
      <c r="BF790" s="14">
        <v>14796.3</v>
      </c>
      <c r="BG790" s="14">
        <v>73.339600000000004</v>
      </c>
      <c r="BH790" s="14">
        <v>73.339600000000004</v>
      </c>
      <c r="BI790" s="14">
        <v>73.339600000000004</v>
      </c>
      <c r="BJ790" s="14">
        <v>72.339600000000004</v>
      </c>
      <c r="BK790" s="14">
        <v>73.660399999999996</v>
      </c>
      <c r="BL790" s="14">
        <v>73</v>
      </c>
      <c r="BM790" s="14">
        <v>72.339600000000004</v>
      </c>
      <c r="BN790" s="14">
        <v>76.981099999999998</v>
      </c>
      <c r="BO790" s="14">
        <v>80.962299999999999</v>
      </c>
      <c r="BP790" s="14">
        <v>85.962299999999999</v>
      </c>
      <c r="BQ790" s="14">
        <v>88.603800000000007</v>
      </c>
      <c r="BR790" s="14">
        <v>89.603800000000007</v>
      </c>
      <c r="BS790" s="14">
        <v>90.603800000000007</v>
      </c>
      <c r="BT790" s="14">
        <v>90.603800000000007</v>
      </c>
      <c r="BU790" s="14">
        <v>93.943399999999997</v>
      </c>
      <c r="BV790" s="14">
        <v>92.603800000000007</v>
      </c>
      <c r="BW790" s="14">
        <v>91.283000000000001</v>
      </c>
      <c r="BX790" s="14">
        <v>89.622600000000006</v>
      </c>
      <c r="BY790" s="14">
        <v>83.962299999999999</v>
      </c>
      <c r="BZ790" s="14">
        <v>79.981099999999998</v>
      </c>
      <c r="CA790" s="14">
        <v>78.320800000000006</v>
      </c>
      <c r="CB790" s="14">
        <v>76.339600000000004</v>
      </c>
      <c r="CC790" s="14">
        <v>75.679199999999994</v>
      </c>
      <c r="CD790" s="14">
        <v>76</v>
      </c>
      <c r="CE790" s="14">
        <v>31848.9</v>
      </c>
      <c r="CF790" s="14">
        <v>29923.29</v>
      </c>
      <c r="CG790" s="14">
        <v>29252.03</v>
      </c>
      <c r="CH790" s="14">
        <v>31757.49</v>
      </c>
      <c r="CI790" s="14">
        <v>34451.22</v>
      </c>
      <c r="CJ790" s="14">
        <v>38990.050000000003</v>
      </c>
      <c r="CK790" s="14">
        <v>42090.5</v>
      </c>
      <c r="CL790" s="14">
        <v>63359.48</v>
      </c>
      <c r="CM790" s="14">
        <v>115890.6</v>
      </c>
      <c r="CN790" s="14">
        <v>162225.4</v>
      </c>
      <c r="CO790" s="14">
        <v>219588.5</v>
      </c>
      <c r="CP790" s="14">
        <v>234667.7</v>
      </c>
      <c r="CQ790" s="14">
        <v>218111.3</v>
      </c>
      <c r="CR790" s="14">
        <v>224937.1</v>
      </c>
      <c r="CS790" s="14">
        <v>273258.5</v>
      </c>
      <c r="CT790" s="14">
        <v>225538.2</v>
      </c>
      <c r="CU790" s="14">
        <v>215823.2</v>
      </c>
      <c r="CV790" s="14">
        <v>232967</v>
      </c>
      <c r="CW790" s="14">
        <v>200670.9</v>
      </c>
      <c r="CX790" s="14">
        <v>154647.20000000001</v>
      </c>
      <c r="CY790" s="14">
        <v>127111.2</v>
      </c>
      <c r="CZ790" s="14">
        <v>90178.23</v>
      </c>
      <c r="DA790" s="14">
        <v>53693.09</v>
      </c>
      <c r="DB790" s="14">
        <v>43395.42</v>
      </c>
      <c r="DC790" s="14">
        <v>182501.8</v>
      </c>
      <c r="DD790" s="14">
        <f>SUMIFS(CountData!$H:$H, CountData!$A:$A, $B790,CountData!$B:$B, $C790, CountData!$C:$C, $D790, CountData!$D:$D, $E790, CountData!$E:$E, $F790, CountData!$F:$F, $G790, CountData!$G:$G, $H790)</f>
        <v>16</v>
      </c>
      <c r="DE790" s="14">
        <f>SUMIFS(CountData!$I:$I, CountData!$A:$A, $B790, CountData!$B:$B, $C790, CountData!$C:$C, $D790, CountData!$D:$D, $E790, CountData!$E:$E, $F790, CountData!$F:$F, $G790, CountData!$G:$G, $H790)</f>
        <v>19</v>
      </c>
      <c r="DF790" s="27">
        <f t="shared" ca="1" si="12"/>
        <v>9447.76</v>
      </c>
      <c r="DG790" s="14">
        <v>0</v>
      </c>
    </row>
    <row r="791" spans="1:111" x14ac:dyDescent="0.25">
      <c r="A791" s="14" t="s">
        <v>56</v>
      </c>
      <c r="B791" s="14" t="s">
        <v>55</v>
      </c>
      <c r="C791" s="14" t="s">
        <v>55</v>
      </c>
      <c r="D791" s="14" t="s">
        <v>55</v>
      </c>
      <c r="E791" s="14" t="s">
        <v>100</v>
      </c>
      <c r="F791" s="14" t="s">
        <v>55</v>
      </c>
      <c r="G791" s="14" t="s">
        <v>62</v>
      </c>
      <c r="H791" s="1">
        <v>42244</v>
      </c>
      <c r="I791" s="14">
        <v>8990.66</v>
      </c>
      <c r="J791" s="14">
        <v>8252.64</v>
      </c>
      <c r="K791" s="14">
        <v>8334.86</v>
      </c>
      <c r="L791" s="14">
        <v>8123.96</v>
      </c>
      <c r="M791" s="14">
        <v>8979.66</v>
      </c>
      <c r="N791" s="14">
        <v>10359.56</v>
      </c>
      <c r="O791" s="14">
        <v>12273.6</v>
      </c>
      <c r="P791" s="14">
        <v>14715.68</v>
      </c>
      <c r="Q791" s="14">
        <v>17063.68</v>
      </c>
      <c r="R791" s="14">
        <v>20921.939999999999</v>
      </c>
      <c r="S791" s="14">
        <v>21846.14</v>
      </c>
      <c r="T791" s="14">
        <v>22638.9</v>
      </c>
      <c r="U791" s="14">
        <v>22749.439999999999</v>
      </c>
      <c r="V791" s="14">
        <v>22342.48</v>
      </c>
      <c r="W791" s="14">
        <v>14820.52</v>
      </c>
      <c r="X791" s="14">
        <v>10348.24</v>
      </c>
      <c r="Y791" s="14">
        <v>8902.92</v>
      </c>
      <c r="Z791" s="14">
        <v>7826.1</v>
      </c>
      <c r="AA791" s="14">
        <v>6171.74</v>
      </c>
      <c r="AB791" s="14">
        <v>8701.86</v>
      </c>
      <c r="AC791" s="14">
        <v>12044.2</v>
      </c>
      <c r="AD791" s="14">
        <v>10867.12</v>
      </c>
      <c r="AE791" s="14">
        <v>9445.34</v>
      </c>
      <c r="AF791" s="14">
        <v>8638.18</v>
      </c>
      <c r="AG791" s="14">
        <v>8312.25</v>
      </c>
      <c r="AH791" s="14">
        <v>8845.8130000000001</v>
      </c>
      <c r="AI791" s="14">
        <v>8095.2190000000001</v>
      </c>
      <c r="AJ791" s="14">
        <v>8333.9889999999996</v>
      </c>
      <c r="AK791" s="14">
        <v>8071.2820000000002</v>
      </c>
      <c r="AL791" s="14">
        <v>8982.2530000000006</v>
      </c>
      <c r="AM791" s="14">
        <v>10558.51</v>
      </c>
      <c r="AN791" s="14">
        <v>12231.52</v>
      </c>
      <c r="AO791" s="14">
        <v>14747.54</v>
      </c>
      <c r="AP791" s="14">
        <v>17628.599999999999</v>
      </c>
      <c r="AQ791" s="14">
        <v>20934.48</v>
      </c>
      <c r="AR791" s="14">
        <v>22543.03</v>
      </c>
      <c r="AS791" s="14">
        <v>23863.17</v>
      </c>
      <c r="AT791" s="14">
        <v>23294.959999999999</v>
      </c>
      <c r="AU791" s="14">
        <v>22400.86</v>
      </c>
      <c r="AV791" s="14">
        <v>20695.439999999999</v>
      </c>
      <c r="AW791" s="14">
        <v>18380.45</v>
      </c>
      <c r="AX791" s="14">
        <v>16544.61</v>
      </c>
      <c r="AY791" s="14">
        <v>15360.9</v>
      </c>
      <c r="AZ791" s="14">
        <v>13066.19</v>
      </c>
      <c r="BA791" s="14">
        <v>11851.43</v>
      </c>
      <c r="BB791" s="14">
        <v>11664.31</v>
      </c>
      <c r="BC791" s="14">
        <v>10664.57</v>
      </c>
      <c r="BD791" s="14">
        <v>9422.3269999999993</v>
      </c>
      <c r="BE791" s="14">
        <v>8629.7450000000008</v>
      </c>
      <c r="BF791" s="14">
        <v>15836.67</v>
      </c>
      <c r="BG791" s="14">
        <v>75.310299999999998</v>
      </c>
      <c r="BH791" s="14">
        <v>73.620699999999999</v>
      </c>
      <c r="BI791" s="14">
        <v>74.310299999999998</v>
      </c>
      <c r="BJ791" s="14">
        <v>73.620699999999999</v>
      </c>
      <c r="BK791" s="14">
        <v>73.310299999999998</v>
      </c>
      <c r="BL791" s="14">
        <v>71.930999999999997</v>
      </c>
      <c r="BM791" s="14">
        <v>75.379300000000001</v>
      </c>
      <c r="BN791" s="14">
        <v>80.448300000000003</v>
      </c>
      <c r="BO791" s="14">
        <v>85.586200000000005</v>
      </c>
      <c r="BP791" s="14">
        <v>89.275899999999993</v>
      </c>
      <c r="BQ791" s="14">
        <v>94.586200000000005</v>
      </c>
      <c r="BR791" s="14">
        <v>95.586200000000005</v>
      </c>
      <c r="BS791" s="14">
        <v>94.586200000000005</v>
      </c>
      <c r="BT791" s="14">
        <v>93.896600000000007</v>
      </c>
      <c r="BU791" s="14">
        <v>93.896600000000007</v>
      </c>
      <c r="BV791" s="14">
        <v>94.827600000000004</v>
      </c>
      <c r="BW791" s="14">
        <v>92.206900000000005</v>
      </c>
      <c r="BX791" s="14">
        <v>90.517200000000003</v>
      </c>
      <c r="BY791" s="14">
        <v>88.448300000000003</v>
      </c>
      <c r="BZ791" s="14">
        <v>82.069000000000003</v>
      </c>
      <c r="CA791" s="14">
        <v>79.379300000000001</v>
      </c>
      <c r="CB791" s="14">
        <v>76.310299999999998</v>
      </c>
      <c r="CC791" s="14">
        <v>75.620699999999999</v>
      </c>
      <c r="CD791" s="14">
        <v>74.620699999999999</v>
      </c>
      <c r="CE791" s="14">
        <v>39084.21</v>
      </c>
      <c r="CF791" s="14">
        <v>38885.760000000002</v>
      </c>
      <c r="CG791" s="14">
        <v>37243.769999999997</v>
      </c>
      <c r="CH791" s="14">
        <v>36737.82</v>
      </c>
      <c r="CI791" s="14">
        <v>39399.629999999997</v>
      </c>
      <c r="CJ791" s="14">
        <v>52306.82</v>
      </c>
      <c r="CK791" s="14">
        <v>55698.5</v>
      </c>
      <c r="CL791" s="14">
        <v>83175.509999999995</v>
      </c>
      <c r="CM791" s="14">
        <v>153702.6</v>
      </c>
      <c r="CN791" s="14">
        <v>183057</v>
      </c>
      <c r="CO791" s="14">
        <v>312867.90000000002</v>
      </c>
      <c r="CP791" s="14">
        <v>321265.40000000002</v>
      </c>
      <c r="CQ791" s="14">
        <v>285771.59999999998</v>
      </c>
      <c r="CR791" s="14">
        <v>266678.2</v>
      </c>
      <c r="CS791" s="14">
        <v>222097.1</v>
      </c>
      <c r="CT791" s="14">
        <v>304749.40000000002</v>
      </c>
      <c r="CU791" s="14">
        <v>262649.59999999998</v>
      </c>
      <c r="CV791" s="14">
        <v>226512</v>
      </c>
      <c r="CW791" s="14">
        <v>251692.6</v>
      </c>
      <c r="CX791" s="14">
        <v>230705</v>
      </c>
      <c r="CY791" s="14">
        <v>163533.5</v>
      </c>
      <c r="CZ791" s="14">
        <v>113371.3</v>
      </c>
      <c r="DA791" s="14">
        <v>67461.45</v>
      </c>
      <c r="DB791" s="14">
        <v>52466.54</v>
      </c>
      <c r="DC791" s="14">
        <v>215673.3</v>
      </c>
      <c r="DD791" s="14">
        <f>SUMIFS(CountData!$H:$H, CountData!$A:$A, $B791,CountData!$B:$B, $C791, CountData!$C:$C, $D791, CountData!$D:$D, $E791, CountData!$E:$E, $F791, CountData!$F:$F, $G791, CountData!$G:$G, $H791)</f>
        <v>16</v>
      </c>
      <c r="DE791" s="14">
        <f>SUMIFS(CountData!$I:$I, CountData!$A:$A, $B791, CountData!$B:$B, $C791, CountData!$C:$C, $D791, CountData!$D:$D, $E791, CountData!$E:$E, $F791, CountData!$F:$F, $G791, CountData!$G:$G, $H791)</f>
        <v>19</v>
      </c>
      <c r="DF791" s="27">
        <f t="shared" ca="1" si="12"/>
        <v>9433.0999999999985</v>
      </c>
      <c r="DG791" s="14">
        <v>0</v>
      </c>
    </row>
    <row r="792" spans="1:111" x14ac:dyDescent="0.25">
      <c r="A792" s="14" t="s">
        <v>56</v>
      </c>
      <c r="B792" s="14" t="s">
        <v>55</v>
      </c>
      <c r="C792" s="14" t="s">
        <v>55</v>
      </c>
      <c r="D792" s="14" t="s">
        <v>55</v>
      </c>
      <c r="E792" s="14" t="s">
        <v>100</v>
      </c>
      <c r="F792" s="14" t="s">
        <v>55</v>
      </c>
      <c r="G792" s="14" t="s">
        <v>62</v>
      </c>
      <c r="H792" s="1">
        <v>42256</v>
      </c>
      <c r="I792" s="14">
        <v>8846.2000000000007</v>
      </c>
      <c r="J792" s="14">
        <v>8841.9599999999991</v>
      </c>
      <c r="K792" s="14">
        <v>8669.9599999999991</v>
      </c>
      <c r="L792" s="14">
        <v>8598.66</v>
      </c>
      <c r="M792" s="14">
        <v>8853.58</v>
      </c>
      <c r="N792" s="14">
        <v>9679.24</v>
      </c>
      <c r="O792" s="14">
        <v>11272.74</v>
      </c>
      <c r="P792" s="14">
        <v>15509.78</v>
      </c>
      <c r="Q792" s="14">
        <v>17942.18</v>
      </c>
      <c r="R792" s="14">
        <v>19320.060000000001</v>
      </c>
      <c r="S792" s="14">
        <v>20276.52</v>
      </c>
      <c r="T792" s="14">
        <v>20557.12</v>
      </c>
      <c r="U792" s="14">
        <v>21090.46</v>
      </c>
      <c r="V792" s="14">
        <v>21025.599999999999</v>
      </c>
      <c r="W792" s="14">
        <v>13447.4</v>
      </c>
      <c r="X792" s="14">
        <v>8409.02</v>
      </c>
      <c r="Y792" s="14">
        <v>7307.46</v>
      </c>
      <c r="Z792" s="14">
        <v>6682.94</v>
      </c>
      <c r="AA792" s="14">
        <v>6126.96</v>
      </c>
      <c r="AB792" s="14">
        <v>8882.52</v>
      </c>
      <c r="AC792" s="14">
        <v>12001.28</v>
      </c>
      <c r="AD792" s="14">
        <v>11248.24</v>
      </c>
      <c r="AE792" s="14">
        <v>10141.08</v>
      </c>
      <c r="AF792" s="14">
        <v>9591.6200000000008</v>
      </c>
      <c r="AG792" s="14">
        <v>7131.5950000000003</v>
      </c>
      <c r="AH792" s="14">
        <v>8453.6949999999997</v>
      </c>
      <c r="AI792" s="14">
        <v>8404.4930000000004</v>
      </c>
      <c r="AJ792" s="14">
        <v>8205.9660000000003</v>
      </c>
      <c r="AK792" s="14">
        <v>8327.9310000000005</v>
      </c>
      <c r="AL792" s="14">
        <v>8713.6010000000006</v>
      </c>
      <c r="AM792" s="14">
        <v>9928.5259999999998</v>
      </c>
      <c r="AN792" s="14">
        <v>11440.71</v>
      </c>
      <c r="AO792" s="14">
        <v>15757.4</v>
      </c>
      <c r="AP792" s="14">
        <v>18594.02</v>
      </c>
      <c r="AQ792" s="14">
        <v>19651.68</v>
      </c>
      <c r="AR792" s="14">
        <v>21299.759999999998</v>
      </c>
      <c r="AS792" s="14">
        <v>21571.49</v>
      </c>
      <c r="AT792" s="14">
        <v>21566.2</v>
      </c>
      <c r="AU792" s="14">
        <v>20862.82</v>
      </c>
      <c r="AV792" s="14">
        <v>19458.82</v>
      </c>
      <c r="AW792" s="14">
        <v>16294.94</v>
      </c>
      <c r="AX792" s="14">
        <v>14624.99</v>
      </c>
      <c r="AY792" s="14">
        <v>14229.47</v>
      </c>
      <c r="AZ792" s="14">
        <v>12690.16</v>
      </c>
      <c r="BA792" s="14">
        <v>12373.46</v>
      </c>
      <c r="BB792" s="14">
        <v>11434.05</v>
      </c>
      <c r="BC792" s="14">
        <v>10579.55</v>
      </c>
      <c r="BD792" s="14">
        <v>9932.3469999999998</v>
      </c>
      <c r="BE792" s="14">
        <v>9286.7759999999998</v>
      </c>
      <c r="BF792" s="14">
        <v>14234.35</v>
      </c>
      <c r="BG792" s="14">
        <v>81.072699999999998</v>
      </c>
      <c r="BH792" s="14">
        <v>77.618200000000002</v>
      </c>
      <c r="BI792" s="14">
        <v>80.072699999999998</v>
      </c>
      <c r="BJ792" s="14">
        <v>77.309100000000001</v>
      </c>
      <c r="BK792" s="14">
        <v>77</v>
      </c>
      <c r="BL792" s="14">
        <v>75.927300000000002</v>
      </c>
      <c r="BM792" s="14">
        <v>79</v>
      </c>
      <c r="BN792" s="14">
        <v>87.836399999999998</v>
      </c>
      <c r="BO792" s="14">
        <v>91.836399999999998</v>
      </c>
      <c r="BP792" s="14">
        <v>95.527299999999997</v>
      </c>
      <c r="BQ792" s="14">
        <v>98.909099999999995</v>
      </c>
      <c r="BR792" s="14">
        <v>99.290899999999993</v>
      </c>
      <c r="BS792" s="14">
        <v>97.909099999999995</v>
      </c>
      <c r="BT792" s="14">
        <v>98.6</v>
      </c>
      <c r="BU792" s="14">
        <v>95.218199999999996</v>
      </c>
      <c r="BV792" s="14">
        <v>95.527299999999997</v>
      </c>
      <c r="BW792" s="14">
        <v>96.072699999999998</v>
      </c>
      <c r="BX792" s="14">
        <v>95.763599999999997</v>
      </c>
      <c r="BY792" s="14">
        <v>93.763599999999997</v>
      </c>
      <c r="BZ792" s="14">
        <v>92.690899999999999</v>
      </c>
      <c r="CA792" s="14">
        <v>89.836399999999998</v>
      </c>
      <c r="CB792" s="14">
        <v>81.072699999999998</v>
      </c>
      <c r="CC792" s="14">
        <v>80.381799999999998</v>
      </c>
      <c r="CD792" s="14">
        <v>80.072699999999998</v>
      </c>
      <c r="CE792" s="14">
        <v>83384.259999999995</v>
      </c>
      <c r="CF792" s="14">
        <v>82678.16</v>
      </c>
      <c r="CG792" s="14">
        <v>85911.07</v>
      </c>
      <c r="CH792" s="14">
        <v>80204.490000000005</v>
      </c>
      <c r="CI792" s="14">
        <v>67802.02</v>
      </c>
      <c r="CJ792" s="14">
        <v>98919.08</v>
      </c>
      <c r="CK792" s="14">
        <v>104216.9</v>
      </c>
      <c r="CL792" s="14">
        <v>183553.5</v>
      </c>
      <c r="CM792" s="14">
        <v>323661.8</v>
      </c>
      <c r="CN792" s="14">
        <v>371434.4</v>
      </c>
      <c r="CO792" s="14">
        <v>467141.3</v>
      </c>
      <c r="CP792" s="14">
        <v>518807.8</v>
      </c>
      <c r="CQ792" s="14">
        <v>447395.4</v>
      </c>
      <c r="CR792" s="14">
        <v>463400</v>
      </c>
      <c r="CS792" s="14">
        <v>434865.3</v>
      </c>
      <c r="CT792" s="14">
        <v>451201.6</v>
      </c>
      <c r="CU792" s="14">
        <v>516033.8</v>
      </c>
      <c r="CV792" s="14">
        <v>465504.9</v>
      </c>
      <c r="CW792" s="14">
        <v>426789.6</v>
      </c>
      <c r="CX792" s="14">
        <v>570774.4</v>
      </c>
      <c r="CY792" s="14">
        <v>492073.5</v>
      </c>
      <c r="CZ792" s="14">
        <v>371293</v>
      </c>
      <c r="DA792" s="14">
        <v>121875.9</v>
      </c>
      <c r="DB792" s="14">
        <v>91763</v>
      </c>
      <c r="DC792" s="14">
        <v>413829.6</v>
      </c>
      <c r="DD792" s="14">
        <f>SUMIFS(CountData!$H:$H, CountData!$A:$A, $B792,CountData!$B:$B, $C792, CountData!$C:$C, $D792, CountData!$D:$D, $E792, CountData!$E:$E, $F792, CountData!$F:$F, $G792, CountData!$G:$G, $H792)</f>
        <v>16</v>
      </c>
      <c r="DE792" s="14">
        <f>SUMIFS(CountData!$I:$I, CountData!$A:$A, $B792, CountData!$B:$B, $C792, CountData!$C:$C, $D792, CountData!$D:$D, $E792, CountData!$E:$E, $F792, CountData!$F:$F, $G792, CountData!$G:$G, $H792)</f>
        <v>19</v>
      </c>
      <c r="DF792" s="27">
        <f t="shared" ca="1" si="12"/>
        <v>9020.4600000000009</v>
      </c>
      <c r="DG792" s="14">
        <v>0</v>
      </c>
    </row>
    <row r="793" spans="1:111" x14ac:dyDescent="0.25">
      <c r="A793" s="14" t="s">
        <v>56</v>
      </c>
      <c r="B793" s="14" t="s">
        <v>55</v>
      </c>
      <c r="C793" s="14" t="s">
        <v>55</v>
      </c>
      <c r="D793" s="14" t="s">
        <v>55</v>
      </c>
      <c r="E793" s="14" t="s">
        <v>100</v>
      </c>
      <c r="F793" s="14" t="s">
        <v>55</v>
      </c>
      <c r="G793" s="14" t="s">
        <v>62</v>
      </c>
      <c r="H793" s="1">
        <v>42257</v>
      </c>
      <c r="I793" s="14">
        <v>9295.7800000000007</v>
      </c>
      <c r="J793" s="14">
        <v>9217.76</v>
      </c>
      <c r="K793" s="14">
        <v>8998.76</v>
      </c>
      <c r="L793" s="14">
        <v>9087.76</v>
      </c>
      <c r="M793" s="14">
        <v>9405.76</v>
      </c>
      <c r="N793" s="14">
        <v>10856.7</v>
      </c>
      <c r="O793" s="14">
        <v>12216.22</v>
      </c>
      <c r="P793" s="14">
        <v>14123.44</v>
      </c>
      <c r="Q793" s="14">
        <v>12145.34</v>
      </c>
      <c r="R793" s="14">
        <v>12875.94</v>
      </c>
      <c r="S793" s="14">
        <v>13598.98</v>
      </c>
      <c r="T793" s="14">
        <v>13974.76</v>
      </c>
      <c r="U793" s="14">
        <v>14768.56</v>
      </c>
      <c r="V793" s="14">
        <v>15081.82</v>
      </c>
      <c r="W793" s="14">
        <v>11020.86</v>
      </c>
      <c r="X793" s="14">
        <v>7914</v>
      </c>
      <c r="Y793" s="14">
        <v>6985.98</v>
      </c>
      <c r="Z793" s="14">
        <v>6160.86</v>
      </c>
      <c r="AA793" s="14">
        <v>5722.64</v>
      </c>
      <c r="AB793" s="14">
        <v>8424.3799999999992</v>
      </c>
      <c r="AC793" s="14">
        <v>12357.34</v>
      </c>
      <c r="AD793" s="14">
        <v>11369.96</v>
      </c>
      <c r="AE793" s="14">
        <v>10770.54</v>
      </c>
      <c r="AF793" s="14">
        <v>9991.44</v>
      </c>
      <c r="AG793" s="14">
        <v>6695.87</v>
      </c>
      <c r="AH793" s="14">
        <v>8915.4629999999997</v>
      </c>
      <c r="AI793" s="14">
        <v>8519.2360000000008</v>
      </c>
      <c r="AJ793" s="14">
        <v>8639.8549999999996</v>
      </c>
      <c r="AK793" s="14">
        <v>8719.8459999999995</v>
      </c>
      <c r="AL793" s="14">
        <v>9196.34</v>
      </c>
      <c r="AM793" s="14">
        <v>11041.78</v>
      </c>
      <c r="AN793" s="14">
        <v>12567.11</v>
      </c>
      <c r="AO793" s="14">
        <v>14268.38</v>
      </c>
      <c r="AP793" s="14">
        <v>12978.11</v>
      </c>
      <c r="AQ793" s="14">
        <v>13037.25</v>
      </c>
      <c r="AR793" s="14">
        <v>14247.83</v>
      </c>
      <c r="AS793" s="14">
        <v>15413.09</v>
      </c>
      <c r="AT793" s="14">
        <v>16256.33</v>
      </c>
      <c r="AU793" s="14">
        <v>15958.97</v>
      </c>
      <c r="AV793" s="14">
        <v>16863.939999999999</v>
      </c>
      <c r="AW793" s="14">
        <v>15762.04</v>
      </c>
      <c r="AX793" s="14">
        <v>14240.09</v>
      </c>
      <c r="AY793" s="14">
        <v>12721.06</v>
      </c>
      <c r="AZ793" s="14">
        <v>11995.44</v>
      </c>
      <c r="BA793" s="14">
        <v>11264.11</v>
      </c>
      <c r="BB793" s="14">
        <v>11806.24</v>
      </c>
      <c r="BC793" s="14">
        <v>11253.15</v>
      </c>
      <c r="BD793" s="14">
        <v>10796.89</v>
      </c>
      <c r="BE793" s="14">
        <v>9840.3310000000001</v>
      </c>
      <c r="BF793" s="14">
        <v>13562.31</v>
      </c>
      <c r="BG793" s="14">
        <v>79.018199999999993</v>
      </c>
      <c r="BH793" s="14">
        <v>78.345500000000001</v>
      </c>
      <c r="BI793" s="14">
        <v>78.672700000000006</v>
      </c>
      <c r="BJ793" s="14">
        <v>79.345500000000001</v>
      </c>
      <c r="BK793" s="14">
        <v>80.345500000000001</v>
      </c>
      <c r="BL793" s="14">
        <v>79</v>
      </c>
      <c r="BM793" s="14">
        <v>80.327299999999994</v>
      </c>
      <c r="BN793" s="14">
        <v>84.690899999999999</v>
      </c>
      <c r="BO793" s="14">
        <v>86.0364</v>
      </c>
      <c r="BP793" s="14">
        <v>89.690899999999999</v>
      </c>
      <c r="BQ793" s="14">
        <v>92.0364</v>
      </c>
      <c r="BR793" s="14">
        <v>94.018199999999993</v>
      </c>
      <c r="BS793" s="14">
        <v>95.018199999999993</v>
      </c>
      <c r="BT793" s="14">
        <v>96.690899999999999</v>
      </c>
      <c r="BU793" s="14">
        <v>93.690899999999999</v>
      </c>
      <c r="BV793" s="14">
        <v>92.690899999999999</v>
      </c>
      <c r="BW793" s="14">
        <v>92.690899999999999</v>
      </c>
      <c r="BX793" s="14">
        <v>89.0364</v>
      </c>
      <c r="BY793" s="14">
        <v>88.018199999999993</v>
      </c>
      <c r="BZ793" s="14">
        <v>86.345500000000001</v>
      </c>
      <c r="CA793" s="14">
        <v>84.345500000000001</v>
      </c>
      <c r="CB793" s="14">
        <v>83.672700000000006</v>
      </c>
      <c r="CC793" s="14">
        <v>82.327299999999994</v>
      </c>
      <c r="CD793" s="14">
        <v>81</v>
      </c>
      <c r="CE793" s="14">
        <v>60307.79</v>
      </c>
      <c r="CF793" s="14">
        <v>64618.35</v>
      </c>
      <c r="CG793" s="14">
        <v>74400.289999999994</v>
      </c>
      <c r="CH793" s="14">
        <v>79164.38</v>
      </c>
      <c r="CI793" s="14">
        <v>104300.1</v>
      </c>
      <c r="CJ793" s="14">
        <v>115125.3</v>
      </c>
      <c r="CK793" s="14">
        <v>140989.6</v>
      </c>
      <c r="CL793" s="14">
        <v>176837.1</v>
      </c>
      <c r="CM793" s="14">
        <v>265908.7</v>
      </c>
      <c r="CN793" s="14">
        <v>288397.8</v>
      </c>
      <c r="CO793" s="14">
        <v>388747.5</v>
      </c>
      <c r="CP793" s="14">
        <v>481699</v>
      </c>
      <c r="CQ793" s="14">
        <v>447046.2</v>
      </c>
      <c r="CR793" s="14">
        <v>480384.7</v>
      </c>
      <c r="CS793" s="14">
        <v>384152.3</v>
      </c>
      <c r="CT793" s="14">
        <v>399026.5</v>
      </c>
      <c r="CU793" s="14">
        <v>369301.8</v>
      </c>
      <c r="CV793" s="14">
        <v>435358.8</v>
      </c>
      <c r="CW793" s="14">
        <v>382823.9</v>
      </c>
      <c r="CX793" s="14">
        <v>303849.2</v>
      </c>
      <c r="CY793" s="14">
        <v>249652.5</v>
      </c>
      <c r="CZ793" s="14">
        <v>202643</v>
      </c>
      <c r="DA793" s="14">
        <v>120824</v>
      </c>
      <c r="DB793" s="14">
        <v>90946.76</v>
      </c>
      <c r="DC793" s="14">
        <v>318110.5</v>
      </c>
      <c r="DD793" s="14">
        <f>SUMIFS(CountData!$H:$H, CountData!$A:$A, $B793,CountData!$B:$B, $C793, CountData!$C:$C, $D793, CountData!$D:$D, $E793, CountData!$E:$E, $F793, CountData!$F:$F, $G793, CountData!$G:$G, $H793)</f>
        <v>16</v>
      </c>
      <c r="DE793" s="14">
        <f>SUMIFS(CountData!$I:$I, CountData!$A:$A, $B793, CountData!$B:$B, $C793, CountData!$C:$C, $D793, CountData!$D:$D, $E793, CountData!$E:$E, $F793, CountData!$F:$F, $G793, CountData!$G:$G, $H793)</f>
        <v>19</v>
      </c>
      <c r="DF793" s="27">
        <f t="shared" ca="1" si="12"/>
        <v>8200.9124999999985</v>
      </c>
      <c r="DG793" s="14">
        <v>0</v>
      </c>
    </row>
    <row r="794" spans="1:111" x14ac:dyDescent="0.25">
      <c r="A794" s="14" t="s">
        <v>56</v>
      </c>
      <c r="B794" s="14" t="s">
        <v>55</v>
      </c>
      <c r="C794" s="14" t="s">
        <v>55</v>
      </c>
      <c r="D794" s="14" t="s">
        <v>55</v>
      </c>
      <c r="E794" s="14" t="s">
        <v>100</v>
      </c>
      <c r="F794" s="14" t="s">
        <v>55</v>
      </c>
      <c r="G794" s="14" t="s">
        <v>62</v>
      </c>
      <c r="H794" s="1">
        <v>42258</v>
      </c>
      <c r="I794" s="14">
        <v>9500.26</v>
      </c>
      <c r="J794" s="14">
        <v>9408.24</v>
      </c>
      <c r="K794" s="14">
        <v>9026.2199999999993</v>
      </c>
      <c r="L794" s="14">
        <v>8913.3799999999992</v>
      </c>
      <c r="M794" s="14">
        <v>9398.64</v>
      </c>
      <c r="N794" s="14">
        <v>10731.26</v>
      </c>
      <c r="O794" s="14">
        <v>12562.24</v>
      </c>
      <c r="P794" s="14">
        <v>15523.72</v>
      </c>
      <c r="Q794" s="14">
        <v>17888.34</v>
      </c>
      <c r="R794" s="14">
        <v>19282.759999999998</v>
      </c>
      <c r="S794" s="14">
        <v>20468.84</v>
      </c>
      <c r="T794" s="14">
        <v>20618.96</v>
      </c>
      <c r="U794" s="14">
        <v>20222.16</v>
      </c>
      <c r="V794" s="14">
        <v>20376.419999999998</v>
      </c>
      <c r="W794" s="14">
        <v>13007.36</v>
      </c>
      <c r="X794" s="14">
        <v>7776.68</v>
      </c>
      <c r="Y794" s="14">
        <v>6610.7</v>
      </c>
      <c r="Z794" s="14">
        <v>5953.52</v>
      </c>
      <c r="AA794" s="14">
        <v>5587.94</v>
      </c>
      <c r="AB794" s="14">
        <v>7588.74</v>
      </c>
      <c r="AC794" s="14">
        <v>11497.96</v>
      </c>
      <c r="AD794" s="14">
        <v>10590.04</v>
      </c>
      <c r="AE794" s="14">
        <v>9681.7999999999993</v>
      </c>
      <c r="AF794" s="14">
        <v>9270.1200000000008</v>
      </c>
      <c r="AG794" s="14">
        <v>6482.21</v>
      </c>
      <c r="AH794" s="14">
        <v>9215.6209999999992</v>
      </c>
      <c r="AI794" s="14">
        <v>8833.5059999999994</v>
      </c>
      <c r="AJ794" s="14">
        <v>8809.5560000000005</v>
      </c>
      <c r="AK794" s="14">
        <v>8667.6689999999999</v>
      </c>
      <c r="AL794" s="14">
        <v>9335.2919999999995</v>
      </c>
      <c r="AM794" s="14">
        <v>10925.52</v>
      </c>
      <c r="AN794" s="14">
        <v>12809.76</v>
      </c>
      <c r="AO794" s="14">
        <v>15562.25</v>
      </c>
      <c r="AP794" s="14">
        <v>18494.13</v>
      </c>
      <c r="AQ794" s="14">
        <v>19222.919999999998</v>
      </c>
      <c r="AR794" s="14">
        <v>20669.95</v>
      </c>
      <c r="AS794" s="14">
        <v>20628.46</v>
      </c>
      <c r="AT794" s="14">
        <v>20584.59</v>
      </c>
      <c r="AU794" s="14">
        <v>19883.759999999998</v>
      </c>
      <c r="AV794" s="14">
        <v>19029.27</v>
      </c>
      <c r="AW794" s="14">
        <v>15946.52</v>
      </c>
      <c r="AX794" s="14">
        <v>13948.89</v>
      </c>
      <c r="AY794" s="14">
        <v>12709.58</v>
      </c>
      <c r="AZ794" s="14">
        <v>11897.73</v>
      </c>
      <c r="BA794" s="14">
        <v>10938.89</v>
      </c>
      <c r="BB794" s="14">
        <v>11580.7</v>
      </c>
      <c r="BC794" s="14">
        <v>10745.55</v>
      </c>
      <c r="BD794" s="14">
        <v>9786.902</v>
      </c>
      <c r="BE794" s="14">
        <v>9141.8089999999993</v>
      </c>
      <c r="BF794" s="14">
        <v>13432.89</v>
      </c>
      <c r="BG794" s="14">
        <v>80</v>
      </c>
      <c r="BH794" s="14">
        <v>79</v>
      </c>
      <c r="BI794" s="14">
        <v>77.315799999999996</v>
      </c>
      <c r="BJ794" s="14">
        <v>77.315799999999996</v>
      </c>
      <c r="BK794" s="14">
        <v>77.315799999999996</v>
      </c>
      <c r="BL794" s="14">
        <v>77.315799999999996</v>
      </c>
      <c r="BM794" s="14">
        <v>78</v>
      </c>
      <c r="BN794" s="14">
        <v>81.052599999999998</v>
      </c>
      <c r="BO794" s="14">
        <v>83.1053</v>
      </c>
      <c r="BP794" s="14">
        <v>86.157899999999998</v>
      </c>
      <c r="BQ794" s="14">
        <v>89.526300000000006</v>
      </c>
      <c r="BR794" s="14">
        <v>90.842100000000002</v>
      </c>
      <c r="BS794" s="14">
        <v>92.473699999999994</v>
      </c>
      <c r="BT794" s="14">
        <v>89.789500000000004</v>
      </c>
      <c r="BU794" s="14">
        <v>89.789500000000004</v>
      </c>
      <c r="BV794" s="14">
        <v>89.473699999999994</v>
      </c>
      <c r="BW794" s="14">
        <v>86.789500000000004</v>
      </c>
      <c r="BX794" s="14">
        <v>84.421099999999996</v>
      </c>
      <c r="BY794" s="14">
        <v>83.421099999999996</v>
      </c>
      <c r="BZ794" s="14">
        <v>83.684200000000004</v>
      </c>
      <c r="CA794" s="14">
        <v>82.684200000000004</v>
      </c>
      <c r="CB794" s="14">
        <v>83.368399999999994</v>
      </c>
      <c r="CC794" s="14">
        <v>82.684200000000004</v>
      </c>
      <c r="CD794" s="14">
        <v>82.368399999999994</v>
      </c>
      <c r="CE794" s="14">
        <v>67640.95</v>
      </c>
      <c r="CF794" s="14">
        <v>67272.899999999994</v>
      </c>
      <c r="CG794" s="14">
        <v>60919.88</v>
      </c>
      <c r="CH794" s="14">
        <v>56049.13</v>
      </c>
      <c r="CI794" s="14">
        <v>63571.91</v>
      </c>
      <c r="CJ794" s="14">
        <v>81919.37</v>
      </c>
      <c r="CK794" s="14">
        <v>78732.77</v>
      </c>
      <c r="CL794" s="14">
        <v>101727.4</v>
      </c>
      <c r="CM794" s="14">
        <v>164875.20000000001</v>
      </c>
      <c r="CN794" s="14">
        <v>202887.7</v>
      </c>
      <c r="CO794" s="14">
        <v>281719.59999999998</v>
      </c>
      <c r="CP794" s="14">
        <v>325352</v>
      </c>
      <c r="CQ794" s="14">
        <v>284433.5</v>
      </c>
      <c r="CR794" s="14">
        <v>326998.8</v>
      </c>
      <c r="CS794" s="14">
        <v>258976.8</v>
      </c>
      <c r="CT794" s="14">
        <v>304056.8</v>
      </c>
      <c r="CU794" s="14">
        <v>361432.3</v>
      </c>
      <c r="CV794" s="14">
        <v>309902.8</v>
      </c>
      <c r="CW794" s="14">
        <v>244032.7</v>
      </c>
      <c r="CX794" s="14">
        <v>310790.8</v>
      </c>
      <c r="CY794" s="14">
        <v>190052.2</v>
      </c>
      <c r="CZ794" s="14">
        <v>170929.1</v>
      </c>
      <c r="DA794" s="14">
        <v>108188.4</v>
      </c>
      <c r="DB794" s="14">
        <v>98365.6</v>
      </c>
      <c r="DC794" s="14">
        <v>270046.40000000002</v>
      </c>
      <c r="DD794" s="14">
        <f>SUMIFS(CountData!$H:$H, CountData!$A:$A, $B794,CountData!$B:$B, $C794, CountData!$C:$C, $D794, CountData!$D:$D, $E794, CountData!$E:$E, $F794, CountData!$F:$F, $G794, CountData!$G:$G, $H794)</f>
        <v>16</v>
      </c>
      <c r="DE794" s="14">
        <f>SUMIFS(CountData!$I:$I, CountData!$A:$A, $B794, CountData!$B:$B, $C794, CountData!$C:$C, $D794, CountData!$D:$D, $E794, CountData!$E:$E, $F794, CountData!$F:$F, $G794, CountData!$G:$G, $H794)</f>
        <v>19</v>
      </c>
      <c r="DF794" s="27">
        <f t="shared" ca="1" si="12"/>
        <v>8926.3549999999996</v>
      </c>
      <c r="DG794" s="14">
        <v>0</v>
      </c>
    </row>
    <row r="795" spans="1:111" x14ac:dyDescent="0.25">
      <c r="A795" s="14" t="s">
        <v>56</v>
      </c>
      <c r="B795" s="14" t="s">
        <v>55</v>
      </c>
      <c r="C795" s="14" t="s">
        <v>55</v>
      </c>
      <c r="D795" s="14" t="s">
        <v>55</v>
      </c>
      <c r="E795" s="14" t="s">
        <v>100</v>
      </c>
      <c r="F795" s="14" t="s">
        <v>55</v>
      </c>
      <c r="G795" s="14" t="s">
        <v>62</v>
      </c>
      <c r="H795" s="1">
        <v>42270</v>
      </c>
      <c r="I795" s="14">
        <v>8448.42</v>
      </c>
      <c r="J795" s="14">
        <v>8276.58</v>
      </c>
      <c r="K795" s="14">
        <v>8035.1</v>
      </c>
      <c r="L795" s="14">
        <v>8217.9</v>
      </c>
      <c r="M795" s="14">
        <v>8803.7000000000007</v>
      </c>
      <c r="N795" s="14">
        <v>9716.94</v>
      </c>
      <c r="O795" s="14">
        <v>10726.62</v>
      </c>
      <c r="P795" s="14">
        <v>12931.36</v>
      </c>
      <c r="Q795" s="14">
        <v>15247.66</v>
      </c>
      <c r="R795" s="14">
        <v>16411.080000000002</v>
      </c>
      <c r="S795" s="14">
        <v>16996.02</v>
      </c>
      <c r="T795" s="14">
        <v>17037.439999999999</v>
      </c>
      <c r="U795" s="14">
        <v>17268.740000000002</v>
      </c>
      <c r="V795" s="14">
        <v>17327.240000000002</v>
      </c>
      <c r="W795" s="14">
        <v>11534.56</v>
      </c>
      <c r="X795" s="14">
        <v>7286.12</v>
      </c>
      <c r="Y795" s="14">
        <v>6359.58</v>
      </c>
      <c r="Z795" s="14">
        <v>5710.92</v>
      </c>
      <c r="AA795" s="14">
        <v>5189.78</v>
      </c>
      <c r="AB795" s="14">
        <v>7183.68</v>
      </c>
      <c r="AC795" s="14">
        <v>8509.1</v>
      </c>
      <c r="AD795" s="14">
        <v>9621.36</v>
      </c>
      <c r="AE795" s="14">
        <v>10151.1</v>
      </c>
      <c r="AF795" s="14">
        <v>9097.92</v>
      </c>
      <c r="AG795" s="14">
        <v>6136.6</v>
      </c>
      <c r="AH795" s="14">
        <v>8339.0210000000006</v>
      </c>
      <c r="AI795" s="14">
        <v>8188.5</v>
      </c>
      <c r="AJ795" s="14">
        <v>8112.8810000000003</v>
      </c>
      <c r="AK795" s="14">
        <v>8371.2199999999993</v>
      </c>
      <c r="AL795" s="14">
        <v>8867.73</v>
      </c>
      <c r="AM795" s="14">
        <v>9777.2469999999994</v>
      </c>
      <c r="AN795" s="14">
        <v>10551.79</v>
      </c>
      <c r="AO795" s="14">
        <v>12692.3</v>
      </c>
      <c r="AP795" s="14">
        <v>15268.36</v>
      </c>
      <c r="AQ795" s="14">
        <v>16128.63</v>
      </c>
      <c r="AR795" s="14">
        <v>16976.43</v>
      </c>
      <c r="AS795" s="14">
        <v>17012.13</v>
      </c>
      <c r="AT795" s="14">
        <v>16792.810000000001</v>
      </c>
      <c r="AU795" s="14">
        <v>16865.71</v>
      </c>
      <c r="AV795" s="14">
        <v>17457.21</v>
      </c>
      <c r="AW795" s="14">
        <v>15710.64</v>
      </c>
      <c r="AX795" s="14">
        <v>14346.48</v>
      </c>
      <c r="AY795" s="14">
        <v>13312.93</v>
      </c>
      <c r="AZ795" s="14">
        <v>12343.8</v>
      </c>
      <c r="BA795" s="14">
        <v>11038.66</v>
      </c>
      <c r="BB795" s="14">
        <v>8868.741</v>
      </c>
      <c r="BC795" s="14">
        <v>9816.0339999999997</v>
      </c>
      <c r="BD795" s="14">
        <v>10199.370000000001</v>
      </c>
      <c r="BE795" s="14">
        <v>9165.4169999999995</v>
      </c>
      <c r="BF795" s="14">
        <v>13897.51</v>
      </c>
      <c r="BG795" s="14">
        <v>71</v>
      </c>
      <c r="BH795" s="14">
        <v>71</v>
      </c>
      <c r="BI795" s="14">
        <v>70.684200000000004</v>
      </c>
      <c r="BJ795" s="14">
        <v>69.631600000000006</v>
      </c>
      <c r="BK795" s="14">
        <v>71.368399999999994</v>
      </c>
      <c r="BL795" s="14">
        <v>70.684200000000004</v>
      </c>
      <c r="BM795" s="14">
        <v>69.315799999999996</v>
      </c>
      <c r="BN795" s="14">
        <v>71.315799999999996</v>
      </c>
      <c r="BO795" s="14">
        <v>74.684200000000004</v>
      </c>
      <c r="BP795" s="14">
        <v>78.052599999999998</v>
      </c>
      <c r="BQ795" s="14">
        <v>80.736800000000002</v>
      </c>
      <c r="BR795" s="14">
        <v>82.421099999999996</v>
      </c>
      <c r="BS795" s="14">
        <v>83.789500000000004</v>
      </c>
      <c r="BT795" s="14">
        <v>82.421099999999996</v>
      </c>
      <c r="BU795" s="14">
        <v>82.052599999999998</v>
      </c>
      <c r="BV795" s="14">
        <v>81.736800000000002</v>
      </c>
      <c r="BW795" s="14">
        <v>79.736800000000002</v>
      </c>
      <c r="BX795" s="14">
        <v>77.368399999999994</v>
      </c>
      <c r="BY795" s="14">
        <v>76</v>
      </c>
      <c r="BZ795" s="14">
        <v>75</v>
      </c>
      <c r="CA795" s="14">
        <v>75</v>
      </c>
      <c r="CB795" s="14">
        <v>74.315799999999996</v>
      </c>
      <c r="CC795" s="14">
        <v>73.315799999999996</v>
      </c>
      <c r="CD795" s="14">
        <v>72.631600000000006</v>
      </c>
      <c r="CE795" s="14">
        <v>25819.67</v>
      </c>
      <c r="CF795" s="14">
        <v>24193</v>
      </c>
      <c r="CG795" s="14">
        <v>30060.16</v>
      </c>
      <c r="CH795" s="14">
        <v>28852.33</v>
      </c>
      <c r="CI795" s="14">
        <v>33369.019999999997</v>
      </c>
      <c r="CJ795" s="14">
        <v>35180.339999999997</v>
      </c>
      <c r="CK795" s="14">
        <v>36651.07</v>
      </c>
      <c r="CL795" s="14">
        <v>55426.879999999997</v>
      </c>
      <c r="CM795" s="14">
        <v>83790.210000000006</v>
      </c>
      <c r="CN795" s="14">
        <v>107372.1</v>
      </c>
      <c r="CO795" s="14">
        <v>144082.29999999999</v>
      </c>
      <c r="CP795" s="14">
        <v>167031.9</v>
      </c>
      <c r="CQ795" s="14">
        <v>162505.4</v>
      </c>
      <c r="CR795" s="14">
        <v>165029.6</v>
      </c>
      <c r="CS795" s="14">
        <v>136757.5</v>
      </c>
      <c r="CT795" s="14">
        <v>146631.79999999999</v>
      </c>
      <c r="CU795" s="14">
        <v>158543.5</v>
      </c>
      <c r="CV795" s="14">
        <v>142909.5</v>
      </c>
      <c r="CW795" s="14">
        <v>129782.1</v>
      </c>
      <c r="CX795" s="14">
        <v>107126.1</v>
      </c>
      <c r="CY795" s="14">
        <v>95138.2</v>
      </c>
      <c r="CZ795" s="14">
        <v>68318.45</v>
      </c>
      <c r="DA795" s="14">
        <v>40309.54</v>
      </c>
      <c r="DB795" s="14">
        <v>30593.81</v>
      </c>
      <c r="DC795" s="14">
        <v>115891.3</v>
      </c>
      <c r="DD795" s="14">
        <f>SUMIFS(CountData!$H:$H, CountData!$A:$A, $B795,CountData!$B:$B, $C795, CountData!$C:$C, $D795, CountData!$D:$D, $E795, CountData!$E:$E, $F795, CountData!$F:$F, $G795, CountData!$G:$G, $H795)</f>
        <v>16</v>
      </c>
      <c r="DE795" s="14">
        <f>SUMIFS(CountData!$I:$I, CountData!$A:$A, $B795, CountData!$B:$B, $C795, CountData!$C:$C, $D795, CountData!$D:$D, $E795, CountData!$E:$E, $F795, CountData!$F:$F, $G795, CountData!$G:$G, $H795)</f>
        <v>19</v>
      </c>
      <c r="DF795" s="27">
        <f t="shared" ca="1" si="12"/>
        <v>9070.2150000000001</v>
      </c>
      <c r="DG795" s="14">
        <v>0</v>
      </c>
    </row>
    <row r="796" spans="1:111" x14ac:dyDescent="0.25">
      <c r="A796" s="14" t="s">
        <v>56</v>
      </c>
      <c r="B796" s="14" t="s">
        <v>55</v>
      </c>
      <c r="C796" s="14" t="s">
        <v>55</v>
      </c>
      <c r="D796" s="14" t="s">
        <v>55</v>
      </c>
      <c r="E796" s="14" t="s">
        <v>100</v>
      </c>
      <c r="F796" s="14" t="s">
        <v>55</v>
      </c>
      <c r="G796" s="14" t="s">
        <v>62</v>
      </c>
      <c r="H796" s="1">
        <v>42271</v>
      </c>
      <c r="I796" s="14">
        <v>8970.1</v>
      </c>
      <c r="J796" s="14">
        <v>8460.4</v>
      </c>
      <c r="K796" s="14">
        <v>8457.18</v>
      </c>
      <c r="L796" s="14">
        <v>8350.36</v>
      </c>
      <c r="M796" s="14">
        <v>8810.36</v>
      </c>
      <c r="N796" s="14">
        <v>10513.22</v>
      </c>
      <c r="O796" s="14">
        <v>11614.88</v>
      </c>
      <c r="P796" s="14">
        <v>13084.98</v>
      </c>
      <c r="Q796" s="14">
        <v>14722.86</v>
      </c>
      <c r="R796" s="14">
        <v>16594.36</v>
      </c>
      <c r="S796" s="14">
        <v>18201.46</v>
      </c>
      <c r="T796" s="14">
        <v>18575.2</v>
      </c>
      <c r="U796" s="14">
        <v>18543.740000000002</v>
      </c>
      <c r="V796" s="14">
        <v>18483.72</v>
      </c>
      <c r="W796" s="14">
        <v>12380.84</v>
      </c>
      <c r="X796" s="14">
        <v>7896.78</v>
      </c>
      <c r="Y796" s="14">
        <v>7156.5</v>
      </c>
      <c r="Z796" s="14">
        <v>6293.28</v>
      </c>
      <c r="AA796" s="14">
        <v>5601.64</v>
      </c>
      <c r="AB796" s="14">
        <v>8419.3799999999992</v>
      </c>
      <c r="AC796" s="14">
        <v>11155.94</v>
      </c>
      <c r="AD796" s="14">
        <v>10337.92</v>
      </c>
      <c r="AE796" s="14">
        <v>9486.52</v>
      </c>
      <c r="AF796" s="14">
        <v>8403.92</v>
      </c>
      <c r="AG796" s="14">
        <v>6737.05</v>
      </c>
      <c r="AH796" s="14">
        <v>8818.9969999999994</v>
      </c>
      <c r="AI796" s="14">
        <v>8246.8979999999992</v>
      </c>
      <c r="AJ796" s="14">
        <v>8503.4709999999995</v>
      </c>
      <c r="AK796" s="14">
        <v>8453.8009999999995</v>
      </c>
      <c r="AL796" s="14">
        <v>8891.3709999999992</v>
      </c>
      <c r="AM796" s="14">
        <v>10622.98</v>
      </c>
      <c r="AN796" s="14">
        <v>11460.7</v>
      </c>
      <c r="AO796" s="14">
        <v>12848.84</v>
      </c>
      <c r="AP796" s="14">
        <v>14907.09</v>
      </c>
      <c r="AQ796" s="14">
        <v>16382.2</v>
      </c>
      <c r="AR796" s="14">
        <v>18310.21</v>
      </c>
      <c r="AS796" s="14">
        <v>19258.86</v>
      </c>
      <c r="AT796" s="14">
        <v>18210.21</v>
      </c>
      <c r="AU796" s="14">
        <v>17816.87</v>
      </c>
      <c r="AV796" s="14">
        <v>18319.45</v>
      </c>
      <c r="AW796" s="14">
        <v>16251.9</v>
      </c>
      <c r="AX796" s="14">
        <v>15118.55</v>
      </c>
      <c r="AY796" s="14">
        <v>14087.16</v>
      </c>
      <c r="AZ796" s="14">
        <v>12515.12</v>
      </c>
      <c r="BA796" s="14">
        <v>12162.46</v>
      </c>
      <c r="BB796" s="14">
        <v>11224.5</v>
      </c>
      <c r="BC796" s="14">
        <v>10371.85</v>
      </c>
      <c r="BD796" s="14">
        <v>9480.0079999999998</v>
      </c>
      <c r="BE796" s="14">
        <v>8470.9570000000003</v>
      </c>
      <c r="BF796" s="14">
        <v>14431.6</v>
      </c>
      <c r="BG796" s="14">
        <v>73</v>
      </c>
      <c r="BH796" s="14">
        <v>73</v>
      </c>
      <c r="BI796" s="14">
        <v>72.305099999999996</v>
      </c>
      <c r="BJ796" s="14">
        <v>70.915300000000002</v>
      </c>
      <c r="BK796" s="14">
        <v>71.305099999999996</v>
      </c>
      <c r="BL796" s="14">
        <v>71.305099999999996</v>
      </c>
      <c r="BM796" s="14">
        <v>71</v>
      </c>
      <c r="BN796" s="14">
        <v>72.305099999999996</v>
      </c>
      <c r="BO796" s="14">
        <v>77.084699999999998</v>
      </c>
      <c r="BP796" s="14">
        <v>81.169499999999999</v>
      </c>
      <c r="BQ796" s="14">
        <v>84.864400000000003</v>
      </c>
      <c r="BR796" s="14">
        <v>87.864400000000003</v>
      </c>
      <c r="BS796" s="14">
        <v>87.254199999999997</v>
      </c>
      <c r="BT796" s="14">
        <v>84.864400000000003</v>
      </c>
      <c r="BU796" s="14">
        <v>84.474599999999995</v>
      </c>
      <c r="BV796" s="14">
        <v>84.474599999999995</v>
      </c>
      <c r="BW796" s="14">
        <v>83.084699999999998</v>
      </c>
      <c r="BX796" s="14">
        <v>82.779700000000005</v>
      </c>
      <c r="BY796" s="14">
        <v>79.779700000000005</v>
      </c>
      <c r="BZ796" s="14">
        <v>76.305099999999996</v>
      </c>
      <c r="CA796" s="14">
        <v>74.305099999999996</v>
      </c>
      <c r="CB796" s="14">
        <v>73.610200000000006</v>
      </c>
      <c r="CC796" s="14">
        <v>72.610200000000006</v>
      </c>
      <c r="CD796" s="14">
        <v>71.915300000000002</v>
      </c>
      <c r="CE796" s="14">
        <v>24974.43</v>
      </c>
      <c r="CF796" s="14">
        <v>22687.11</v>
      </c>
      <c r="CG796" s="14">
        <v>22464.97</v>
      </c>
      <c r="CH796" s="14">
        <v>27180.63</v>
      </c>
      <c r="CI796" s="14">
        <v>27023.9</v>
      </c>
      <c r="CJ796" s="14">
        <v>29804.33</v>
      </c>
      <c r="CK796" s="14">
        <v>43744.13</v>
      </c>
      <c r="CL796" s="14">
        <v>53643.89</v>
      </c>
      <c r="CM796" s="14">
        <v>88642.240000000005</v>
      </c>
      <c r="CN796" s="14">
        <v>115521.8</v>
      </c>
      <c r="CO796" s="14">
        <v>158607.5</v>
      </c>
      <c r="CP796" s="14">
        <v>213065.8</v>
      </c>
      <c r="CQ796" s="14">
        <v>197521.1</v>
      </c>
      <c r="CR796" s="14">
        <v>201189.1</v>
      </c>
      <c r="CS796" s="14">
        <v>150116.20000000001</v>
      </c>
      <c r="CT796" s="14">
        <v>153259.29999999999</v>
      </c>
      <c r="CU796" s="14">
        <v>145149</v>
      </c>
      <c r="CV796" s="14">
        <v>142833.5</v>
      </c>
      <c r="CW796" s="14">
        <v>128954.3</v>
      </c>
      <c r="CX796" s="14">
        <v>114563.3</v>
      </c>
      <c r="CY796" s="14">
        <v>103178.6</v>
      </c>
      <c r="CZ796" s="14">
        <v>66973.97</v>
      </c>
      <c r="DA796" s="14">
        <v>41938.19</v>
      </c>
      <c r="DB796" s="14">
        <v>32465.05</v>
      </c>
      <c r="DC796" s="14">
        <v>117690.8</v>
      </c>
      <c r="DD796" s="14">
        <f>SUMIFS(CountData!$H:$H, CountData!$A:$A, $B796,CountData!$B:$B, $C796, CountData!$C:$C, $D796, CountData!$D:$D, $E796, CountData!$E:$E, $F796, CountData!$F:$F, $G796, CountData!$G:$G, $H796)</f>
        <v>16</v>
      </c>
      <c r="DE796" s="14">
        <f>SUMIFS(CountData!$I:$I, CountData!$A:$A, $B796, CountData!$B:$B, $C796, CountData!$C:$C, $D796, CountData!$D:$D, $E796, CountData!$E:$E, $F796, CountData!$F:$F, $G796, CountData!$G:$G, $H796)</f>
        <v>19</v>
      </c>
      <c r="DF796" s="27">
        <f t="shared" ca="1" si="12"/>
        <v>9207.2150000000001</v>
      </c>
      <c r="DG796" s="14">
        <v>0</v>
      </c>
    </row>
    <row r="797" spans="1:111" x14ac:dyDescent="0.25">
      <c r="A797" s="14" t="s">
        <v>56</v>
      </c>
      <c r="B797" s="14" t="s">
        <v>55</v>
      </c>
      <c r="C797" s="14" t="s">
        <v>55</v>
      </c>
      <c r="D797" s="14" t="s">
        <v>55</v>
      </c>
      <c r="E797" s="14" t="s">
        <v>100</v>
      </c>
      <c r="F797" s="14" t="s">
        <v>55</v>
      </c>
      <c r="G797" s="14" t="s">
        <v>62</v>
      </c>
      <c r="H797" s="1">
        <v>42272</v>
      </c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  <c r="BE797" s="14"/>
      <c r="BF797" s="14"/>
      <c r="BG797" s="14"/>
      <c r="BH797" s="14"/>
      <c r="BI797" s="14"/>
      <c r="BJ797" s="14"/>
      <c r="BK797" s="14"/>
      <c r="BL797" s="14"/>
      <c r="BM797" s="14"/>
      <c r="BN797" s="14"/>
      <c r="BO797" s="14"/>
      <c r="BP797" s="14"/>
      <c r="BQ797" s="14"/>
      <c r="BR797" s="14"/>
      <c r="BS797" s="14"/>
      <c r="BT797" s="14"/>
      <c r="BU797" s="14"/>
      <c r="BV797" s="14"/>
      <c r="BW797" s="14"/>
      <c r="BX797" s="14"/>
      <c r="BY797" s="14"/>
      <c r="BZ797" s="14"/>
      <c r="CA797" s="14"/>
      <c r="CB797" s="14"/>
      <c r="CC797" s="14"/>
      <c r="CD797" s="14"/>
      <c r="CE797" s="14"/>
      <c r="CF797" s="14"/>
      <c r="CG797" s="14"/>
      <c r="CH797" s="14"/>
      <c r="CI797" s="14"/>
      <c r="CJ797" s="14"/>
      <c r="CK797" s="14"/>
      <c r="CL797" s="14"/>
      <c r="CM797" s="14"/>
      <c r="CN797" s="14"/>
      <c r="CO797" s="14"/>
      <c r="CP797" s="14"/>
      <c r="CQ797" s="14"/>
      <c r="CR797" s="14"/>
      <c r="CS797" s="14"/>
      <c r="CT797" s="14"/>
      <c r="CU797" s="14"/>
      <c r="CV797" s="14"/>
      <c r="CW797" s="14"/>
      <c r="CX797" s="14"/>
      <c r="CY797" s="14"/>
      <c r="CZ797" s="14"/>
      <c r="DD797" s="14">
        <f>SUMIFS(CountData!$H:$H, CountData!$A:$A, $B797,CountData!$B:$B, $C797, CountData!$C:$C, $D797, CountData!$D:$D, $E797, CountData!$E:$E, $F797, CountData!$F:$F, $G797, CountData!$G:$G, $H797)</f>
        <v>16</v>
      </c>
      <c r="DE797" s="14">
        <f>SUMIFS(CountData!$I:$I, CountData!$A:$A, $B797, CountData!$B:$B, $C797, CountData!$C:$C, $D797, CountData!$D:$D, $E797, CountData!$E:$E, $F797, CountData!$F:$F, $G797, CountData!$G:$G, $H797)</f>
        <v>19</v>
      </c>
      <c r="DF797" s="27">
        <f t="shared" ca="1" si="12"/>
        <v>0</v>
      </c>
      <c r="DG797" s="14">
        <v>1</v>
      </c>
    </row>
    <row r="798" spans="1:111" x14ac:dyDescent="0.25">
      <c r="A798" s="14" t="s">
        <v>56</v>
      </c>
      <c r="B798" s="14" t="s">
        <v>55</v>
      </c>
      <c r="C798" s="14" t="s">
        <v>55</v>
      </c>
      <c r="D798" s="14" t="s">
        <v>55</v>
      </c>
      <c r="E798" s="14" t="s">
        <v>100</v>
      </c>
      <c r="F798" s="14" t="s">
        <v>55</v>
      </c>
      <c r="G798" s="14" t="s">
        <v>62</v>
      </c>
      <c r="H798" s="1">
        <v>42276</v>
      </c>
      <c r="I798" s="14">
        <v>8623.06</v>
      </c>
      <c r="J798" s="14">
        <v>8295.16</v>
      </c>
      <c r="K798" s="14">
        <v>7744.6</v>
      </c>
      <c r="L798" s="14">
        <v>7672.4</v>
      </c>
      <c r="M798" s="14">
        <v>8166.1</v>
      </c>
      <c r="N798" s="14">
        <v>9255.94</v>
      </c>
      <c r="O798" s="14">
        <v>10574</v>
      </c>
      <c r="P798" s="14">
        <v>11947.46</v>
      </c>
      <c r="Q798" s="14">
        <v>14779.92</v>
      </c>
      <c r="R798" s="14">
        <v>17128.86</v>
      </c>
      <c r="S798" s="14">
        <v>18378.7</v>
      </c>
      <c r="T798" s="14">
        <v>19474.88</v>
      </c>
      <c r="U798" s="14">
        <v>19532.64</v>
      </c>
      <c r="V798" s="14">
        <v>18042.66</v>
      </c>
      <c r="W798" s="14">
        <v>10662.46</v>
      </c>
      <c r="X798" s="14">
        <v>6888.4</v>
      </c>
      <c r="Y798" s="14">
        <v>6085.84</v>
      </c>
      <c r="Z798" s="14">
        <v>5479.8</v>
      </c>
      <c r="AA798" s="14">
        <v>5112.38</v>
      </c>
      <c r="AB798" s="14">
        <v>7083.38</v>
      </c>
      <c r="AC798" s="14">
        <v>11600.32</v>
      </c>
      <c r="AD798" s="14">
        <v>11068.6</v>
      </c>
      <c r="AE798" s="14">
        <v>9913.2800000000007</v>
      </c>
      <c r="AF798" s="14">
        <v>9066.2800000000007</v>
      </c>
      <c r="AG798" s="14">
        <v>5891.6049999999996</v>
      </c>
      <c r="AH798" s="14">
        <v>8552.7009999999991</v>
      </c>
      <c r="AI798" s="14">
        <v>8185.2659999999996</v>
      </c>
      <c r="AJ798" s="14">
        <v>7707.28</v>
      </c>
      <c r="AK798" s="14">
        <v>7738.74</v>
      </c>
      <c r="AL798" s="14">
        <v>8232.2510000000002</v>
      </c>
      <c r="AM798" s="14">
        <v>9336.0319999999992</v>
      </c>
      <c r="AN798" s="14">
        <v>10465.64</v>
      </c>
      <c r="AO798" s="14">
        <v>11854.58</v>
      </c>
      <c r="AP798" s="14">
        <v>14870.53</v>
      </c>
      <c r="AQ798" s="14">
        <v>16898.080000000002</v>
      </c>
      <c r="AR798" s="14">
        <v>18453.79</v>
      </c>
      <c r="AS798" s="14">
        <v>19499.98</v>
      </c>
      <c r="AT798" s="14">
        <v>19123.330000000002</v>
      </c>
      <c r="AU798" s="14">
        <v>17881.47</v>
      </c>
      <c r="AV798" s="14">
        <v>16537.12</v>
      </c>
      <c r="AW798" s="14">
        <v>15266.08</v>
      </c>
      <c r="AX798" s="14">
        <v>14125.66</v>
      </c>
      <c r="AY798" s="14">
        <v>13267.58</v>
      </c>
      <c r="AZ798" s="14">
        <v>12076.51</v>
      </c>
      <c r="BA798" s="14">
        <v>10823.07</v>
      </c>
      <c r="BB798" s="14">
        <v>11687.57</v>
      </c>
      <c r="BC798" s="14">
        <v>11102.58</v>
      </c>
      <c r="BD798" s="14">
        <v>9868.4629999999997</v>
      </c>
      <c r="BE798" s="14">
        <v>9014.4809999999998</v>
      </c>
      <c r="BF798" s="14">
        <v>13655.98</v>
      </c>
      <c r="BG798" s="14">
        <v>69.8947</v>
      </c>
      <c r="BH798" s="14">
        <v>72</v>
      </c>
      <c r="BI798" s="14">
        <v>72.403499999999994</v>
      </c>
      <c r="BJ798" s="14">
        <v>71.701800000000006</v>
      </c>
      <c r="BK798" s="14">
        <v>71</v>
      </c>
      <c r="BL798" s="14">
        <v>67.192999999999998</v>
      </c>
      <c r="BM798" s="14">
        <v>66.8947</v>
      </c>
      <c r="BN798" s="14">
        <v>72</v>
      </c>
      <c r="BO798" s="14">
        <v>74.701800000000006</v>
      </c>
      <c r="BP798" s="14">
        <v>77.403499999999994</v>
      </c>
      <c r="BQ798" s="14">
        <v>81.1053</v>
      </c>
      <c r="BR798" s="14">
        <v>81.807000000000002</v>
      </c>
      <c r="BS798" s="14">
        <v>83.912300000000002</v>
      </c>
      <c r="BT798" s="14">
        <v>82.807000000000002</v>
      </c>
      <c r="BU798" s="14">
        <v>82.508799999999994</v>
      </c>
      <c r="BV798" s="14">
        <v>82.508799999999994</v>
      </c>
      <c r="BW798" s="14">
        <v>80.807000000000002</v>
      </c>
      <c r="BX798" s="14">
        <v>78.403499999999994</v>
      </c>
      <c r="BY798" s="14">
        <v>74.701800000000006</v>
      </c>
      <c r="BZ798" s="14">
        <v>73.298199999999994</v>
      </c>
      <c r="CA798" s="14">
        <v>72.298199999999994</v>
      </c>
      <c r="CB798" s="14">
        <v>70.192999999999998</v>
      </c>
      <c r="CC798" s="14">
        <v>67.789500000000004</v>
      </c>
      <c r="CD798" s="14">
        <v>67.491200000000006</v>
      </c>
      <c r="CE798" s="14">
        <v>26739.73</v>
      </c>
      <c r="CF798" s="14">
        <v>24662.27</v>
      </c>
      <c r="CG798" s="14">
        <v>26577.01</v>
      </c>
      <c r="CH798" s="14">
        <v>21135.52</v>
      </c>
      <c r="CI798" s="14">
        <v>22687.49</v>
      </c>
      <c r="CJ798" s="14">
        <v>37761.449999999997</v>
      </c>
      <c r="CK798" s="14">
        <v>35197.01</v>
      </c>
      <c r="CL798" s="14">
        <v>53212.06</v>
      </c>
      <c r="CM798" s="14">
        <v>81541.31</v>
      </c>
      <c r="CN798" s="14">
        <v>104551</v>
      </c>
      <c r="CO798" s="14">
        <v>153811.20000000001</v>
      </c>
      <c r="CP798" s="14">
        <v>168600.1</v>
      </c>
      <c r="CQ798" s="14">
        <v>157869.9</v>
      </c>
      <c r="CR798" s="14">
        <v>162862.29999999999</v>
      </c>
      <c r="CS798" s="14">
        <v>135264</v>
      </c>
      <c r="CT798" s="14">
        <v>140025</v>
      </c>
      <c r="CU798" s="14">
        <v>131968.6</v>
      </c>
      <c r="CV798" s="14">
        <v>126842.8</v>
      </c>
      <c r="CW798" s="14">
        <v>131030.9</v>
      </c>
      <c r="CX798" s="14">
        <v>105940.4</v>
      </c>
      <c r="CY798" s="14">
        <v>93845.13</v>
      </c>
      <c r="CZ798" s="14">
        <v>64712.58</v>
      </c>
      <c r="DA798" s="14">
        <v>42664.93</v>
      </c>
      <c r="DB798" s="14">
        <v>38434.25</v>
      </c>
      <c r="DC798" s="14">
        <v>111639.9</v>
      </c>
      <c r="DD798" s="14">
        <f>SUMIFS(CountData!$H:$H, CountData!$A:$A, $B798,CountData!$B:$B, $C798, CountData!$C:$C, $D798, CountData!$D:$D, $E798, CountData!$E:$E, $F798, CountData!$F:$F, $G798, CountData!$G:$G, $H798)</f>
        <v>16</v>
      </c>
      <c r="DE798" s="14">
        <f>SUMIFS(CountData!$I:$I, CountData!$A:$A, $B798, CountData!$B:$B, $C798, CountData!$C:$C, $D798, CountData!$D:$D, $E798, CountData!$E:$E, $F798, CountData!$F:$F, $G798, CountData!$G:$G, $H798)</f>
        <v>19</v>
      </c>
      <c r="DF798" s="27">
        <f t="shared" ca="1" si="12"/>
        <v>8907.505000000001</v>
      </c>
      <c r="DG798" s="14">
        <v>0</v>
      </c>
    </row>
    <row r="799" spans="1:111" x14ac:dyDescent="0.25">
      <c r="A799" s="14" t="s">
        <v>56</v>
      </c>
      <c r="B799" s="14" t="s">
        <v>55</v>
      </c>
      <c r="C799" s="14" t="s">
        <v>55</v>
      </c>
      <c r="D799" s="14" t="s">
        <v>55</v>
      </c>
      <c r="E799" s="14" t="s">
        <v>100</v>
      </c>
      <c r="F799" s="14" t="s">
        <v>55</v>
      </c>
      <c r="G799" s="14" t="s">
        <v>62</v>
      </c>
      <c r="H799" s="1">
        <v>42277</v>
      </c>
      <c r="I799" s="14">
        <v>8526.16</v>
      </c>
      <c r="J799" s="14">
        <v>8374.34</v>
      </c>
      <c r="K799" s="14">
        <v>8000.78</v>
      </c>
      <c r="L799" s="14">
        <v>8028.14</v>
      </c>
      <c r="M799" s="14">
        <v>8700.48</v>
      </c>
      <c r="N799" s="14">
        <v>9801.16</v>
      </c>
      <c r="O799" s="14">
        <v>11039.6</v>
      </c>
      <c r="P799" s="14">
        <v>12699.5</v>
      </c>
      <c r="Q799" s="14">
        <v>13184.38</v>
      </c>
      <c r="R799" s="14">
        <v>14619.64</v>
      </c>
      <c r="S799" s="14">
        <v>14858.66</v>
      </c>
      <c r="T799" s="14">
        <v>15300.56</v>
      </c>
      <c r="U799" s="14">
        <v>17038.099999999999</v>
      </c>
      <c r="V799" s="14">
        <v>17177.939999999999</v>
      </c>
      <c r="W799" s="14">
        <v>10023.620000000001</v>
      </c>
      <c r="X799" s="14">
        <v>7633.96</v>
      </c>
      <c r="Y799" s="14">
        <v>6535.08</v>
      </c>
      <c r="Z799" s="14">
        <v>5936.4</v>
      </c>
      <c r="AA799" s="14">
        <v>5378.04</v>
      </c>
      <c r="AB799" s="14">
        <v>7171.9</v>
      </c>
      <c r="AC799" s="14">
        <v>10181.76</v>
      </c>
      <c r="AD799" s="14">
        <v>10682.54</v>
      </c>
      <c r="AE799" s="14">
        <v>9425.6</v>
      </c>
      <c r="AF799" s="14">
        <v>8337.1200000000008</v>
      </c>
      <c r="AG799" s="14">
        <v>6370.87</v>
      </c>
      <c r="AH799" s="14">
        <v>8420.9660000000003</v>
      </c>
      <c r="AI799" s="14">
        <v>8326.1129999999994</v>
      </c>
      <c r="AJ799" s="14">
        <v>8131.4889999999996</v>
      </c>
      <c r="AK799" s="14">
        <v>8196.4279999999999</v>
      </c>
      <c r="AL799" s="14">
        <v>8807.6029999999992</v>
      </c>
      <c r="AM799" s="14">
        <v>9856.9719999999998</v>
      </c>
      <c r="AN799" s="14">
        <v>10875.08</v>
      </c>
      <c r="AO799" s="14">
        <v>12419.98</v>
      </c>
      <c r="AP799" s="14">
        <v>13207.59</v>
      </c>
      <c r="AQ799" s="14">
        <v>14384.19</v>
      </c>
      <c r="AR799" s="14">
        <v>14708.68</v>
      </c>
      <c r="AS799" s="14">
        <v>15291.43</v>
      </c>
      <c r="AT799" s="14">
        <v>17673.02</v>
      </c>
      <c r="AU799" s="14">
        <v>17440.150000000001</v>
      </c>
      <c r="AV799" s="14">
        <v>15872.42</v>
      </c>
      <c r="AW799" s="14">
        <v>15996.46</v>
      </c>
      <c r="AX799" s="14">
        <v>14666.41</v>
      </c>
      <c r="AY799" s="14">
        <v>13909.1</v>
      </c>
      <c r="AZ799" s="14">
        <v>12566.41</v>
      </c>
      <c r="BA799" s="14">
        <v>11219.61</v>
      </c>
      <c r="BB799" s="14">
        <v>10647.3</v>
      </c>
      <c r="BC799" s="14">
        <v>10864.26</v>
      </c>
      <c r="BD799" s="14">
        <v>9521.7170000000006</v>
      </c>
      <c r="BE799" s="14">
        <v>8416.9269999999997</v>
      </c>
      <c r="BF799" s="14">
        <v>14310.04</v>
      </c>
      <c r="BG799" s="14">
        <v>66.525400000000005</v>
      </c>
      <c r="BH799" s="14">
        <v>65.525400000000005</v>
      </c>
      <c r="BI799" s="14">
        <v>65.525400000000005</v>
      </c>
      <c r="BJ799" s="14">
        <v>66.220299999999995</v>
      </c>
      <c r="BK799" s="14">
        <v>68.694900000000004</v>
      </c>
      <c r="BL799" s="14">
        <v>67</v>
      </c>
      <c r="BM799" s="14">
        <v>66.305099999999996</v>
      </c>
      <c r="BN799" s="14">
        <v>69</v>
      </c>
      <c r="BO799" s="14">
        <v>75.084699999999998</v>
      </c>
      <c r="BP799" s="14">
        <v>79.779700000000005</v>
      </c>
      <c r="BQ799" s="14">
        <v>81.169499999999999</v>
      </c>
      <c r="BR799" s="14">
        <v>83.864400000000003</v>
      </c>
      <c r="BS799" s="14">
        <v>85.474599999999995</v>
      </c>
      <c r="BT799" s="14">
        <v>84.779700000000005</v>
      </c>
      <c r="BU799" s="14">
        <v>82.779700000000005</v>
      </c>
      <c r="BV799" s="14">
        <v>84.474599999999995</v>
      </c>
      <c r="BW799" s="14">
        <v>83.864400000000003</v>
      </c>
      <c r="BX799" s="14">
        <v>80.779700000000005</v>
      </c>
      <c r="BY799" s="14">
        <v>76.694900000000004</v>
      </c>
      <c r="BZ799" s="14">
        <v>74.610200000000006</v>
      </c>
      <c r="CA799" s="14">
        <v>73.610200000000006</v>
      </c>
      <c r="CB799" s="14">
        <v>71.220299999999995</v>
      </c>
      <c r="CC799" s="14">
        <v>69.135599999999997</v>
      </c>
      <c r="CD799" s="14">
        <v>68.830500000000001</v>
      </c>
      <c r="CE799" s="14">
        <v>29957.88</v>
      </c>
      <c r="CF799" s="14">
        <v>28614.04</v>
      </c>
      <c r="CG799" s="14">
        <v>27452.7</v>
      </c>
      <c r="CH799" s="14">
        <v>26308.03</v>
      </c>
      <c r="CI799" s="14">
        <v>27688.75</v>
      </c>
      <c r="CJ799" s="14">
        <v>34367.24</v>
      </c>
      <c r="CK799" s="14">
        <v>35454.01</v>
      </c>
      <c r="CL799" s="14">
        <v>62421.02</v>
      </c>
      <c r="CM799" s="14">
        <v>96376.53</v>
      </c>
      <c r="CN799" s="14">
        <v>122264.7</v>
      </c>
      <c r="CO799" s="14">
        <v>153819.4</v>
      </c>
      <c r="CP799" s="14">
        <v>172279</v>
      </c>
      <c r="CQ799" s="14">
        <v>242994.4</v>
      </c>
      <c r="CR799" s="14">
        <v>230302.8</v>
      </c>
      <c r="CS799" s="14">
        <v>159743.29999999999</v>
      </c>
      <c r="CT799" s="14">
        <v>164896.4</v>
      </c>
      <c r="CU799" s="14">
        <v>149298.20000000001</v>
      </c>
      <c r="CV799" s="14">
        <v>139734.70000000001</v>
      </c>
      <c r="CW799" s="14">
        <v>119485.4</v>
      </c>
      <c r="CX799" s="14">
        <v>112448.3</v>
      </c>
      <c r="CY799" s="14">
        <v>92967.77</v>
      </c>
      <c r="CZ799" s="14">
        <v>68945.41</v>
      </c>
      <c r="DA799" s="14">
        <v>38311.21</v>
      </c>
      <c r="DB799" s="14">
        <v>30762.35</v>
      </c>
      <c r="DC799" s="14">
        <v>119141.2</v>
      </c>
      <c r="DD799" s="14">
        <f>SUMIFS(CountData!$H:$H, CountData!$A:$A, $B799,CountData!$B:$B, $C799, CountData!$C:$C, $D799, CountData!$D:$D, $E799, CountData!$E:$E, $F799, CountData!$F:$F, $G799, CountData!$G:$G, $H799)</f>
        <v>16</v>
      </c>
      <c r="DE799" s="14">
        <f>SUMIFS(CountData!$I:$I, CountData!$A:$A, $B799, CountData!$B:$B, $C799, CountData!$C:$C, $D799, CountData!$D:$D, $E799, CountData!$E:$E, $F799, CountData!$F:$F, $G799, CountData!$G:$G, $H799)</f>
        <v>19</v>
      </c>
      <c r="DF799" s="27">
        <f t="shared" ca="1" si="12"/>
        <v>8740.2274999999972</v>
      </c>
      <c r="DG799" s="14">
        <v>0</v>
      </c>
    </row>
    <row r="800" spans="1:111" x14ac:dyDescent="0.25">
      <c r="A800" s="14" t="s">
        <v>56</v>
      </c>
      <c r="B800" s="14" t="s">
        <v>55</v>
      </c>
      <c r="C800" s="14" t="s">
        <v>55</v>
      </c>
      <c r="D800" s="14" t="s">
        <v>55</v>
      </c>
      <c r="E800" s="14" t="s">
        <v>100</v>
      </c>
      <c r="F800" s="14" t="s">
        <v>55</v>
      </c>
      <c r="G800" s="14" t="s">
        <v>62</v>
      </c>
      <c r="H800" s="1">
        <v>42285</v>
      </c>
      <c r="I800" s="14">
        <v>8390.94</v>
      </c>
      <c r="J800" s="14">
        <v>7761.82</v>
      </c>
      <c r="K800" s="14">
        <v>7519.28</v>
      </c>
      <c r="L800" s="14">
        <v>7273.64</v>
      </c>
      <c r="M800" s="14">
        <v>7407</v>
      </c>
      <c r="N800" s="14">
        <v>8744.2199999999993</v>
      </c>
      <c r="O800" s="14">
        <v>9740.2999999999993</v>
      </c>
      <c r="P800" s="14">
        <v>12018.16</v>
      </c>
      <c r="Q800" s="14">
        <v>15245.78</v>
      </c>
      <c r="R800" s="14">
        <v>16555.98</v>
      </c>
      <c r="S800" s="14">
        <v>16592.28</v>
      </c>
      <c r="T800" s="14">
        <v>18338.62</v>
      </c>
      <c r="U800" s="14">
        <v>18941.439999999999</v>
      </c>
      <c r="V800" s="14">
        <v>18739.84</v>
      </c>
      <c r="W800" s="14">
        <v>12163.44</v>
      </c>
      <c r="X800" s="14">
        <v>7088.14</v>
      </c>
      <c r="Y800" s="14">
        <v>5708</v>
      </c>
      <c r="Z800" s="14">
        <v>5010.4399999999996</v>
      </c>
      <c r="AA800" s="14">
        <v>4675.3999999999996</v>
      </c>
      <c r="AB800" s="14">
        <v>7275.52</v>
      </c>
      <c r="AC800" s="14">
        <v>10967.98</v>
      </c>
      <c r="AD800" s="14">
        <v>9748.4599999999991</v>
      </c>
      <c r="AE800" s="14">
        <v>8396.06</v>
      </c>
      <c r="AF800" s="14">
        <v>7834.18</v>
      </c>
      <c r="AG800" s="14">
        <v>5620.4949999999999</v>
      </c>
      <c r="AH800" s="14">
        <v>8297.6090000000004</v>
      </c>
      <c r="AI800" s="14">
        <v>7723.6040000000003</v>
      </c>
      <c r="AJ800" s="14">
        <v>7662.06</v>
      </c>
      <c r="AK800" s="14">
        <v>7441.9989999999998</v>
      </c>
      <c r="AL800" s="14">
        <v>7519.393</v>
      </c>
      <c r="AM800" s="14">
        <v>8807.18</v>
      </c>
      <c r="AN800" s="14">
        <v>9582.8130000000001</v>
      </c>
      <c r="AO800" s="14">
        <v>11738.15</v>
      </c>
      <c r="AP800" s="14">
        <v>15327.79</v>
      </c>
      <c r="AQ800" s="14">
        <v>16298.61</v>
      </c>
      <c r="AR800" s="14">
        <v>16545.84</v>
      </c>
      <c r="AS800" s="14">
        <v>18633.060000000001</v>
      </c>
      <c r="AT800" s="14">
        <v>18912.009999999998</v>
      </c>
      <c r="AU800" s="14">
        <v>18503.419999999998</v>
      </c>
      <c r="AV800" s="14">
        <v>18024.650000000001</v>
      </c>
      <c r="AW800" s="14">
        <v>15457.68</v>
      </c>
      <c r="AX800" s="14">
        <v>13917.33</v>
      </c>
      <c r="AY800" s="14">
        <v>13158.06</v>
      </c>
      <c r="AZ800" s="14">
        <v>11791.03</v>
      </c>
      <c r="BA800" s="14">
        <v>11198.61</v>
      </c>
      <c r="BB800" s="14">
        <v>11249.59</v>
      </c>
      <c r="BC800" s="14">
        <v>9879.2639999999992</v>
      </c>
      <c r="BD800" s="14">
        <v>8495.7039999999997</v>
      </c>
      <c r="BE800" s="14">
        <v>7930.1670000000004</v>
      </c>
      <c r="BF800" s="14">
        <v>13639.88</v>
      </c>
      <c r="BG800" s="14">
        <v>70</v>
      </c>
      <c r="BH800" s="14">
        <v>67.241399999999999</v>
      </c>
      <c r="BI800" s="14">
        <v>67.930999999999997</v>
      </c>
      <c r="BJ800" s="14">
        <v>65.930999999999997</v>
      </c>
      <c r="BK800" s="14">
        <v>67.310299999999998</v>
      </c>
      <c r="BL800" s="14">
        <v>64.551699999999997</v>
      </c>
      <c r="BM800" s="14">
        <v>65.241399999999999</v>
      </c>
      <c r="BN800" s="14">
        <v>68.689700000000002</v>
      </c>
      <c r="BO800" s="14">
        <v>74.069000000000003</v>
      </c>
      <c r="BP800" s="14">
        <v>80.137900000000002</v>
      </c>
      <c r="BQ800" s="14">
        <v>82.827600000000004</v>
      </c>
      <c r="BR800" s="14">
        <v>84.137900000000002</v>
      </c>
      <c r="BS800" s="14">
        <v>84.827600000000004</v>
      </c>
      <c r="BT800" s="14">
        <v>84.827600000000004</v>
      </c>
      <c r="BU800" s="14">
        <v>83.448300000000003</v>
      </c>
      <c r="BV800" s="14">
        <v>84.069000000000003</v>
      </c>
      <c r="BW800" s="14">
        <v>84.137900000000002</v>
      </c>
      <c r="BX800" s="14">
        <v>81.069000000000003</v>
      </c>
      <c r="BY800" s="14">
        <v>75.689700000000002</v>
      </c>
      <c r="BZ800" s="14">
        <v>75</v>
      </c>
      <c r="CA800" s="14">
        <v>74</v>
      </c>
      <c r="CB800" s="14">
        <v>73.310299999999998</v>
      </c>
      <c r="CC800" s="14">
        <v>71.930999999999997</v>
      </c>
      <c r="CD800" s="14">
        <v>70.930999999999997</v>
      </c>
      <c r="CE800" s="14">
        <v>28000.22</v>
      </c>
      <c r="CF800" s="14">
        <v>26344.23</v>
      </c>
      <c r="CG800" s="14">
        <v>25531.66</v>
      </c>
      <c r="CH800" s="14">
        <v>23875.040000000001</v>
      </c>
      <c r="CI800" s="14">
        <v>25331.46</v>
      </c>
      <c r="CJ800" s="14">
        <v>31550.55</v>
      </c>
      <c r="CK800" s="14">
        <v>32719.439999999999</v>
      </c>
      <c r="CL800" s="14">
        <v>58671.360000000001</v>
      </c>
      <c r="CM800" s="14">
        <v>94184.92</v>
      </c>
      <c r="CN800" s="14">
        <v>114580.6</v>
      </c>
      <c r="CO800" s="14">
        <v>140579.20000000001</v>
      </c>
      <c r="CP800" s="14">
        <v>169269.6</v>
      </c>
      <c r="CQ800" s="14">
        <v>157712.70000000001</v>
      </c>
      <c r="CR800" s="14">
        <v>160063.5</v>
      </c>
      <c r="CS800" s="14">
        <v>131672.4</v>
      </c>
      <c r="CT800" s="14">
        <v>180591.3</v>
      </c>
      <c r="CU800" s="14">
        <v>157630</v>
      </c>
      <c r="CV800" s="14">
        <v>152073.60000000001</v>
      </c>
      <c r="CW800" s="14">
        <v>138612</v>
      </c>
      <c r="CX800" s="14">
        <v>104361.8</v>
      </c>
      <c r="CY800" s="14">
        <v>84248.72</v>
      </c>
      <c r="CZ800" s="14">
        <v>64193.07</v>
      </c>
      <c r="DA800" s="14">
        <v>38770.160000000003</v>
      </c>
      <c r="DB800" s="14">
        <v>29508.83</v>
      </c>
      <c r="DC800" s="14">
        <v>121496.7</v>
      </c>
      <c r="DD800" s="14">
        <f>SUMIFS(CountData!$H:$H, CountData!$A:$A, $B800,CountData!$B:$B, $C800, CountData!$C:$C, $D800, CountData!$D:$D, $E800, CountData!$E:$E, $F800, CountData!$F:$F, $G800, CountData!$G:$G, $H800)</f>
        <v>16</v>
      </c>
      <c r="DE800" s="14">
        <f>SUMIFS(CountData!$I:$I, CountData!$A:$A, $B800, CountData!$B:$B, $C800, CountData!$C:$C, $D800, CountData!$D:$D, $E800, CountData!$E:$E, $F800, CountData!$F:$F, $G800, CountData!$G:$G, $H800)</f>
        <v>19</v>
      </c>
      <c r="DF800" s="27">
        <f t="shared" ca="1" si="12"/>
        <v>9518.9350000000013</v>
      </c>
      <c r="DG800" s="14">
        <v>0</v>
      </c>
    </row>
    <row r="801" spans="1:111" x14ac:dyDescent="0.25">
      <c r="A801" s="14" t="s">
        <v>56</v>
      </c>
      <c r="B801" s="14" t="s">
        <v>55</v>
      </c>
      <c r="C801" s="14" t="s">
        <v>55</v>
      </c>
      <c r="D801" s="14" t="s">
        <v>55</v>
      </c>
      <c r="E801" s="14" t="s">
        <v>100</v>
      </c>
      <c r="F801" s="14" t="s">
        <v>55</v>
      </c>
      <c r="G801" s="14" t="s">
        <v>62</v>
      </c>
      <c r="H801" s="1">
        <v>42286</v>
      </c>
      <c r="I801" s="14">
        <v>7826.12</v>
      </c>
      <c r="J801" s="14">
        <v>7768.14</v>
      </c>
      <c r="K801" s="14">
        <v>7377.36</v>
      </c>
      <c r="L801" s="14">
        <v>7567.66</v>
      </c>
      <c r="M801" s="14">
        <v>7806.74</v>
      </c>
      <c r="N801" s="14">
        <v>8768.76</v>
      </c>
      <c r="O801" s="14">
        <v>12064.08</v>
      </c>
      <c r="P801" s="14">
        <v>13908.28</v>
      </c>
      <c r="Q801" s="14">
        <v>14842.44</v>
      </c>
      <c r="R801" s="14">
        <v>16520.02</v>
      </c>
      <c r="S801" s="14">
        <v>17004.2</v>
      </c>
      <c r="T801" s="14">
        <v>18090.16</v>
      </c>
      <c r="U801" s="14">
        <v>19014.080000000002</v>
      </c>
      <c r="V801" s="14">
        <v>18253.060000000001</v>
      </c>
      <c r="W801" s="14">
        <v>10233.52</v>
      </c>
      <c r="X801" s="14">
        <v>6048.76</v>
      </c>
      <c r="Y801" s="14">
        <v>5581.62</v>
      </c>
      <c r="Z801" s="14">
        <v>5385.6</v>
      </c>
      <c r="AA801" s="14">
        <v>4807.5200000000004</v>
      </c>
      <c r="AB801" s="14">
        <v>7688.72</v>
      </c>
      <c r="AC801" s="14">
        <v>11098.34</v>
      </c>
      <c r="AD801" s="14">
        <v>9971.82</v>
      </c>
      <c r="AE801" s="14">
        <v>9045.74</v>
      </c>
      <c r="AF801" s="14">
        <v>8305.7800000000007</v>
      </c>
      <c r="AG801" s="14">
        <v>5455.875</v>
      </c>
      <c r="AH801" s="14">
        <v>7746.35</v>
      </c>
      <c r="AI801" s="14">
        <v>7696.4880000000003</v>
      </c>
      <c r="AJ801" s="14">
        <v>7623.2259999999997</v>
      </c>
      <c r="AK801" s="14">
        <v>7664.3410000000003</v>
      </c>
      <c r="AL801" s="14">
        <v>7776.6610000000001</v>
      </c>
      <c r="AM801" s="14">
        <v>8870.8770000000004</v>
      </c>
      <c r="AN801" s="14">
        <v>11573.54</v>
      </c>
      <c r="AO801" s="14">
        <v>13729.38</v>
      </c>
      <c r="AP801" s="14">
        <v>15675.32</v>
      </c>
      <c r="AQ801" s="14">
        <v>16406.3</v>
      </c>
      <c r="AR801" s="14">
        <v>17438.14</v>
      </c>
      <c r="AS801" s="14">
        <v>19175.060000000001</v>
      </c>
      <c r="AT801" s="14">
        <v>19666.2</v>
      </c>
      <c r="AU801" s="14">
        <v>18523.13</v>
      </c>
      <c r="AV801" s="14">
        <v>15806.9</v>
      </c>
      <c r="AW801" s="14">
        <v>13874.81</v>
      </c>
      <c r="AX801" s="14">
        <v>13282.9</v>
      </c>
      <c r="AY801" s="14">
        <v>13711.46</v>
      </c>
      <c r="AZ801" s="14">
        <v>12242.89</v>
      </c>
      <c r="BA801" s="14">
        <v>11553.9</v>
      </c>
      <c r="BB801" s="14">
        <v>11578.34</v>
      </c>
      <c r="BC801" s="14">
        <v>10469.25</v>
      </c>
      <c r="BD801" s="14">
        <v>9274.7790000000005</v>
      </c>
      <c r="BE801" s="14">
        <v>8255.4290000000001</v>
      </c>
      <c r="BF801" s="14">
        <v>13316.14</v>
      </c>
      <c r="BG801" s="14">
        <v>68.551699999999997</v>
      </c>
      <c r="BH801" s="14">
        <v>69.930999999999997</v>
      </c>
      <c r="BI801" s="14">
        <v>69.620699999999999</v>
      </c>
      <c r="BJ801" s="14">
        <v>68.620699999999999</v>
      </c>
      <c r="BK801" s="14">
        <v>68.620699999999999</v>
      </c>
      <c r="BL801" s="14">
        <v>67.930999999999997</v>
      </c>
      <c r="BM801" s="14">
        <v>69.310299999999998</v>
      </c>
      <c r="BN801" s="14">
        <v>75.758600000000001</v>
      </c>
      <c r="BO801" s="14">
        <v>83.206900000000005</v>
      </c>
      <c r="BP801" s="14">
        <v>84.517200000000003</v>
      </c>
      <c r="BQ801" s="14">
        <v>90.517200000000003</v>
      </c>
      <c r="BR801" s="14">
        <v>95.896600000000007</v>
      </c>
      <c r="BS801" s="14">
        <v>95.896600000000007</v>
      </c>
      <c r="BT801" s="14">
        <v>96.896600000000007</v>
      </c>
      <c r="BU801" s="14">
        <v>99.517200000000003</v>
      </c>
      <c r="BV801" s="14">
        <v>99.827600000000004</v>
      </c>
      <c r="BW801" s="14">
        <v>98.206900000000005</v>
      </c>
      <c r="BX801" s="14">
        <v>95.069000000000003</v>
      </c>
      <c r="BY801" s="14">
        <v>91.930999999999997</v>
      </c>
      <c r="BZ801" s="14">
        <v>91.379300000000001</v>
      </c>
      <c r="CA801" s="14">
        <v>86</v>
      </c>
      <c r="CB801" s="14">
        <v>82.930999999999997</v>
      </c>
      <c r="CC801" s="14">
        <v>81.241399999999999</v>
      </c>
      <c r="CD801" s="14">
        <v>80.310299999999998</v>
      </c>
      <c r="CE801" s="14">
        <v>71777.95</v>
      </c>
      <c r="CF801" s="14">
        <v>70312.36</v>
      </c>
      <c r="CG801" s="14">
        <v>73749.25</v>
      </c>
      <c r="CH801" s="14">
        <v>79683.22</v>
      </c>
      <c r="CI801" s="14">
        <v>80614.06</v>
      </c>
      <c r="CJ801" s="14">
        <v>98547.3</v>
      </c>
      <c r="CK801" s="14">
        <v>105100.9</v>
      </c>
      <c r="CL801" s="14">
        <v>147183.9</v>
      </c>
      <c r="CM801" s="14">
        <v>219854.6</v>
      </c>
      <c r="CN801" s="14">
        <v>295205.8</v>
      </c>
      <c r="CO801" s="14">
        <v>361876.3</v>
      </c>
      <c r="CP801" s="14">
        <v>390140.8</v>
      </c>
      <c r="CQ801" s="14">
        <v>350964.9</v>
      </c>
      <c r="CR801" s="14">
        <v>373348.7</v>
      </c>
      <c r="CS801" s="14">
        <v>441837.8</v>
      </c>
      <c r="CT801" s="14">
        <v>463559.2</v>
      </c>
      <c r="CU801" s="14">
        <v>427137.9</v>
      </c>
      <c r="CV801" s="14">
        <v>628483.69999999995</v>
      </c>
      <c r="CW801" s="14">
        <v>763771.8</v>
      </c>
      <c r="CX801" s="14">
        <v>611125.5</v>
      </c>
      <c r="CY801" s="14">
        <v>445664.3</v>
      </c>
      <c r="CZ801" s="14">
        <v>295333.2</v>
      </c>
      <c r="DA801" s="14">
        <v>151118.5</v>
      </c>
      <c r="DB801" s="14">
        <v>105995.5</v>
      </c>
      <c r="DC801" s="14">
        <v>540277.4</v>
      </c>
      <c r="DD801" s="14">
        <f>SUMIFS(CountData!$H:$H, CountData!$A:$A, $B801,CountData!$B:$B, $C801, CountData!$C:$C, $D801, CountData!$D:$D, $E801, CountData!$E:$E, $F801, CountData!$F:$F, $G801, CountData!$G:$G, $H801)</f>
        <v>16</v>
      </c>
      <c r="DE801" s="14">
        <f>SUMIFS(CountData!$I:$I, CountData!$A:$A, $B801, CountData!$B:$B, $C801, CountData!$C:$C, $D801, CountData!$D:$D, $E801, CountData!$E:$E, $F801, CountData!$F:$F, $G801, CountData!$G:$G, $H801)</f>
        <v>19</v>
      </c>
      <c r="DF801" s="27">
        <f t="shared" ca="1" si="12"/>
        <v>8713.1424999999981</v>
      </c>
      <c r="DG801" s="14">
        <v>0</v>
      </c>
    </row>
    <row r="802" spans="1:111" x14ac:dyDescent="0.25">
      <c r="A802" s="14" t="s">
        <v>56</v>
      </c>
      <c r="B802" s="14" t="s">
        <v>55</v>
      </c>
      <c r="C802" s="14" t="s">
        <v>55</v>
      </c>
      <c r="D802" s="14" t="s">
        <v>55</v>
      </c>
      <c r="E802" s="14" t="s">
        <v>100</v>
      </c>
      <c r="F802" s="14" t="s">
        <v>55</v>
      </c>
      <c r="G802" s="14" t="s">
        <v>62</v>
      </c>
      <c r="H802" s="1">
        <v>42289</v>
      </c>
      <c r="I802" s="14">
        <v>7732.48</v>
      </c>
      <c r="J802" s="14">
        <v>7199.5</v>
      </c>
      <c r="K802" s="14">
        <v>6825.06</v>
      </c>
      <c r="L802" s="14">
        <v>7056.34</v>
      </c>
      <c r="M802" s="14">
        <v>8068.24</v>
      </c>
      <c r="N802" s="14">
        <v>9061.68</v>
      </c>
      <c r="O802" s="14">
        <v>10759.66</v>
      </c>
      <c r="P802" s="14">
        <v>12424.92</v>
      </c>
      <c r="Q802" s="14">
        <v>13141.92</v>
      </c>
      <c r="R802" s="14">
        <v>16349.6</v>
      </c>
      <c r="S802" s="14">
        <v>16688.22</v>
      </c>
      <c r="T802" s="14">
        <v>17308</v>
      </c>
      <c r="U802" s="14">
        <v>17070.66</v>
      </c>
      <c r="V802" s="14">
        <v>17165.38</v>
      </c>
      <c r="W802" s="14">
        <v>10792.98</v>
      </c>
      <c r="X802" s="14">
        <v>9102.3799999999992</v>
      </c>
      <c r="Y802" s="14">
        <v>7773.46</v>
      </c>
      <c r="Z802" s="14">
        <v>7170.76</v>
      </c>
      <c r="AA802" s="14">
        <v>6144.78</v>
      </c>
      <c r="AB802" s="14">
        <v>10008.66</v>
      </c>
      <c r="AC802" s="14">
        <v>11478.66</v>
      </c>
      <c r="AD802" s="14">
        <v>10450.74</v>
      </c>
      <c r="AE802" s="14">
        <v>9755.02</v>
      </c>
      <c r="AF802" s="14">
        <v>9045.08</v>
      </c>
      <c r="AG802" s="14">
        <v>7547.8450000000003</v>
      </c>
      <c r="AH802" s="14">
        <v>7538.951</v>
      </c>
      <c r="AI802" s="14">
        <v>6893.1319999999996</v>
      </c>
      <c r="AJ802" s="14">
        <v>6708.1840000000002</v>
      </c>
      <c r="AK802" s="14">
        <v>6863.1959999999999</v>
      </c>
      <c r="AL802" s="14">
        <v>8042.0739999999996</v>
      </c>
      <c r="AM802" s="14">
        <v>9212.69</v>
      </c>
      <c r="AN802" s="14">
        <v>10842.48</v>
      </c>
      <c r="AO802" s="14">
        <v>12302.51</v>
      </c>
      <c r="AP802" s="14">
        <v>13756.69</v>
      </c>
      <c r="AQ802" s="14">
        <v>16247.96</v>
      </c>
      <c r="AR802" s="14">
        <v>16937.37</v>
      </c>
      <c r="AS802" s="14">
        <v>17477.12</v>
      </c>
      <c r="AT802" s="14">
        <v>16934.84</v>
      </c>
      <c r="AU802" s="14">
        <v>17470.169999999998</v>
      </c>
      <c r="AV802" s="14">
        <v>16344.42</v>
      </c>
      <c r="AW802" s="14">
        <v>16975</v>
      </c>
      <c r="AX802" s="14">
        <v>15392.15</v>
      </c>
      <c r="AY802" s="14">
        <v>14131.64</v>
      </c>
      <c r="AZ802" s="14">
        <v>12400.81</v>
      </c>
      <c r="BA802" s="14">
        <v>13202.69</v>
      </c>
      <c r="BB802" s="14">
        <v>11274.7</v>
      </c>
      <c r="BC802" s="14">
        <v>10210.1</v>
      </c>
      <c r="BD802" s="14">
        <v>9770.4539999999997</v>
      </c>
      <c r="BE802" s="14">
        <v>8866.7960000000003</v>
      </c>
      <c r="BF802" s="14">
        <v>14842.62</v>
      </c>
      <c r="BG802" s="14">
        <v>76.620699999999999</v>
      </c>
      <c r="BH802" s="14">
        <v>75.930999999999997</v>
      </c>
      <c r="BI802" s="14">
        <v>75.620699999999999</v>
      </c>
      <c r="BJ802" s="14">
        <v>76</v>
      </c>
      <c r="BK802" s="14">
        <v>73.930999999999997</v>
      </c>
      <c r="BL802" s="14">
        <v>75.310299999999998</v>
      </c>
      <c r="BM802" s="14">
        <v>74.241399999999999</v>
      </c>
      <c r="BN802" s="14">
        <v>77</v>
      </c>
      <c r="BO802" s="14">
        <v>80.379300000000001</v>
      </c>
      <c r="BP802" s="14">
        <v>84.137900000000002</v>
      </c>
      <c r="BQ802" s="14">
        <v>87.137900000000002</v>
      </c>
      <c r="BR802" s="14">
        <v>87.758600000000001</v>
      </c>
      <c r="BS802" s="14">
        <v>90.137900000000002</v>
      </c>
      <c r="BT802" s="14">
        <v>92.448300000000003</v>
      </c>
      <c r="BU802" s="14">
        <v>95.379300000000001</v>
      </c>
      <c r="BV802" s="14">
        <v>95.069000000000003</v>
      </c>
      <c r="BW802" s="14">
        <v>92.448300000000003</v>
      </c>
      <c r="BX802" s="14">
        <v>87.137900000000002</v>
      </c>
      <c r="BY802" s="14">
        <v>81.379300000000001</v>
      </c>
      <c r="BZ802" s="14">
        <v>80.620699999999999</v>
      </c>
      <c r="CA802" s="14">
        <v>81</v>
      </c>
      <c r="CB802" s="14">
        <v>79.689700000000002</v>
      </c>
      <c r="CC802" s="14">
        <v>79.310299999999998</v>
      </c>
      <c r="CD802" s="14">
        <v>78.689700000000002</v>
      </c>
      <c r="CE802" s="14">
        <v>49976.47</v>
      </c>
      <c r="CF802" s="14">
        <v>53758.06</v>
      </c>
      <c r="CG802" s="14">
        <v>50027.09</v>
      </c>
      <c r="CH802" s="14">
        <v>52164.480000000003</v>
      </c>
      <c r="CI802" s="14">
        <v>58635.45</v>
      </c>
      <c r="CJ802" s="14">
        <v>69771.05</v>
      </c>
      <c r="CK802" s="14">
        <v>75357.850000000006</v>
      </c>
      <c r="CL802" s="14">
        <v>110903.1</v>
      </c>
      <c r="CM802" s="14">
        <v>178662.7</v>
      </c>
      <c r="CN802" s="14">
        <v>256435.8</v>
      </c>
      <c r="CO802" s="14">
        <v>323515.90000000002</v>
      </c>
      <c r="CP802" s="14">
        <v>373873</v>
      </c>
      <c r="CQ802" s="14">
        <v>348811.6</v>
      </c>
      <c r="CR802" s="14">
        <v>374180.3</v>
      </c>
      <c r="CS802" s="14">
        <v>474089.4</v>
      </c>
      <c r="CT802" s="14">
        <v>406580.5</v>
      </c>
      <c r="CU802" s="14">
        <v>331927.90000000002</v>
      </c>
      <c r="CV802" s="14">
        <v>354349.5</v>
      </c>
      <c r="CW802" s="14">
        <v>281111.59999999998</v>
      </c>
      <c r="CX802" s="14">
        <v>278587.90000000002</v>
      </c>
      <c r="CY802" s="14">
        <v>191332.3</v>
      </c>
      <c r="CZ802" s="14">
        <v>131186.9</v>
      </c>
      <c r="DA802" s="14">
        <v>94280.55</v>
      </c>
      <c r="DB802" s="14">
        <v>65417.15</v>
      </c>
      <c r="DC802" s="14">
        <v>313341.59999999998</v>
      </c>
      <c r="DD802" s="14">
        <f>SUMIFS(CountData!$H:$H, CountData!$A:$A, $B802,CountData!$B:$B, $C802, CountData!$C:$C, $D802, CountData!$D:$D, $E802, CountData!$E:$E, $F802, CountData!$F:$F, $G802, CountData!$G:$G, $H802)</f>
        <v>16</v>
      </c>
      <c r="DE802" s="14">
        <f>SUMIFS(CountData!$I:$I, CountData!$A:$A, $B802, CountData!$B:$B, $C802, CountData!$C:$C, $D802, CountData!$D:$D, $E802, CountData!$E:$E, $F802, CountData!$F:$F, $G802, CountData!$G:$G, $H802)</f>
        <v>19</v>
      </c>
      <c r="DF802" s="27">
        <f t="shared" ca="1" si="12"/>
        <v>8162.9575000000004</v>
      </c>
      <c r="DG802" s="14">
        <v>0</v>
      </c>
    </row>
    <row r="803" spans="1:111" x14ac:dyDescent="0.25">
      <c r="A803" s="14" t="s">
        <v>56</v>
      </c>
      <c r="B803" s="14" t="s">
        <v>55</v>
      </c>
      <c r="C803" s="14" t="s">
        <v>55</v>
      </c>
      <c r="D803" s="14" t="s">
        <v>55</v>
      </c>
      <c r="E803" s="14" t="s">
        <v>100</v>
      </c>
      <c r="F803" s="14" t="s">
        <v>55</v>
      </c>
      <c r="G803" s="14" t="s">
        <v>62</v>
      </c>
      <c r="H803" s="1">
        <v>42290</v>
      </c>
      <c r="I803" s="14">
        <v>8646.5400000000009</v>
      </c>
      <c r="J803" s="14">
        <v>8373.48</v>
      </c>
      <c r="K803" s="14">
        <v>7766.28</v>
      </c>
      <c r="L803" s="14">
        <v>7822.08</v>
      </c>
      <c r="M803" s="14">
        <v>8027.58</v>
      </c>
      <c r="N803" s="14">
        <v>9100.02</v>
      </c>
      <c r="O803" s="14">
        <v>10662.88</v>
      </c>
      <c r="P803" s="14">
        <v>13566.86</v>
      </c>
      <c r="Q803" s="14">
        <v>16232.62</v>
      </c>
      <c r="R803" s="14">
        <v>17476.48</v>
      </c>
      <c r="S803" s="14">
        <v>18320.740000000002</v>
      </c>
      <c r="T803" s="14">
        <v>18650.439999999999</v>
      </c>
      <c r="U803" s="14">
        <v>18416.66</v>
      </c>
      <c r="V803" s="14">
        <v>18894.939999999999</v>
      </c>
      <c r="W803" s="14">
        <v>11827.84</v>
      </c>
      <c r="X803" s="14">
        <v>7863.1</v>
      </c>
      <c r="Y803" s="14">
        <v>7375.42</v>
      </c>
      <c r="Z803" s="14">
        <v>7069.06</v>
      </c>
      <c r="AA803" s="14">
        <v>6112.36</v>
      </c>
      <c r="AB803" s="14">
        <v>9452.2199999999993</v>
      </c>
      <c r="AC803" s="14">
        <v>13692.28</v>
      </c>
      <c r="AD803" s="14">
        <v>12206.78</v>
      </c>
      <c r="AE803" s="14">
        <v>9154.4</v>
      </c>
      <c r="AF803" s="14">
        <v>8677.52</v>
      </c>
      <c r="AG803" s="14">
        <v>7104.9849999999997</v>
      </c>
      <c r="AH803" s="14">
        <v>8370.9509999999991</v>
      </c>
      <c r="AI803" s="14">
        <v>7985.3950000000004</v>
      </c>
      <c r="AJ803" s="14">
        <v>7640.6909999999998</v>
      </c>
      <c r="AK803" s="14">
        <v>7657.3770000000004</v>
      </c>
      <c r="AL803" s="14">
        <v>8035.6629999999996</v>
      </c>
      <c r="AM803" s="14">
        <v>9270.3490000000002</v>
      </c>
      <c r="AN803" s="14">
        <v>10845.81</v>
      </c>
      <c r="AO803" s="14">
        <v>13597.63</v>
      </c>
      <c r="AP803" s="14">
        <v>16510.009999999998</v>
      </c>
      <c r="AQ803" s="14">
        <v>17461.75</v>
      </c>
      <c r="AR803" s="14">
        <v>18522.36</v>
      </c>
      <c r="AS803" s="14">
        <v>18903.919999999998</v>
      </c>
      <c r="AT803" s="14">
        <v>18860.87</v>
      </c>
      <c r="AU803" s="14">
        <v>18414.37</v>
      </c>
      <c r="AV803" s="14">
        <v>17858.72</v>
      </c>
      <c r="AW803" s="14">
        <v>16067.39</v>
      </c>
      <c r="AX803" s="14">
        <v>14882.38</v>
      </c>
      <c r="AY803" s="14">
        <v>14155.61</v>
      </c>
      <c r="AZ803" s="14">
        <v>12493.21</v>
      </c>
      <c r="BA803" s="14">
        <v>12509.65</v>
      </c>
      <c r="BB803" s="14">
        <v>13368.3</v>
      </c>
      <c r="BC803" s="14">
        <v>11958.46</v>
      </c>
      <c r="BD803" s="14">
        <v>9145.4150000000009</v>
      </c>
      <c r="BE803" s="14">
        <v>8592.4539999999997</v>
      </c>
      <c r="BF803" s="14">
        <v>14243.86</v>
      </c>
      <c r="BG803" s="14">
        <v>77.689700000000002</v>
      </c>
      <c r="BH803" s="14">
        <v>76.310299999999998</v>
      </c>
      <c r="BI803" s="14">
        <v>75.620699999999999</v>
      </c>
      <c r="BJ803" s="14">
        <v>75.620699999999999</v>
      </c>
      <c r="BK803" s="14">
        <v>75.241399999999999</v>
      </c>
      <c r="BL803" s="14">
        <v>75.620699999999999</v>
      </c>
      <c r="BM803" s="14">
        <v>75.620699999999999</v>
      </c>
      <c r="BN803" s="14">
        <v>80</v>
      </c>
      <c r="BO803" s="14">
        <v>83.758600000000001</v>
      </c>
      <c r="BP803" s="14">
        <v>86.137900000000002</v>
      </c>
      <c r="BQ803" s="14">
        <v>86.827600000000004</v>
      </c>
      <c r="BR803" s="14">
        <v>87.448300000000003</v>
      </c>
      <c r="BS803" s="14">
        <v>88.758600000000001</v>
      </c>
      <c r="BT803" s="14">
        <v>88.137900000000002</v>
      </c>
      <c r="BU803" s="14">
        <v>85.758600000000001</v>
      </c>
      <c r="BV803" s="14">
        <v>85.069000000000003</v>
      </c>
      <c r="BW803" s="14">
        <v>84.758600000000001</v>
      </c>
      <c r="BX803" s="14">
        <v>83.069000000000003</v>
      </c>
      <c r="BY803" s="14">
        <v>80.069000000000003</v>
      </c>
      <c r="BZ803" s="14">
        <v>78.689700000000002</v>
      </c>
      <c r="CA803" s="14">
        <v>78.689700000000002</v>
      </c>
      <c r="CB803" s="14">
        <v>77.689700000000002</v>
      </c>
      <c r="CC803" s="14">
        <v>78</v>
      </c>
      <c r="CD803" s="14">
        <v>78</v>
      </c>
      <c r="CE803" s="14">
        <v>46356.51</v>
      </c>
      <c r="CF803" s="14">
        <v>49192.72</v>
      </c>
      <c r="CG803" s="14">
        <v>48465.97</v>
      </c>
      <c r="CH803" s="14">
        <v>47892.57</v>
      </c>
      <c r="CI803" s="14">
        <v>70705.09</v>
      </c>
      <c r="CJ803" s="14">
        <v>79187.42</v>
      </c>
      <c r="CK803" s="14">
        <v>69260.67</v>
      </c>
      <c r="CL803" s="14">
        <v>126933.2</v>
      </c>
      <c r="CM803" s="14">
        <v>192969.2</v>
      </c>
      <c r="CN803" s="14">
        <v>204562.4</v>
      </c>
      <c r="CO803" s="14">
        <v>281780.8</v>
      </c>
      <c r="CP803" s="14">
        <v>289535.09999999998</v>
      </c>
      <c r="CQ803" s="14">
        <v>264490.2</v>
      </c>
      <c r="CR803" s="14">
        <v>300271.3</v>
      </c>
      <c r="CS803" s="14">
        <v>268081.3</v>
      </c>
      <c r="CT803" s="14">
        <v>295469.2</v>
      </c>
      <c r="CU803" s="14">
        <v>300774.8</v>
      </c>
      <c r="CV803" s="14">
        <v>264762.3</v>
      </c>
      <c r="CW803" s="14">
        <v>246125.3</v>
      </c>
      <c r="CX803" s="14">
        <v>220743.1</v>
      </c>
      <c r="CY803" s="14">
        <v>169385.3</v>
      </c>
      <c r="CZ803" s="14">
        <v>107323.5</v>
      </c>
      <c r="DA803" s="14">
        <v>77967.320000000007</v>
      </c>
      <c r="DB803" s="14">
        <v>62415.68</v>
      </c>
      <c r="DC803" s="14">
        <v>246331.1</v>
      </c>
      <c r="DD803" s="14">
        <f>SUMIFS(CountData!$H:$H, CountData!$A:$A, $B803,CountData!$B:$B, $C803, CountData!$C:$C, $D803, CountData!$D:$D, $E803, CountData!$E:$E, $F803, CountData!$F:$F, $G803, CountData!$G:$G, $H803)</f>
        <v>16</v>
      </c>
      <c r="DE803" s="14">
        <f>SUMIFS(CountData!$I:$I, CountData!$A:$A, $B803, CountData!$B:$B, $C803, CountData!$C:$C, $D803, CountData!$D:$D, $E803, CountData!$E:$E, $F803, CountData!$F:$F, $G803, CountData!$G:$G, $H803)</f>
        <v>19</v>
      </c>
      <c r="DF803" s="27">
        <f t="shared" ca="1" si="12"/>
        <v>8636.0399999999991</v>
      </c>
      <c r="DG803" s="14">
        <v>0</v>
      </c>
    </row>
    <row r="804" spans="1:111" x14ac:dyDescent="0.25">
      <c r="A804" s="14" t="s">
        <v>56</v>
      </c>
      <c r="B804" s="14" t="s">
        <v>55</v>
      </c>
      <c r="C804" s="14" t="s">
        <v>55</v>
      </c>
      <c r="D804" s="14" t="s">
        <v>55</v>
      </c>
      <c r="E804" s="14" t="s">
        <v>100</v>
      </c>
      <c r="F804" s="14" t="s">
        <v>55</v>
      </c>
      <c r="G804" s="14" t="s">
        <v>62</v>
      </c>
      <c r="H804" s="1">
        <v>42291</v>
      </c>
      <c r="I804" s="14">
        <v>8620.48</v>
      </c>
      <c r="J804" s="14">
        <v>8301.6200000000008</v>
      </c>
      <c r="K804" s="14">
        <v>7973.06</v>
      </c>
      <c r="L804" s="14">
        <v>8411.7999999999993</v>
      </c>
      <c r="M804" s="14">
        <v>9216.5400000000009</v>
      </c>
      <c r="N804" s="14">
        <v>10270.280000000001</v>
      </c>
      <c r="O804" s="14">
        <v>11321.7</v>
      </c>
      <c r="P804" s="14">
        <v>15478.48</v>
      </c>
      <c r="Q804" s="14">
        <v>17055.36</v>
      </c>
      <c r="R804" s="14">
        <v>18302.759999999998</v>
      </c>
      <c r="S804" s="14">
        <v>18741.34</v>
      </c>
      <c r="T804" s="14">
        <v>18687.939999999999</v>
      </c>
      <c r="U804" s="14">
        <v>19264.64</v>
      </c>
      <c r="V804" s="14">
        <v>18633.560000000001</v>
      </c>
      <c r="W804" s="14">
        <v>11084.8</v>
      </c>
      <c r="X804" s="14">
        <v>9000.7999999999993</v>
      </c>
      <c r="Y804" s="14">
        <v>10603.46</v>
      </c>
      <c r="Z804" s="14">
        <v>10266.120000000001</v>
      </c>
      <c r="AA804" s="14">
        <v>9252.52</v>
      </c>
      <c r="AB804" s="14">
        <v>12730.84</v>
      </c>
      <c r="AC804" s="14">
        <v>14323.02</v>
      </c>
      <c r="AD804" s="14">
        <v>13131.94</v>
      </c>
      <c r="AE804" s="14">
        <v>11349.9</v>
      </c>
      <c r="AF804" s="14">
        <v>8811.08</v>
      </c>
      <c r="AG804" s="14">
        <v>9780.7250000000004</v>
      </c>
      <c r="AH804" s="14">
        <v>8383.6710000000003</v>
      </c>
      <c r="AI804" s="14">
        <v>7942.0640000000003</v>
      </c>
      <c r="AJ804" s="14">
        <v>7829.3469999999998</v>
      </c>
      <c r="AK804" s="14">
        <v>8328.8050000000003</v>
      </c>
      <c r="AL804" s="14">
        <v>9205.26</v>
      </c>
      <c r="AM804" s="14">
        <v>10397.52</v>
      </c>
      <c r="AN804" s="14">
        <v>11474.34</v>
      </c>
      <c r="AO804" s="14">
        <v>15343.53</v>
      </c>
      <c r="AP804" s="14">
        <v>17055.240000000002</v>
      </c>
      <c r="AQ804" s="14">
        <v>18255.79</v>
      </c>
      <c r="AR804" s="14">
        <v>18835.12</v>
      </c>
      <c r="AS804" s="14">
        <v>18431.060000000001</v>
      </c>
      <c r="AT804" s="14">
        <v>18408.29</v>
      </c>
      <c r="AU804" s="14">
        <v>18082.3</v>
      </c>
      <c r="AV804" s="14">
        <v>17097.27</v>
      </c>
      <c r="AW804" s="14">
        <v>17334.02</v>
      </c>
      <c r="AX804" s="14">
        <v>18421.330000000002</v>
      </c>
      <c r="AY804" s="14">
        <v>17533.64</v>
      </c>
      <c r="AZ804" s="14">
        <v>15915.08</v>
      </c>
      <c r="BA804" s="14">
        <v>16031.6</v>
      </c>
      <c r="BB804" s="14">
        <v>13933.45</v>
      </c>
      <c r="BC804" s="14">
        <v>12906.82</v>
      </c>
      <c r="BD804" s="14">
        <v>11301.4</v>
      </c>
      <c r="BE804" s="14">
        <v>8748.0139999999992</v>
      </c>
      <c r="BF804" s="14">
        <v>17231.77</v>
      </c>
      <c r="BG804" s="14">
        <v>77.701800000000006</v>
      </c>
      <c r="BH804" s="14">
        <v>76</v>
      </c>
      <c r="BI804" s="14">
        <v>75</v>
      </c>
      <c r="BJ804" s="14">
        <v>74.701800000000006</v>
      </c>
      <c r="BK804" s="14">
        <v>75.701800000000006</v>
      </c>
      <c r="BL804" s="14">
        <v>75.701800000000006</v>
      </c>
      <c r="BM804" s="14">
        <v>75</v>
      </c>
      <c r="BN804" s="14">
        <v>75</v>
      </c>
      <c r="BO804" s="14">
        <v>81.403499999999994</v>
      </c>
      <c r="BP804" s="14">
        <v>85.210499999999996</v>
      </c>
      <c r="BQ804" s="14">
        <v>85.614000000000004</v>
      </c>
      <c r="BR804" s="14">
        <v>84.210499999999996</v>
      </c>
      <c r="BS804" s="14">
        <v>84.912300000000002</v>
      </c>
      <c r="BT804" s="14">
        <v>85.210499999999996</v>
      </c>
      <c r="BU804" s="14">
        <v>83.807000000000002</v>
      </c>
      <c r="BV804" s="14">
        <v>83.807000000000002</v>
      </c>
      <c r="BW804" s="14">
        <v>83.1053</v>
      </c>
      <c r="BX804" s="14">
        <v>79.403499999999994</v>
      </c>
      <c r="BY804" s="14">
        <v>76.701800000000006</v>
      </c>
      <c r="BZ804" s="14">
        <v>75.701800000000006</v>
      </c>
      <c r="CA804" s="14">
        <v>75.403499999999994</v>
      </c>
      <c r="CB804" s="14">
        <v>74</v>
      </c>
      <c r="CC804" s="14">
        <v>73.298199999999994</v>
      </c>
      <c r="CD804" s="14">
        <v>74</v>
      </c>
      <c r="CE804" s="14">
        <v>50187.199999999997</v>
      </c>
      <c r="CF804" s="14">
        <v>46343.58</v>
      </c>
      <c r="CG804" s="14">
        <v>39448.089999999997</v>
      </c>
      <c r="CH804" s="14">
        <v>35400.519999999997</v>
      </c>
      <c r="CI804" s="14">
        <v>47381.46</v>
      </c>
      <c r="CJ804" s="14">
        <v>52697.58</v>
      </c>
      <c r="CK804" s="14">
        <v>49225.53</v>
      </c>
      <c r="CL804" s="14">
        <v>67088.59</v>
      </c>
      <c r="CM804" s="14">
        <v>163373.4</v>
      </c>
      <c r="CN804" s="14">
        <v>184955.2</v>
      </c>
      <c r="CO804" s="14">
        <v>242823.7</v>
      </c>
      <c r="CP804" s="14">
        <v>259710.3</v>
      </c>
      <c r="CQ804" s="14">
        <v>269621</v>
      </c>
      <c r="CR804" s="14">
        <v>249822.2</v>
      </c>
      <c r="CS804" s="14">
        <v>187565.2</v>
      </c>
      <c r="CT804" s="14">
        <v>201013.2</v>
      </c>
      <c r="CU804" s="14">
        <v>183122.1</v>
      </c>
      <c r="CV804" s="14">
        <v>199968.8</v>
      </c>
      <c r="CW804" s="14">
        <v>184554.7</v>
      </c>
      <c r="CX804" s="14">
        <v>180355.6</v>
      </c>
      <c r="CY804" s="14">
        <v>156258.1</v>
      </c>
      <c r="CZ804" s="14">
        <v>104005</v>
      </c>
      <c r="DA804" s="14">
        <v>52110.27</v>
      </c>
      <c r="DB804" s="14">
        <v>39690.400000000001</v>
      </c>
      <c r="DC804" s="14">
        <v>167607.70000000001</v>
      </c>
      <c r="DD804" s="14">
        <f>SUMIFS(CountData!$H:$H, CountData!$A:$A, $B804,CountData!$B:$B, $C804, CountData!$C:$C, $D804, CountData!$D:$D, $E804, CountData!$E:$E, $F804, CountData!$F:$F, $G804, CountData!$G:$G, $H804)</f>
        <v>16</v>
      </c>
      <c r="DE804" s="14">
        <f>SUMIFS(CountData!$I:$I, CountData!$A:$A, $B804, CountData!$B:$B, $C804, CountData!$C:$C, $D804, CountData!$D:$D, $E804, CountData!$E:$E, $F804, CountData!$F:$F, $G804, CountData!$G:$G, $H804)</f>
        <v>19</v>
      </c>
      <c r="DF804" s="27">
        <f t="shared" ca="1" si="12"/>
        <v>7815.8400000000038</v>
      </c>
      <c r="DG804" s="14">
        <v>0</v>
      </c>
    </row>
    <row r="805" spans="1:111" x14ac:dyDescent="0.25">
      <c r="A805" s="14" t="s">
        <v>56</v>
      </c>
      <c r="B805" s="14" t="s">
        <v>55</v>
      </c>
      <c r="C805" s="14" t="s">
        <v>55</v>
      </c>
      <c r="D805" s="14" t="s">
        <v>55</v>
      </c>
      <c r="E805" s="14" t="s">
        <v>100</v>
      </c>
      <c r="F805" s="14" t="s">
        <v>55</v>
      </c>
      <c r="G805" s="14" t="s">
        <v>62</v>
      </c>
      <c r="H805" s="1">
        <v>42298</v>
      </c>
      <c r="I805" s="14">
        <v>8245.82</v>
      </c>
      <c r="J805" s="14">
        <v>7561.96</v>
      </c>
      <c r="K805" s="14">
        <v>7609.6</v>
      </c>
      <c r="L805" s="14">
        <v>7668.16</v>
      </c>
      <c r="M805" s="14">
        <v>7849.26</v>
      </c>
      <c r="N805" s="14">
        <v>8994.98</v>
      </c>
      <c r="O805" s="14">
        <v>11087.12</v>
      </c>
      <c r="P805" s="14">
        <v>13194.72</v>
      </c>
      <c r="Q805" s="14">
        <v>15643.7</v>
      </c>
      <c r="R805" s="14">
        <v>17592.5</v>
      </c>
      <c r="S805" s="14">
        <v>18903</v>
      </c>
      <c r="T805" s="14">
        <v>19039.759999999998</v>
      </c>
      <c r="U805" s="14">
        <v>18796.54</v>
      </c>
      <c r="V805" s="14">
        <v>18572.28</v>
      </c>
      <c r="W805" s="14">
        <v>11305.2</v>
      </c>
      <c r="X805" s="14">
        <v>7274.26</v>
      </c>
      <c r="Y805" s="14">
        <v>6362.84</v>
      </c>
      <c r="Z805" s="14">
        <v>5065.04</v>
      </c>
      <c r="AA805" s="14">
        <v>4639.74</v>
      </c>
      <c r="AB805" s="14">
        <v>7515.26</v>
      </c>
      <c r="AC805" s="14">
        <v>10467.040000000001</v>
      </c>
      <c r="AD805" s="14">
        <v>9685.7800000000007</v>
      </c>
      <c r="AE805" s="14">
        <v>8400.56</v>
      </c>
      <c r="AF805" s="14">
        <v>7946.58</v>
      </c>
      <c r="AG805" s="14">
        <v>5835.47</v>
      </c>
      <c r="AH805" s="14">
        <v>8140.4170000000004</v>
      </c>
      <c r="AI805" s="14">
        <v>7535.05</v>
      </c>
      <c r="AJ805" s="14">
        <v>7683.9840000000004</v>
      </c>
      <c r="AK805" s="14">
        <v>7865.0609999999997</v>
      </c>
      <c r="AL805" s="14">
        <v>8008.9189999999999</v>
      </c>
      <c r="AM805" s="14">
        <v>9020.5550000000003</v>
      </c>
      <c r="AN805" s="14">
        <v>11047.05</v>
      </c>
      <c r="AO805" s="14">
        <v>12992.16</v>
      </c>
      <c r="AP805" s="14">
        <v>15410.02</v>
      </c>
      <c r="AQ805" s="14">
        <v>17129.150000000001</v>
      </c>
      <c r="AR805" s="14">
        <v>18422.3</v>
      </c>
      <c r="AS805" s="14">
        <v>18327.3</v>
      </c>
      <c r="AT805" s="14">
        <v>17617.259999999998</v>
      </c>
      <c r="AU805" s="14">
        <v>17838.310000000001</v>
      </c>
      <c r="AV805" s="14">
        <v>17190.14</v>
      </c>
      <c r="AW805" s="14">
        <v>15837.45</v>
      </c>
      <c r="AX805" s="14">
        <v>14689.42</v>
      </c>
      <c r="AY805" s="14">
        <v>13079.31</v>
      </c>
      <c r="AZ805" s="14">
        <v>12050.99</v>
      </c>
      <c r="BA805" s="14">
        <v>11913.6</v>
      </c>
      <c r="BB805" s="14">
        <v>11111.52</v>
      </c>
      <c r="BC805" s="14">
        <v>9946.2189999999991</v>
      </c>
      <c r="BD805" s="14">
        <v>8449.9429999999993</v>
      </c>
      <c r="BE805" s="14">
        <v>7987.6980000000003</v>
      </c>
      <c r="BF805" s="14">
        <v>13959.67</v>
      </c>
      <c r="BG805" s="14">
        <v>64.862099999999998</v>
      </c>
      <c r="BH805" s="14">
        <v>65.551699999999997</v>
      </c>
      <c r="BI805" s="14">
        <v>64.551699999999997</v>
      </c>
      <c r="BJ805" s="14">
        <v>64.241399999999999</v>
      </c>
      <c r="BK805" s="14">
        <v>64.241399999999999</v>
      </c>
      <c r="BL805" s="14">
        <v>63.930999999999997</v>
      </c>
      <c r="BM805" s="14">
        <v>63.930999999999997</v>
      </c>
      <c r="BN805" s="14">
        <v>67.310299999999998</v>
      </c>
      <c r="BO805" s="14">
        <v>71.379300000000001</v>
      </c>
      <c r="BP805" s="14">
        <v>74.069000000000003</v>
      </c>
      <c r="BQ805" s="14">
        <v>77.137900000000002</v>
      </c>
      <c r="BR805" s="14">
        <v>78.137900000000002</v>
      </c>
      <c r="BS805" s="14">
        <v>77.448300000000003</v>
      </c>
      <c r="BT805" s="14">
        <v>78.448300000000003</v>
      </c>
      <c r="BU805" s="14">
        <v>78.448300000000003</v>
      </c>
      <c r="BV805" s="14">
        <v>76.689700000000002</v>
      </c>
      <c r="BW805" s="14">
        <v>74.689700000000002</v>
      </c>
      <c r="BX805" s="14">
        <v>73.689700000000002</v>
      </c>
      <c r="BY805" s="14">
        <v>71.310299999999998</v>
      </c>
      <c r="BZ805" s="14">
        <v>70.930999999999997</v>
      </c>
      <c r="CA805" s="14">
        <v>68.551699999999997</v>
      </c>
      <c r="CB805" s="14">
        <v>67.862099999999998</v>
      </c>
      <c r="CC805" s="14">
        <v>66.862099999999998</v>
      </c>
      <c r="CD805" s="14">
        <v>66.862099999999998</v>
      </c>
      <c r="CE805" s="14">
        <v>23983.4</v>
      </c>
      <c r="CF805" s="14">
        <v>23037.17</v>
      </c>
      <c r="CG805" s="14">
        <v>22910.28</v>
      </c>
      <c r="CH805" s="14">
        <v>22085.119999999999</v>
      </c>
      <c r="CI805" s="14">
        <v>23803.61</v>
      </c>
      <c r="CJ805" s="14">
        <v>29841.75</v>
      </c>
      <c r="CK805" s="14">
        <v>31135.53</v>
      </c>
      <c r="CL805" s="14">
        <v>48600.51</v>
      </c>
      <c r="CM805" s="14">
        <v>92741.06</v>
      </c>
      <c r="CN805" s="14">
        <v>116696.8</v>
      </c>
      <c r="CO805" s="14">
        <v>160990.29999999999</v>
      </c>
      <c r="CP805" s="14">
        <v>188232.8</v>
      </c>
      <c r="CQ805" s="14">
        <v>193527.1</v>
      </c>
      <c r="CR805" s="14">
        <v>186246</v>
      </c>
      <c r="CS805" s="14">
        <v>142572.1</v>
      </c>
      <c r="CT805" s="14">
        <v>156615.4</v>
      </c>
      <c r="CU805" s="14">
        <v>150527.70000000001</v>
      </c>
      <c r="CV805" s="14">
        <v>140659</v>
      </c>
      <c r="CW805" s="14">
        <v>123131.5</v>
      </c>
      <c r="CX805" s="14">
        <v>127562.5</v>
      </c>
      <c r="CY805" s="14">
        <v>98982.080000000002</v>
      </c>
      <c r="CZ805" s="14">
        <v>69125.41</v>
      </c>
      <c r="DA805" s="14">
        <v>41894.82</v>
      </c>
      <c r="DB805" s="14">
        <v>29718.49</v>
      </c>
      <c r="DC805" s="14">
        <v>117927.5</v>
      </c>
      <c r="DD805" s="14">
        <f>SUMIFS(CountData!$H:$H, CountData!$A:$A, $B805,CountData!$B:$B, $C805, CountData!$C:$C, $D805, CountData!$D:$D, $E805, CountData!$E:$E, $F805, CountData!$F:$F, $G805, CountData!$G:$G, $H805)</f>
        <v>16</v>
      </c>
      <c r="DE805" s="14">
        <f>SUMIFS(CountData!$I:$I, CountData!$A:$A, $B805, CountData!$B:$B, $C805, CountData!$C:$C, $D805, CountData!$D:$D, $E805, CountData!$E:$E, $F805, CountData!$F:$F, $G805, CountData!$G:$G, $H805)</f>
        <v>19</v>
      </c>
      <c r="DF805" s="27">
        <f t="shared" ca="1" si="12"/>
        <v>9363.6099999999988</v>
      </c>
      <c r="DG805" s="14">
        <v>0</v>
      </c>
    </row>
    <row r="806" spans="1:111" x14ac:dyDescent="0.25">
      <c r="A806" s="14" t="s">
        <v>56</v>
      </c>
      <c r="B806" s="14" t="s">
        <v>55</v>
      </c>
      <c r="C806" s="14" t="s">
        <v>55</v>
      </c>
      <c r="D806" s="14" t="s">
        <v>55</v>
      </c>
      <c r="E806" s="14" t="s">
        <v>100</v>
      </c>
      <c r="F806" s="14" t="s">
        <v>55</v>
      </c>
      <c r="G806" s="14" t="s">
        <v>62</v>
      </c>
      <c r="H806" s="1">
        <v>42299</v>
      </c>
      <c r="I806" s="14">
        <v>7929.44</v>
      </c>
      <c r="J806" s="14">
        <v>7140.78</v>
      </c>
      <c r="K806" s="14">
        <v>7258.96</v>
      </c>
      <c r="L806" s="14">
        <v>7305.82</v>
      </c>
      <c r="M806" s="14">
        <v>7473.92</v>
      </c>
      <c r="N806" s="14">
        <v>8704.66</v>
      </c>
      <c r="O806" s="14">
        <v>9795.2199999999993</v>
      </c>
      <c r="P806" s="14">
        <v>11617.02</v>
      </c>
      <c r="Q806" s="14">
        <v>13296.68</v>
      </c>
      <c r="R806" s="14">
        <v>14603.9</v>
      </c>
      <c r="S806" s="14">
        <v>17792.240000000002</v>
      </c>
      <c r="T806" s="14">
        <v>17918.759999999998</v>
      </c>
      <c r="U806" s="14">
        <v>18107</v>
      </c>
      <c r="V806" s="14">
        <v>17995.439999999999</v>
      </c>
      <c r="W806" s="14">
        <v>10914.68</v>
      </c>
      <c r="X806" s="14">
        <v>7176.7</v>
      </c>
      <c r="Y806" s="14">
        <v>5446.12</v>
      </c>
      <c r="Z806" s="14">
        <v>4986.66</v>
      </c>
      <c r="AA806" s="14">
        <v>4620.9399999999996</v>
      </c>
      <c r="AB806" s="14">
        <v>7091.9</v>
      </c>
      <c r="AC806" s="14">
        <v>10613.3</v>
      </c>
      <c r="AD806" s="14">
        <v>9527.42</v>
      </c>
      <c r="AE806" s="14">
        <v>8509.82</v>
      </c>
      <c r="AF806" s="14">
        <v>8166.6</v>
      </c>
      <c r="AG806" s="14">
        <v>5557.6049999999996</v>
      </c>
      <c r="AH806" s="14">
        <v>7836.6809999999996</v>
      </c>
      <c r="AI806" s="14">
        <v>7130.5870000000004</v>
      </c>
      <c r="AJ806" s="14">
        <v>7341.24</v>
      </c>
      <c r="AK806" s="14">
        <v>7508.7610000000004</v>
      </c>
      <c r="AL806" s="14">
        <v>7645.8609999999999</v>
      </c>
      <c r="AM806" s="14">
        <v>8736.5139999999992</v>
      </c>
      <c r="AN806" s="14">
        <v>9767.9290000000001</v>
      </c>
      <c r="AO806" s="14">
        <v>11417.99</v>
      </c>
      <c r="AP806" s="14">
        <v>13019.34</v>
      </c>
      <c r="AQ806" s="14">
        <v>14155.72</v>
      </c>
      <c r="AR806" s="14">
        <v>17429.45</v>
      </c>
      <c r="AS806" s="14">
        <v>17564.02</v>
      </c>
      <c r="AT806" s="14">
        <v>17769.919999999998</v>
      </c>
      <c r="AU806" s="14">
        <v>17331.439999999999</v>
      </c>
      <c r="AV806" s="14">
        <v>16803.490000000002</v>
      </c>
      <c r="AW806" s="14">
        <v>15716.04</v>
      </c>
      <c r="AX806" s="14">
        <v>13809.69</v>
      </c>
      <c r="AY806" s="14">
        <v>12922.55</v>
      </c>
      <c r="AZ806" s="14">
        <v>12021.35</v>
      </c>
      <c r="BA806" s="14">
        <v>11319.07</v>
      </c>
      <c r="BB806" s="14">
        <v>11161.54</v>
      </c>
      <c r="BC806" s="14">
        <v>9708.5730000000003</v>
      </c>
      <c r="BD806" s="14">
        <v>8527.5220000000008</v>
      </c>
      <c r="BE806" s="14">
        <v>8181.47</v>
      </c>
      <c r="BF806" s="14">
        <v>13691.3</v>
      </c>
      <c r="BG806" s="14">
        <v>64.789500000000004</v>
      </c>
      <c r="BH806" s="14">
        <v>64.491200000000006</v>
      </c>
      <c r="BI806" s="14">
        <v>64.192999999999998</v>
      </c>
      <c r="BJ806" s="14">
        <v>64.192999999999998</v>
      </c>
      <c r="BK806" s="14">
        <v>64.8947</v>
      </c>
      <c r="BL806" s="14">
        <v>63.8947</v>
      </c>
      <c r="BM806" s="14">
        <v>63.192999999999998</v>
      </c>
      <c r="BN806" s="14">
        <v>66.298199999999994</v>
      </c>
      <c r="BO806" s="14">
        <v>71.807000000000002</v>
      </c>
      <c r="BP806" s="14">
        <v>74.807000000000002</v>
      </c>
      <c r="BQ806" s="14">
        <v>77.508799999999994</v>
      </c>
      <c r="BR806" s="14">
        <v>78.508799999999994</v>
      </c>
      <c r="BS806" s="14">
        <v>78.807000000000002</v>
      </c>
      <c r="BT806" s="14">
        <v>79.210499999999996</v>
      </c>
      <c r="BU806" s="14">
        <v>77.807000000000002</v>
      </c>
      <c r="BV806" s="14">
        <v>78.1053</v>
      </c>
      <c r="BW806" s="14">
        <v>75.403499999999994</v>
      </c>
      <c r="BX806" s="14">
        <v>72</v>
      </c>
      <c r="BY806" s="14">
        <v>70.298199999999994</v>
      </c>
      <c r="BZ806" s="14">
        <v>68.192999999999998</v>
      </c>
      <c r="CA806" s="14">
        <v>67.491200000000006</v>
      </c>
      <c r="CB806" s="14">
        <v>66.087699999999998</v>
      </c>
      <c r="CC806" s="14">
        <v>68.596500000000006</v>
      </c>
      <c r="CD806" s="14">
        <v>69</v>
      </c>
      <c r="CE806" s="14">
        <v>26869.58</v>
      </c>
      <c r="CF806" s="14">
        <v>24110.21</v>
      </c>
      <c r="CG806" s="14">
        <v>24089.45</v>
      </c>
      <c r="CH806" s="14">
        <v>23259.67</v>
      </c>
      <c r="CI806" s="14">
        <v>25138.53</v>
      </c>
      <c r="CJ806" s="14">
        <v>31612.55</v>
      </c>
      <c r="CK806" s="14">
        <v>32880.57</v>
      </c>
      <c r="CL806" s="14">
        <v>51164.43</v>
      </c>
      <c r="CM806" s="14">
        <v>96463.81</v>
      </c>
      <c r="CN806" s="14">
        <v>123325</v>
      </c>
      <c r="CO806" s="14">
        <v>161892.70000000001</v>
      </c>
      <c r="CP806" s="14">
        <v>188818</v>
      </c>
      <c r="CQ806" s="14">
        <v>181744.4</v>
      </c>
      <c r="CR806" s="14">
        <v>185398.2</v>
      </c>
      <c r="CS806" s="14">
        <v>151303.1</v>
      </c>
      <c r="CT806" s="14">
        <v>171115.3</v>
      </c>
      <c r="CU806" s="14">
        <v>158803.1</v>
      </c>
      <c r="CV806" s="14">
        <v>155906</v>
      </c>
      <c r="CW806" s="14">
        <v>136055.20000000001</v>
      </c>
      <c r="CX806" s="14">
        <v>119645.7</v>
      </c>
      <c r="CY806" s="14">
        <v>99881.919999999998</v>
      </c>
      <c r="CZ806" s="14">
        <v>71387.91</v>
      </c>
      <c r="DA806" s="14">
        <v>45039.75</v>
      </c>
      <c r="DB806" s="14">
        <v>32460.69</v>
      </c>
      <c r="DC806" s="14">
        <v>126044.5</v>
      </c>
      <c r="DD806" s="14">
        <f>SUMIFS(CountData!$H:$H, CountData!$A:$A, $B806,CountData!$B:$B, $C806, CountData!$C:$C, $D806, CountData!$D:$D, $E806, CountData!$E:$E, $F806, CountData!$F:$F, $G806, CountData!$G:$G, $H806)</f>
        <v>16</v>
      </c>
      <c r="DE806" s="14">
        <f>SUMIFS(CountData!$I:$I, CountData!$A:$A, $B806, CountData!$B:$B, $C806, CountData!$C:$C, $D806, CountData!$D:$D, $E806, CountData!$E:$E, $F806, CountData!$F:$F, $G806, CountData!$G:$G, $H806)</f>
        <v>19</v>
      </c>
      <c r="DF806" s="27">
        <f t="shared" ca="1" si="12"/>
        <v>9255.3375000000015</v>
      </c>
      <c r="DG806" s="14">
        <v>0</v>
      </c>
    </row>
    <row r="807" spans="1:111" x14ac:dyDescent="0.25">
      <c r="A807" s="14" t="s">
        <v>56</v>
      </c>
      <c r="B807" s="14" t="s">
        <v>55</v>
      </c>
      <c r="C807" s="14" t="s">
        <v>55</v>
      </c>
      <c r="D807" s="14" t="s">
        <v>55</v>
      </c>
      <c r="E807" s="14" t="s">
        <v>100</v>
      </c>
      <c r="F807" s="14" t="s">
        <v>55</v>
      </c>
      <c r="G807" s="14" t="s">
        <v>62</v>
      </c>
      <c r="H807" s="1">
        <v>42300</v>
      </c>
      <c r="I807" s="14">
        <v>8352.58</v>
      </c>
      <c r="J807" s="14">
        <v>7853.4</v>
      </c>
      <c r="K807" s="14">
        <v>7620.1</v>
      </c>
      <c r="L807" s="14">
        <v>7866.32</v>
      </c>
      <c r="M807" s="14">
        <v>7862.62</v>
      </c>
      <c r="N807" s="14">
        <v>8775.68</v>
      </c>
      <c r="O807" s="14">
        <v>10128.98</v>
      </c>
      <c r="P807" s="14">
        <v>11908.84</v>
      </c>
      <c r="Q807" s="14">
        <v>14700.46</v>
      </c>
      <c r="R807" s="14">
        <v>15825.18</v>
      </c>
      <c r="S807" s="14">
        <v>17016.599999999999</v>
      </c>
      <c r="T807" s="14">
        <v>17595.759999999998</v>
      </c>
      <c r="U807" s="14">
        <v>17715.62</v>
      </c>
      <c r="V807" s="14">
        <v>18079.62</v>
      </c>
      <c r="W807" s="14">
        <v>11325.88</v>
      </c>
      <c r="X807" s="14">
        <v>6039.32</v>
      </c>
      <c r="Y807" s="14">
        <v>5276.2</v>
      </c>
      <c r="Z807" s="14">
        <v>4912.22</v>
      </c>
      <c r="AA807" s="14">
        <v>4673.8599999999997</v>
      </c>
      <c r="AB807" s="14">
        <v>7169.08</v>
      </c>
      <c r="AC807" s="14">
        <v>9961.3799999999992</v>
      </c>
      <c r="AD807" s="14">
        <v>9032.5400000000009</v>
      </c>
      <c r="AE807" s="14">
        <v>8140.84</v>
      </c>
      <c r="AF807" s="14">
        <v>7323.84</v>
      </c>
      <c r="AG807" s="14">
        <v>5225.3999999999996</v>
      </c>
      <c r="AH807" s="14">
        <v>8258.8629999999994</v>
      </c>
      <c r="AI807" s="14">
        <v>7839.5519999999997</v>
      </c>
      <c r="AJ807" s="14">
        <v>7709.2569999999996</v>
      </c>
      <c r="AK807" s="14">
        <v>8063.1729999999998</v>
      </c>
      <c r="AL807" s="14">
        <v>8026.8310000000001</v>
      </c>
      <c r="AM807" s="14">
        <v>8811.98</v>
      </c>
      <c r="AN807" s="14">
        <v>10096.15</v>
      </c>
      <c r="AO807" s="14">
        <v>11698.86</v>
      </c>
      <c r="AP807" s="14">
        <v>14475.81</v>
      </c>
      <c r="AQ807" s="14">
        <v>15365</v>
      </c>
      <c r="AR807" s="14">
        <v>16591.63</v>
      </c>
      <c r="AS807" s="14">
        <v>17181.47</v>
      </c>
      <c r="AT807" s="14">
        <v>17959.900000000001</v>
      </c>
      <c r="AU807" s="14">
        <v>17619.64</v>
      </c>
      <c r="AV807" s="14">
        <v>17216.63</v>
      </c>
      <c r="AW807" s="14">
        <v>14593.73</v>
      </c>
      <c r="AX807" s="14">
        <v>13657.09</v>
      </c>
      <c r="AY807" s="14">
        <v>13080.29</v>
      </c>
      <c r="AZ807" s="14">
        <v>12177.02</v>
      </c>
      <c r="BA807" s="14">
        <v>11426.76</v>
      </c>
      <c r="BB807" s="14">
        <v>10641.9</v>
      </c>
      <c r="BC807" s="14">
        <v>9172.5720000000001</v>
      </c>
      <c r="BD807" s="14">
        <v>8199.5580000000009</v>
      </c>
      <c r="BE807" s="14">
        <v>7322.6379999999999</v>
      </c>
      <c r="BF807" s="14">
        <v>13448.23</v>
      </c>
      <c r="BG807" s="14">
        <v>69</v>
      </c>
      <c r="BH807" s="14">
        <v>68.689700000000002</v>
      </c>
      <c r="BI807" s="14">
        <v>68.379300000000001</v>
      </c>
      <c r="BJ807" s="14">
        <v>66</v>
      </c>
      <c r="BK807" s="14">
        <v>62.930999999999997</v>
      </c>
      <c r="BL807" s="14">
        <v>63.241399999999999</v>
      </c>
      <c r="BM807" s="14">
        <v>63.241399999999999</v>
      </c>
      <c r="BN807" s="14">
        <v>66</v>
      </c>
      <c r="BO807" s="14">
        <v>70.379300000000001</v>
      </c>
      <c r="BP807" s="14">
        <v>73.379300000000001</v>
      </c>
      <c r="BQ807" s="14">
        <v>74.379300000000001</v>
      </c>
      <c r="BR807" s="14">
        <v>77.758600000000001</v>
      </c>
      <c r="BS807" s="14">
        <v>80.758600000000001</v>
      </c>
      <c r="BT807" s="14">
        <v>79.448300000000003</v>
      </c>
      <c r="BU807" s="14">
        <v>76.689700000000002</v>
      </c>
      <c r="BV807" s="14">
        <v>79.069000000000003</v>
      </c>
      <c r="BW807" s="14">
        <v>75.689700000000002</v>
      </c>
      <c r="BX807" s="14">
        <v>74</v>
      </c>
      <c r="BY807" s="14">
        <v>72.310299999999998</v>
      </c>
      <c r="BZ807" s="14">
        <v>71.310299999999998</v>
      </c>
      <c r="CA807" s="14">
        <v>69.241399999999999</v>
      </c>
      <c r="CB807" s="14">
        <v>67.551699999999997</v>
      </c>
      <c r="CC807" s="14">
        <v>67.551699999999997</v>
      </c>
      <c r="CD807" s="14">
        <v>67.241399999999999</v>
      </c>
      <c r="CE807" s="14">
        <v>24314.99</v>
      </c>
      <c r="CF807" s="14">
        <v>23601.97</v>
      </c>
      <c r="CG807" s="14">
        <v>23348.52</v>
      </c>
      <c r="CH807" s="14">
        <v>22479.55</v>
      </c>
      <c r="CI807" s="14">
        <v>24368.28</v>
      </c>
      <c r="CJ807" s="14">
        <v>30817.22</v>
      </c>
      <c r="CK807" s="14">
        <v>32034.25</v>
      </c>
      <c r="CL807" s="14">
        <v>50152.84</v>
      </c>
      <c r="CM807" s="14">
        <v>95362.78</v>
      </c>
      <c r="CN807" s="14">
        <v>120921.9</v>
      </c>
      <c r="CO807" s="14">
        <v>169802.1</v>
      </c>
      <c r="CP807" s="14">
        <v>188820.7</v>
      </c>
      <c r="CQ807" s="14">
        <v>235026.1</v>
      </c>
      <c r="CR807" s="14">
        <v>188314.6</v>
      </c>
      <c r="CS807" s="14">
        <v>147732.4</v>
      </c>
      <c r="CT807" s="14">
        <v>170335.8</v>
      </c>
      <c r="CU807" s="14">
        <v>153643</v>
      </c>
      <c r="CV807" s="14">
        <v>144243.1</v>
      </c>
      <c r="CW807" s="14">
        <v>127394</v>
      </c>
      <c r="CX807" s="14">
        <v>115063.9</v>
      </c>
      <c r="CY807" s="14">
        <v>97417.49</v>
      </c>
      <c r="CZ807" s="14">
        <v>68760.02</v>
      </c>
      <c r="DA807" s="14">
        <v>39565.440000000002</v>
      </c>
      <c r="DB807" s="14">
        <v>35358</v>
      </c>
      <c r="DC807" s="14">
        <v>124939.4</v>
      </c>
      <c r="DD807" s="14">
        <f>SUMIFS(CountData!$H:$H, CountData!$A:$A, $B807,CountData!$B:$B, $C807, CountData!$C:$C, $D807, CountData!$D:$D, $E807, CountData!$E:$E, $F807, CountData!$F:$F, $G807, CountData!$G:$G, $H807)</f>
        <v>16</v>
      </c>
      <c r="DE807" s="14">
        <f>SUMIFS(CountData!$I:$I, CountData!$A:$A, $B807, CountData!$B:$B, $C807, CountData!$C:$C, $D807, CountData!$D:$D, $E807, CountData!$E:$E, $F807, CountData!$F:$F, $G807, CountData!$G:$G, $H807)</f>
        <v>19</v>
      </c>
      <c r="DF807" s="27">
        <f t="shared" ca="1" si="12"/>
        <v>9411.5349999999999</v>
      </c>
      <c r="DG807" s="14">
        <v>0</v>
      </c>
    </row>
    <row r="808" spans="1:111" x14ac:dyDescent="0.25">
      <c r="A808" s="14" t="s">
        <v>56</v>
      </c>
      <c r="B808" s="14" t="s">
        <v>55</v>
      </c>
      <c r="C808" s="14" t="s">
        <v>55</v>
      </c>
      <c r="D808" s="14" t="s">
        <v>55</v>
      </c>
      <c r="E808" s="14" t="s">
        <v>100</v>
      </c>
      <c r="F808" s="14" t="s">
        <v>55</v>
      </c>
      <c r="G808" s="14" t="s">
        <v>62</v>
      </c>
      <c r="H808" s="1">
        <v>42304</v>
      </c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  <c r="BE808" s="14"/>
      <c r="BF808" s="14"/>
      <c r="BG808" s="14"/>
      <c r="BH808" s="14"/>
      <c r="BI808" s="14"/>
      <c r="BJ808" s="14"/>
      <c r="BK808" s="14"/>
      <c r="BL808" s="14"/>
      <c r="BM808" s="14"/>
      <c r="BN808" s="14"/>
      <c r="BO808" s="14"/>
      <c r="BP808" s="14"/>
      <c r="BQ808" s="14"/>
      <c r="BR808" s="14"/>
      <c r="BS808" s="14"/>
      <c r="BT808" s="14"/>
      <c r="BU808" s="14"/>
      <c r="BV808" s="14"/>
      <c r="BW808" s="14"/>
      <c r="BX808" s="14"/>
      <c r="BY808" s="14"/>
      <c r="BZ808" s="14"/>
      <c r="CA808" s="14"/>
      <c r="CB808" s="14"/>
      <c r="CC808" s="14"/>
      <c r="CD808" s="14"/>
      <c r="CE808" s="14"/>
      <c r="CF808" s="14"/>
      <c r="CG808" s="14"/>
      <c r="CH808" s="14"/>
      <c r="CI808" s="14"/>
      <c r="CJ808" s="14"/>
      <c r="CK808" s="14"/>
      <c r="CL808" s="14"/>
      <c r="CM808" s="14"/>
      <c r="CN808" s="14"/>
      <c r="CO808" s="14"/>
      <c r="CP808" s="14"/>
      <c r="CQ808" s="14"/>
      <c r="CR808" s="14"/>
      <c r="CS808" s="14"/>
      <c r="CT808" s="14"/>
      <c r="CU808" s="14"/>
      <c r="CV808" s="14"/>
      <c r="CW808" s="14"/>
      <c r="CX808" s="14"/>
      <c r="CY808" s="14"/>
      <c r="CZ808" s="14"/>
      <c r="DD808" s="14">
        <f>SUMIFS(CountData!$H:$H, CountData!$A:$A, $B808,CountData!$B:$B, $C808, CountData!$C:$C, $D808, CountData!$D:$D, $E808, CountData!$E:$E, $F808, CountData!$F:$F, $G808, CountData!$G:$G, $H808)</f>
        <v>16</v>
      </c>
      <c r="DE808" s="14">
        <f>SUMIFS(CountData!$I:$I, CountData!$A:$A, $B808, CountData!$B:$B, $C808, CountData!$C:$C, $D808, CountData!$D:$D, $E808, CountData!$E:$E, $F808, CountData!$F:$F, $G808, CountData!$G:$G, $H808)</f>
        <v>19</v>
      </c>
      <c r="DF808" s="27">
        <f t="shared" ca="1" si="12"/>
        <v>0</v>
      </c>
      <c r="DG808" s="14">
        <v>1</v>
      </c>
    </row>
    <row r="809" spans="1:111" x14ac:dyDescent="0.25">
      <c r="A809" s="14" t="s">
        <v>56</v>
      </c>
      <c r="B809" s="14" t="s">
        <v>55</v>
      </c>
      <c r="C809" s="14" t="s">
        <v>55</v>
      </c>
      <c r="D809" s="14" t="s">
        <v>55</v>
      </c>
      <c r="E809" s="14" t="s">
        <v>100</v>
      </c>
      <c r="F809" s="14" t="s">
        <v>55</v>
      </c>
      <c r="G809" s="14" t="s">
        <v>62</v>
      </c>
      <c r="H809" s="1">
        <v>42305</v>
      </c>
      <c r="I809" s="14">
        <v>8242.0400000000009</v>
      </c>
      <c r="J809" s="14">
        <v>7861.16</v>
      </c>
      <c r="K809" s="14">
        <v>7504.6</v>
      </c>
      <c r="L809" s="14">
        <v>7525.38</v>
      </c>
      <c r="M809" s="14">
        <v>7616.02</v>
      </c>
      <c r="N809" s="14">
        <v>8599.68</v>
      </c>
      <c r="O809" s="14">
        <v>10857.16</v>
      </c>
      <c r="P809" s="14">
        <v>13419.86</v>
      </c>
      <c r="Q809" s="14">
        <v>15139.12</v>
      </c>
      <c r="R809" s="14">
        <v>15786.5</v>
      </c>
      <c r="S809" s="14">
        <v>16586.919999999998</v>
      </c>
      <c r="T809" s="14">
        <v>16538.04</v>
      </c>
      <c r="U809" s="14">
        <v>16559.2</v>
      </c>
      <c r="V809" s="14">
        <v>16493.5</v>
      </c>
      <c r="W809" s="14">
        <v>9317.5400000000009</v>
      </c>
      <c r="X809" s="14">
        <v>5981.22</v>
      </c>
      <c r="Y809" s="14">
        <v>5099.5600000000004</v>
      </c>
      <c r="Z809" s="14">
        <v>4765.28</v>
      </c>
      <c r="AA809" s="14">
        <v>4622.0600000000004</v>
      </c>
      <c r="AB809" s="14">
        <v>7367.52</v>
      </c>
      <c r="AC809" s="14">
        <v>11104.4</v>
      </c>
      <c r="AD809" s="14">
        <v>10002.06</v>
      </c>
      <c r="AE809" s="14">
        <v>8775.82</v>
      </c>
      <c r="AF809" s="14">
        <v>8391.56</v>
      </c>
      <c r="AG809" s="14">
        <v>5117.03</v>
      </c>
      <c r="AH809" s="14">
        <v>8141.4449999999997</v>
      </c>
      <c r="AI809" s="14">
        <v>7836.317</v>
      </c>
      <c r="AJ809" s="14">
        <v>7592.1459999999997</v>
      </c>
      <c r="AK809" s="14">
        <v>7718.4620000000004</v>
      </c>
      <c r="AL809" s="14">
        <v>7770.6229999999996</v>
      </c>
      <c r="AM809" s="14">
        <v>8633.1749999999993</v>
      </c>
      <c r="AN809" s="14">
        <v>10803.42</v>
      </c>
      <c r="AO809" s="14">
        <v>13204.94</v>
      </c>
      <c r="AP809" s="14">
        <v>14965.06</v>
      </c>
      <c r="AQ809" s="14">
        <v>15288.89</v>
      </c>
      <c r="AR809" s="14">
        <v>16307.54</v>
      </c>
      <c r="AS809" s="14">
        <v>16555.509999999998</v>
      </c>
      <c r="AT809" s="14">
        <v>16007.77</v>
      </c>
      <c r="AU809" s="14">
        <v>15771.92</v>
      </c>
      <c r="AV809" s="14">
        <v>15265.98</v>
      </c>
      <c r="AW809" s="14">
        <v>14572.67</v>
      </c>
      <c r="AX809" s="14">
        <v>13517.01</v>
      </c>
      <c r="AY809" s="14">
        <v>13130.46</v>
      </c>
      <c r="AZ809" s="14">
        <v>12047.27</v>
      </c>
      <c r="BA809" s="14">
        <v>11554.15</v>
      </c>
      <c r="BB809" s="14">
        <v>11482.64</v>
      </c>
      <c r="BC809" s="14">
        <v>10084.36</v>
      </c>
      <c r="BD809" s="14">
        <v>8751.2839999999997</v>
      </c>
      <c r="BE809" s="14">
        <v>8428.7980000000007</v>
      </c>
      <c r="BF809" s="14">
        <v>13303.93</v>
      </c>
      <c r="BG809" s="14">
        <v>66.551699999999997</v>
      </c>
      <c r="BH809" s="14">
        <v>68.310299999999998</v>
      </c>
      <c r="BI809" s="14">
        <v>69</v>
      </c>
      <c r="BJ809" s="14">
        <v>65.930999999999997</v>
      </c>
      <c r="BK809" s="14">
        <v>63.551699999999997</v>
      </c>
      <c r="BL809" s="14">
        <v>63.551699999999997</v>
      </c>
      <c r="BM809" s="14">
        <v>63.930999999999997</v>
      </c>
      <c r="BN809" s="14">
        <v>67.310299999999998</v>
      </c>
      <c r="BO809" s="14">
        <v>69.379300000000001</v>
      </c>
      <c r="BP809" s="14">
        <v>73.069000000000003</v>
      </c>
      <c r="BQ809" s="14">
        <v>77.758600000000001</v>
      </c>
      <c r="BR809" s="14">
        <v>79.758600000000001</v>
      </c>
      <c r="BS809" s="14">
        <v>78.069000000000003</v>
      </c>
      <c r="BT809" s="14">
        <v>77.069000000000003</v>
      </c>
      <c r="BU809" s="14">
        <v>76.379300000000001</v>
      </c>
      <c r="BV809" s="14">
        <v>76.379300000000001</v>
      </c>
      <c r="BW809" s="14">
        <v>77</v>
      </c>
      <c r="BX809" s="14">
        <v>76.689700000000002</v>
      </c>
      <c r="BY809" s="14">
        <v>73</v>
      </c>
      <c r="BZ809" s="14">
        <v>69.930999999999997</v>
      </c>
      <c r="CA809" s="14">
        <v>69.620699999999999</v>
      </c>
      <c r="CB809" s="14">
        <v>68.930999999999997</v>
      </c>
      <c r="CC809" s="14">
        <v>68.620699999999999</v>
      </c>
      <c r="CD809" s="14">
        <v>69.620699999999999</v>
      </c>
      <c r="CE809" s="14">
        <v>23644.59</v>
      </c>
      <c r="CF809" s="14">
        <v>22668.85</v>
      </c>
      <c r="CG809" s="14">
        <v>22447.27</v>
      </c>
      <c r="CH809" s="14">
        <v>21602.29</v>
      </c>
      <c r="CI809" s="14">
        <v>23291.15</v>
      </c>
      <c r="CJ809" s="14">
        <v>29205.040000000001</v>
      </c>
      <c r="CK809" s="14">
        <v>30390.33</v>
      </c>
      <c r="CL809" s="14">
        <v>47628.84</v>
      </c>
      <c r="CM809" s="14">
        <v>93813.24</v>
      </c>
      <c r="CN809" s="14">
        <v>123307.9</v>
      </c>
      <c r="CO809" s="14">
        <v>165071.5</v>
      </c>
      <c r="CP809" s="14">
        <v>181538.5</v>
      </c>
      <c r="CQ809" s="14">
        <v>174271</v>
      </c>
      <c r="CR809" s="14">
        <v>174716.7</v>
      </c>
      <c r="CS809" s="14">
        <v>143229.1</v>
      </c>
      <c r="CT809" s="14">
        <v>152270.5</v>
      </c>
      <c r="CU809" s="14">
        <v>189207.9</v>
      </c>
      <c r="CV809" s="14">
        <v>159141.70000000001</v>
      </c>
      <c r="CW809" s="14">
        <v>133281</v>
      </c>
      <c r="CX809" s="14">
        <v>108632.9</v>
      </c>
      <c r="CY809" s="14">
        <v>98732.98</v>
      </c>
      <c r="CZ809" s="14">
        <v>67053.820000000007</v>
      </c>
      <c r="DA809" s="14">
        <v>44254.96</v>
      </c>
      <c r="DB809" s="14">
        <v>33981</v>
      </c>
      <c r="DC809" s="14">
        <v>119085.6</v>
      </c>
      <c r="DD809" s="14">
        <f>SUMIFS(CountData!$H:$H, CountData!$A:$A, $B809,CountData!$B:$B, $C809, CountData!$C:$C, $D809, CountData!$D:$D, $E809, CountData!$E:$E, $F809, CountData!$F:$F, $G809, CountData!$G:$G, $H809)</f>
        <v>16</v>
      </c>
      <c r="DE809" s="14">
        <f>SUMIFS(CountData!$I:$I, CountData!$A:$A, $B809, CountData!$B:$B, $C809, CountData!$C:$C, $D809, CountData!$D:$D, $E809, CountData!$E:$E, $F809, CountData!$F:$F, $G809, CountData!$G:$G, $H809)</f>
        <v>19</v>
      </c>
      <c r="DF809" s="27">
        <f t="shared" ca="1" si="12"/>
        <v>9004.5</v>
      </c>
      <c r="DG809" s="14">
        <v>0</v>
      </c>
    </row>
    <row r="810" spans="1:111" x14ac:dyDescent="0.25">
      <c r="A810" s="14" t="s">
        <v>56</v>
      </c>
      <c r="B810" s="14" t="s">
        <v>55</v>
      </c>
      <c r="C810" s="14" t="s">
        <v>55</v>
      </c>
      <c r="D810" s="14" t="s">
        <v>55</v>
      </c>
      <c r="E810" s="14" t="s">
        <v>100</v>
      </c>
      <c r="F810" s="14" t="s">
        <v>55</v>
      </c>
      <c r="G810" s="14" t="s">
        <v>62</v>
      </c>
      <c r="H810" s="1">
        <v>42307</v>
      </c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  <c r="BI810" s="14"/>
      <c r="BJ810" s="14"/>
      <c r="BK810" s="14"/>
      <c r="BL810" s="14"/>
      <c r="BM810" s="14"/>
      <c r="BN810" s="14"/>
      <c r="BO810" s="14"/>
      <c r="BP810" s="14"/>
      <c r="BQ810" s="14"/>
      <c r="BR810" s="14"/>
      <c r="BS810" s="14"/>
      <c r="BT810" s="14"/>
      <c r="BU810" s="14"/>
      <c r="BV810" s="14"/>
      <c r="BW810" s="14"/>
      <c r="BX810" s="14"/>
      <c r="BY810" s="14"/>
      <c r="BZ810" s="14"/>
      <c r="CA810" s="14"/>
      <c r="CB810" s="14"/>
      <c r="CC810" s="14"/>
      <c r="CD810" s="14"/>
      <c r="CE810" s="14"/>
      <c r="CF810" s="14"/>
      <c r="CG810" s="14"/>
      <c r="CH810" s="14"/>
      <c r="CI810" s="14"/>
      <c r="CJ810" s="14"/>
      <c r="CK810" s="14"/>
      <c r="CL810" s="14"/>
      <c r="CM810" s="14"/>
      <c r="CN810" s="14"/>
      <c r="CO810" s="14"/>
      <c r="CP810" s="14"/>
      <c r="CQ810" s="14"/>
      <c r="CR810" s="14"/>
      <c r="CS810" s="14"/>
      <c r="CT810" s="14"/>
      <c r="CU810" s="14"/>
      <c r="CV810" s="14"/>
      <c r="CW810" s="14"/>
      <c r="CX810" s="14"/>
      <c r="CY810" s="14"/>
      <c r="CZ810" s="14"/>
      <c r="DD810" s="14">
        <f>SUMIFS(CountData!$H:$H, CountData!$A:$A, $B810,CountData!$B:$B, $C810, CountData!$C:$C, $D810, CountData!$D:$D, $E810, CountData!$E:$E, $F810, CountData!$F:$F, $G810, CountData!$G:$G, $H810)</f>
        <v>16</v>
      </c>
      <c r="DE810" s="14">
        <f>SUMIFS(CountData!$I:$I, CountData!$A:$A, $B810, CountData!$B:$B, $C810, CountData!$C:$C, $D810, CountData!$D:$D, $E810, CountData!$E:$E, $F810, CountData!$F:$F, $G810, CountData!$G:$G, $H810)</f>
        <v>19</v>
      </c>
      <c r="DF810" s="27">
        <f t="shared" ca="1" si="12"/>
        <v>0</v>
      </c>
      <c r="DG810" s="14">
        <v>1</v>
      </c>
    </row>
    <row r="811" spans="1:111" x14ac:dyDescent="0.25">
      <c r="A811" s="14" t="s">
        <v>56</v>
      </c>
      <c r="B811" s="14" t="s">
        <v>55</v>
      </c>
      <c r="C811" s="14" t="s">
        <v>55</v>
      </c>
      <c r="D811" s="14" t="s">
        <v>55</v>
      </c>
      <c r="E811" s="14" t="s">
        <v>100</v>
      </c>
      <c r="F811" s="14" t="s">
        <v>55</v>
      </c>
      <c r="G811" s="14" t="s">
        <v>103</v>
      </c>
      <c r="H811" s="1">
        <v>42125</v>
      </c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  <c r="BE811" s="14"/>
      <c r="BF811" s="14"/>
      <c r="BG811" s="14"/>
      <c r="BH811" s="14"/>
      <c r="BI811" s="14"/>
      <c r="BJ811" s="14"/>
      <c r="BK811" s="14"/>
      <c r="BL811" s="14"/>
      <c r="BM811" s="14"/>
      <c r="BN811" s="14"/>
      <c r="BO811" s="14"/>
      <c r="BP811" s="14"/>
      <c r="BQ811" s="14"/>
      <c r="BR811" s="14"/>
      <c r="BS811" s="14"/>
      <c r="BT811" s="14"/>
      <c r="BU811" s="14"/>
      <c r="BV811" s="14"/>
      <c r="BW811" s="14"/>
      <c r="BX811" s="14"/>
      <c r="BY811" s="14"/>
      <c r="BZ811" s="14"/>
      <c r="CA811" s="14"/>
      <c r="CB811" s="14"/>
      <c r="CC811" s="14"/>
      <c r="CD811" s="14"/>
      <c r="CE811" s="14"/>
      <c r="CF811" s="14"/>
      <c r="CG811" s="14"/>
      <c r="CH811" s="14"/>
      <c r="CI811" s="14"/>
      <c r="CJ811" s="14"/>
      <c r="CK811" s="14"/>
      <c r="CL811" s="14"/>
      <c r="CM811" s="14"/>
      <c r="CN811" s="14"/>
      <c r="CO811" s="14"/>
      <c r="CP811" s="14"/>
      <c r="CQ811" s="14"/>
      <c r="CR811" s="14"/>
      <c r="CS811" s="14"/>
      <c r="CT811" s="14"/>
      <c r="CU811" s="14"/>
      <c r="CV811" s="14"/>
      <c r="CW811" s="14"/>
      <c r="CX811" s="14"/>
      <c r="CY811" s="14"/>
      <c r="CZ811" s="14"/>
      <c r="DD811" s="14">
        <f>SUMIFS(CountData!$H:$H, CountData!$A:$A, $B811,CountData!$B:$B, $C811, CountData!$C:$C, $D811, CountData!$D:$D, $E811, CountData!$E:$E, $F811, CountData!$F:$F, $G811, CountData!$G:$G, $H811)</f>
        <v>16</v>
      </c>
      <c r="DE811" s="14">
        <f>SUMIFS(CountData!$I:$I, CountData!$A:$A, $B811, CountData!$B:$B, $C811, CountData!$C:$C, $D811, CountData!$D:$D, $E811, CountData!$E:$E, $F811, CountData!$F:$F, $G811, CountData!$G:$G, $H811)</f>
        <v>19</v>
      </c>
      <c r="DF811" s="27">
        <f t="shared" ca="1" si="12"/>
        <v>0</v>
      </c>
      <c r="DG811" s="14">
        <v>1</v>
      </c>
    </row>
    <row r="812" spans="1:111" x14ac:dyDescent="0.25">
      <c r="A812" s="14" t="s">
        <v>56</v>
      </c>
      <c r="B812" s="14" t="s">
        <v>55</v>
      </c>
      <c r="C812" s="14" t="s">
        <v>55</v>
      </c>
      <c r="D812" s="14" t="s">
        <v>55</v>
      </c>
      <c r="E812" s="14" t="s">
        <v>100</v>
      </c>
      <c r="F812" s="14" t="s">
        <v>55</v>
      </c>
      <c r="G812" s="14" t="s">
        <v>103</v>
      </c>
      <c r="H812" s="1">
        <v>42164</v>
      </c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  <c r="BE812" s="14"/>
      <c r="BF812" s="14"/>
      <c r="BG812" s="14"/>
      <c r="BH812" s="14"/>
      <c r="BI812" s="14"/>
      <c r="BJ812" s="14"/>
      <c r="BK812" s="14"/>
      <c r="BL812" s="14"/>
      <c r="BM812" s="14"/>
      <c r="BN812" s="14"/>
      <c r="BO812" s="14"/>
      <c r="BP812" s="14"/>
      <c r="BQ812" s="14"/>
      <c r="BR812" s="14"/>
      <c r="BS812" s="14"/>
      <c r="BT812" s="14"/>
      <c r="BU812" s="14"/>
      <c r="BV812" s="14"/>
      <c r="BW812" s="14"/>
      <c r="BX812" s="14"/>
      <c r="BY812" s="14"/>
      <c r="BZ812" s="14"/>
      <c r="CA812" s="14"/>
      <c r="CB812" s="14"/>
      <c r="CC812" s="14"/>
      <c r="CD812" s="14"/>
      <c r="CE812" s="14"/>
      <c r="CF812" s="14"/>
      <c r="CG812" s="14"/>
      <c r="CH812" s="14"/>
      <c r="CI812" s="14"/>
      <c r="CJ812" s="14"/>
      <c r="CK812" s="14"/>
      <c r="CL812" s="14"/>
      <c r="CM812" s="14"/>
      <c r="CN812" s="14"/>
      <c r="CO812" s="14"/>
      <c r="CP812" s="14"/>
      <c r="CQ812" s="14"/>
      <c r="CR812" s="14"/>
      <c r="CS812" s="14"/>
      <c r="CT812" s="14"/>
      <c r="CU812" s="14"/>
      <c r="CV812" s="14"/>
      <c r="CW812" s="14"/>
      <c r="CX812" s="14"/>
      <c r="CY812" s="14"/>
      <c r="CZ812" s="14"/>
      <c r="DD812" s="14">
        <f>SUMIFS(CountData!$H:$H, CountData!$A:$A, $B812,CountData!$B:$B, $C812, CountData!$C:$C, $D812, CountData!$D:$D, $E812, CountData!$E:$E, $F812, CountData!$F:$F, $G812, CountData!$G:$G, $H812)</f>
        <v>16</v>
      </c>
      <c r="DE812" s="14">
        <f>SUMIFS(CountData!$I:$I, CountData!$A:$A, $B812, CountData!$B:$B, $C812, CountData!$C:$C, $D812, CountData!$D:$D, $E812, CountData!$E:$E, $F812, CountData!$F:$F, $G812, CountData!$G:$G, $H812)</f>
        <v>19</v>
      </c>
      <c r="DF812" s="27">
        <f t="shared" ca="1" si="12"/>
        <v>0</v>
      </c>
      <c r="DG812" s="14">
        <v>1</v>
      </c>
    </row>
    <row r="813" spans="1:111" x14ac:dyDescent="0.25">
      <c r="A813" s="14" t="s">
        <v>56</v>
      </c>
      <c r="B813" s="14" t="s">
        <v>55</v>
      </c>
      <c r="C813" s="14" t="s">
        <v>55</v>
      </c>
      <c r="D813" s="14" t="s">
        <v>55</v>
      </c>
      <c r="E813" s="14" t="s">
        <v>100</v>
      </c>
      <c r="F813" s="14" t="s">
        <v>55</v>
      </c>
      <c r="G813" s="14" t="s">
        <v>103</v>
      </c>
      <c r="H813" s="1">
        <v>42179</v>
      </c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  <c r="BE813" s="14"/>
      <c r="BF813" s="14"/>
      <c r="BG813" s="14"/>
      <c r="BH813" s="14"/>
      <c r="BI813" s="14"/>
      <c r="BJ813" s="14"/>
      <c r="BK813" s="14"/>
      <c r="BL813" s="14"/>
      <c r="BM813" s="14"/>
      <c r="BN813" s="14"/>
      <c r="BO813" s="14"/>
      <c r="BP813" s="14"/>
      <c r="BQ813" s="14"/>
      <c r="BR813" s="14"/>
      <c r="BS813" s="14"/>
      <c r="BT813" s="14"/>
      <c r="BU813" s="14"/>
      <c r="BV813" s="14"/>
      <c r="BW813" s="14"/>
      <c r="BX813" s="14"/>
      <c r="BY813" s="14"/>
      <c r="BZ813" s="14"/>
      <c r="CA813" s="14"/>
      <c r="CB813" s="14"/>
      <c r="CC813" s="14"/>
      <c r="CD813" s="14"/>
      <c r="CE813" s="14"/>
      <c r="CF813" s="14"/>
      <c r="CG813" s="14"/>
      <c r="CH813" s="14"/>
      <c r="CI813" s="14"/>
      <c r="CJ813" s="14"/>
      <c r="CK813" s="14"/>
      <c r="CL813" s="14"/>
      <c r="CM813" s="14"/>
      <c r="CN813" s="14"/>
      <c r="CO813" s="14"/>
      <c r="CP813" s="14"/>
      <c r="CQ813" s="14"/>
      <c r="CR813" s="14"/>
      <c r="CS813" s="14"/>
      <c r="CT813" s="14"/>
      <c r="CU813" s="14"/>
      <c r="CV813" s="14"/>
      <c r="CW813" s="14"/>
      <c r="CX813" s="14"/>
      <c r="CY813" s="14"/>
      <c r="CZ813" s="14"/>
      <c r="DD813" s="14">
        <f>SUMIFS(CountData!$H:$H, CountData!$A:$A, $B813,CountData!$B:$B, $C813, CountData!$C:$C, $D813, CountData!$D:$D, $E813, CountData!$E:$E, $F813, CountData!$F:$F, $G813, CountData!$G:$G, $H813)</f>
        <v>16</v>
      </c>
      <c r="DE813" s="14">
        <f>SUMIFS(CountData!$I:$I, CountData!$A:$A, $B813, CountData!$B:$B, $C813, CountData!$C:$C, $D813, CountData!$D:$D, $E813, CountData!$E:$E, $F813, CountData!$F:$F, $G813, CountData!$G:$G, $H813)</f>
        <v>19</v>
      </c>
      <c r="DF813" s="27">
        <f t="shared" ca="1" si="12"/>
        <v>0</v>
      </c>
      <c r="DG813" s="14">
        <v>1</v>
      </c>
    </row>
    <row r="814" spans="1:111" x14ac:dyDescent="0.25">
      <c r="A814" s="14" t="s">
        <v>56</v>
      </c>
      <c r="B814" s="14" t="s">
        <v>55</v>
      </c>
      <c r="C814" s="14" t="s">
        <v>55</v>
      </c>
      <c r="D814" s="14" t="s">
        <v>55</v>
      </c>
      <c r="E814" s="14" t="s">
        <v>100</v>
      </c>
      <c r="F814" s="14" t="s">
        <v>55</v>
      </c>
      <c r="G814" s="14" t="s">
        <v>103</v>
      </c>
      <c r="H814" s="1">
        <v>42180</v>
      </c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  <c r="BE814" s="14"/>
      <c r="BF814" s="14"/>
      <c r="BG814" s="14"/>
      <c r="BH814" s="14"/>
      <c r="BI814" s="14"/>
      <c r="BJ814" s="14"/>
      <c r="BK814" s="14"/>
      <c r="BL814" s="14"/>
      <c r="BM814" s="14"/>
      <c r="BN814" s="14"/>
      <c r="BO814" s="14"/>
      <c r="BP814" s="14"/>
      <c r="BQ814" s="14"/>
      <c r="BR814" s="14"/>
      <c r="BS814" s="14"/>
      <c r="BT814" s="14"/>
      <c r="BU814" s="14"/>
      <c r="BV814" s="14"/>
      <c r="BW814" s="14"/>
      <c r="BX814" s="14"/>
      <c r="BY814" s="14"/>
      <c r="BZ814" s="14"/>
      <c r="CA814" s="14"/>
      <c r="CB814" s="14"/>
      <c r="CC814" s="14"/>
      <c r="CD814" s="14"/>
      <c r="CE814" s="14"/>
      <c r="CF814" s="14"/>
      <c r="CG814" s="14"/>
      <c r="CH814" s="14"/>
      <c r="CI814" s="14"/>
      <c r="CJ814" s="14"/>
      <c r="CK814" s="14"/>
      <c r="CL814" s="14"/>
      <c r="CM814" s="14"/>
      <c r="CN814" s="14"/>
      <c r="CO814" s="14"/>
      <c r="CP814" s="14"/>
      <c r="CQ814" s="14"/>
      <c r="CR814" s="14"/>
      <c r="CS814" s="14"/>
      <c r="CT814" s="14"/>
      <c r="CU814" s="14"/>
      <c r="CV814" s="14"/>
      <c r="CW814" s="14"/>
      <c r="CX814" s="14"/>
      <c r="CY814" s="14"/>
      <c r="CZ814" s="14"/>
      <c r="DD814" s="14">
        <f>SUMIFS(CountData!$H:$H, CountData!$A:$A, $B814,CountData!$B:$B, $C814, CountData!$C:$C, $D814, CountData!$D:$D, $E814, CountData!$E:$E, $F814, CountData!$F:$F, $G814, CountData!$G:$G, $H814)</f>
        <v>16</v>
      </c>
      <c r="DE814" s="14">
        <f>SUMIFS(CountData!$I:$I, CountData!$A:$A, $B814, CountData!$B:$B, $C814, CountData!$C:$C, $D814, CountData!$D:$D, $E814, CountData!$E:$E, $F814, CountData!$F:$F, $G814, CountData!$G:$G, $H814)</f>
        <v>19</v>
      </c>
      <c r="DF814" s="27">
        <f t="shared" ca="1" si="12"/>
        <v>0</v>
      </c>
      <c r="DG814" s="14">
        <v>1</v>
      </c>
    </row>
    <row r="815" spans="1:111" x14ac:dyDescent="0.25">
      <c r="A815" s="14" t="s">
        <v>56</v>
      </c>
      <c r="B815" s="14" t="s">
        <v>55</v>
      </c>
      <c r="C815" s="14" t="s">
        <v>55</v>
      </c>
      <c r="D815" s="14" t="s">
        <v>55</v>
      </c>
      <c r="E815" s="14" t="s">
        <v>100</v>
      </c>
      <c r="F815" s="14" t="s">
        <v>55</v>
      </c>
      <c r="G815" s="14" t="s">
        <v>103</v>
      </c>
      <c r="H815" s="1">
        <v>42181</v>
      </c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  <c r="BE815" s="14"/>
      <c r="BF815" s="14"/>
      <c r="BG815" s="14"/>
      <c r="BH815" s="14"/>
      <c r="BI815" s="14"/>
      <c r="BJ815" s="14"/>
      <c r="BK815" s="14"/>
      <c r="BL815" s="14"/>
      <c r="BM815" s="14"/>
      <c r="BN815" s="14"/>
      <c r="BO815" s="14"/>
      <c r="BP815" s="14"/>
      <c r="BQ815" s="14"/>
      <c r="BR815" s="14"/>
      <c r="BS815" s="14"/>
      <c r="BT815" s="14"/>
      <c r="BU815" s="14"/>
      <c r="BV815" s="14"/>
      <c r="BW815" s="14"/>
      <c r="BX815" s="14"/>
      <c r="BY815" s="14"/>
      <c r="BZ815" s="14"/>
      <c r="CA815" s="14"/>
      <c r="CB815" s="14"/>
      <c r="CC815" s="14"/>
      <c r="CD815" s="14"/>
      <c r="CE815" s="14"/>
      <c r="CF815" s="14"/>
      <c r="CG815" s="14"/>
      <c r="CH815" s="14"/>
      <c r="CI815" s="14"/>
      <c r="CJ815" s="14"/>
      <c r="CK815" s="14"/>
      <c r="CL815" s="14"/>
      <c r="CM815" s="14"/>
      <c r="CN815" s="14"/>
      <c r="CO815" s="14"/>
      <c r="CP815" s="14"/>
      <c r="CQ815" s="14"/>
      <c r="CR815" s="14"/>
      <c r="CS815" s="14"/>
      <c r="CT815" s="14"/>
      <c r="CU815" s="14"/>
      <c r="CV815" s="14"/>
      <c r="CW815" s="14"/>
      <c r="CX815" s="14"/>
      <c r="CY815" s="14"/>
      <c r="CZ815" s="14"/>
      <c r="DD815" s="14">
        <f>SUMIFS(CountData!$H:$H, CountData!$A:$A, $B815,CountData!$B:$B, $C815, CountData!$C:$C, $D815, CountData!$D:$D, $E815, CountData!$E:$E, $F815, CountData!$F:$F, $G815, CountData!$G:$G, $H815)</f>
        <v>16</v>
      </c>
      <c r="DE815" s="14">
        <f>SUMIFS(CountData!$I:$I, CountData!$A:$A, $B815, CountData!$B:$B, $C815, CountData!$C:$C, $D815, CountData!$D:$D, $E815, CountData!$E:$E, $F815, CountData!$F:$F, $G815, CountData!$G:$G, $H815)</f>
        <v>19</v>
      </c>
      <c r="DF815" s="27">
        <f t="shared" ca="1" si="12"/>
        <v>0</v>
      </c>
      <c r="DG815" s="14">
        <v>1</v>
      </c>
    </row>
    <row r="816" spans="1:111" x14ac:dyDescent="0.25">
      <c r="A816" s="14" t="s">
        <v>56</v>
      </c>
      <c r="B816" s="14" t="s">
        <v>55</v>
      </c>
      <c r="C816" s="14" t="s">
        <v>55</v>
      </c>
      <c r="D816" s="14" t="s">
        <v>55</v>
      </c>
      <c r="E816" s="14" t="s">
        <v>100</v>
      </c>
      <c r="F816" s="14" t="s">
        <v>55</v>
      </c>
      <c r="G816" s="14" t="s">
        <v>103</v>
      </c>
      <c r="H816" s="1">
        <v>42184</v>
      </c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  <c r="BE816" s="14"/>
      <c r="BF816" s="14"/>
      <c r="BG816" s="14"/>
      <c r="BH816" s="14"/>
      <c r="BI816" s="14"/>
      <c r="BJ816" s="14"/>
      <c r="BK816" s="14"/>
      <c r="BL816" s="14"/>
      <c r="BM816" s="14"/>
      <c r="BN816" s="14"/>
      <c r="BO816" s="14"/>
      <c r="BP816" s="14"/>
      <c r="BQ816" s="14"/>
      <c r="BR816" s="14"/>
      <c r="BS816" s="14"/>
      <c r="BT816" s="14"/>
      <c r="BU816" s="14"/>
      <c r="BV816" s="14"/>
      <c r="BW816" s="14"/>
      <c r="BX816" s="14"/>
      <c r="BY816" s="14"/>
      <c r="BZ816" s="14"/>
      <c r="CA816" s="14"/>
      <c r="CB816" s="14"/>
      <c r="CC816" s="14"/>
      <c r="CD816" s="14"/>
      <c r="CE816" s="14"/>
      <c r="CF816" s="14"/>
      <c r="CG816" s="14"/>
      <c r="CH816" s="14"/>
      <c r="CI816" s="14"/>
      <c r="CJ816" s="14"/>
      <c r="CK816" s="14"/>
      <c r="CL816" s="14"/>
      <c r="CM816" s="14"/>
      <c r="CN816" s="14"/>
      <c r="CO816" s="14"/>
      <c r="CP816" s="14"/>
      <c r="CQ816" s="14"/>
      <c r="CR816" s="14"/>
      <c r="CS816" s="14"/>
      <c r="CT816" s="14"/>
      <c r="CU816" s="14"/>
      <c r="CV816" s="14"/>
      <c r="CW816" s="14"/>
      <c r="CX816" s="14"/>
      <c r="CY816" s="14"/>
      <c r="CZ816" s="14"/>
      <c r="DD816" s="14">
        <f>SUMIFS(CountData!$H:$H, CountData!$A:$A, $B816,CountData!$B:$B, $C816, CountData!$C:$C, $D816, CountData!$D:$D, $E816, CountData!$E:$E, $F816, CountData!$F:$F, $G816, CountData!$G:$G, $H816)</f>
        <v>16</v>
      </c>
      <c r="DE816" s="14">
        <f>SUMIFS(CountData!$I:$I, CountData!$A:$A, $B816, CountData!$B:$B, $C816, CountData!$C:$C, $D816, CountData!$D:$D, $E816, CountData!$E:$E, $F816, CountData!$F:$F, $G816, CountData!$G:$G, $H816)</f>
        <v>19</v>
      </c>
      <c r="DF816" s="27">
        <f t="shared" ca="1" si="12"/>
        <v>0</v>
      </c>
      <c r="DG816" s="14">
        <v>1</v>
      </c>
    </row>
    <row r="817" spans="1:111" x14ac:dyDescent="0.25">
      <c r="A817" s="14" t="s">
        <v>56</v>
      </c>
      <c r="B817" s="14" t="s">
        <v>55</v>
      </c>
      <c r="C817" s="14" t="s">
        <v>55</v>
      </c>
      <c r="D817" s="14" t="s">
        <v>55</v>
      </c>
      <c r="E817" s="14" t="s">
        <v>100</v>
      </c>
      <c r="F817" s="14" t="s">
        <v>55</v>
      </c>
      <c r="G817" s="14" t="s">
        <v>103</v>
      </c>
      <c r="H817" s="1">
        <v>42185</v>
      </c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  <c r="BD817" s="14"/>
      <c r="BE817" s="14"/>
      <c r="BF817" s="14"/>
      <c r="BG817" s="14"/>
      <c r="BH817" s="14"/>
      <c r="BI817" s="14"/>
      <c r="BJ817" s="14"/>
      <c r="BK817" s="14"/>
      <c r="BL817" s="14"/>
      <c r="BM817" s="14"/>
      <c r="BN817" s="14"/>
      <c r="BO817" s="14"/>
      <c r="BP817" s="14"/>
      <c r="BQ817" s="14"/>
      <c r="BR817" s="14"/>
      <c r="BS817" s="14"/>
      <c r="BT817" s="14"/>
      <c r="BU817" s="14"/>
      <c r="BV817" s="14"/>
      <c r="BW817" s="14"/>
      <c r="BX817" s="14"/>
      <c r="BY817" s="14"/>
      <c r="BZ817" s="14"/>
      <c r="CA817" s="14"/>
      <c r="CB817" s="14"/>
      <c r="CC817" s="14"/>
      <c r="CD817" s="14"/>
      <c r="CE817" s="14"/>
      <c r="CF817" s="14"/>
      <c r="CG817" s="14"/>
      <c r="CH817" s="14"/>
      <c r="CI817" s="14"/>
      <c r="CJ817" s="14"/>
      <c r="CK817" s="14"/>
      <c r="CL817" s="14"/>
      <c r="CM817" s="14"/>
      <c r="CN817" s="14"/>
      <c r="CO817" s="14"/>
      <c r="CP817" s="14"/>
      <c r="CQ817" s="14"/>
      <c r="CR817" s="14"/>
      <c r="CS817" s="14"/>
      <c r="CT817" s="14"/>
      <c r="CU817" s="14"/>
      <c r="CV817" s="14"/>
      <c r="CW817" s="14"/>
      <c r="CX817" s="14"/>
      <c r="CY817" s="14"/>
      <c r="CZ817" s="14"/>
      <c r="DD817" s="14">
        <f>SUMIFS(CountData!$H:$H, CountData!$A:$A, $B817,CountData!$B:$B, $C817, CountData!$C:$C, $D817, CountData!$D:$D, $E817, CountData!$E:$E, $F817, CountData!$F:$F, $G817, CountData!$G:$G, $H817)</f>
        <v>16</v>
      </c>
      <c r="DE817" s="14">
        <f>SUMIFS(CountData!$I:$I, CountData!$A:$A, $B817, CountData!$B:$B, $C817, CountData!$C:$C, $D817, CountData!$D:$D, $E817, CountData!$E:$E, $F817, CountData!$F:$F, $G817, CountData!$G:$G, $H817)</f>
        <v>19</v>
      </c>
      <c r="DF817" s="27">
        <f t="shared" ca="1" si="12"/>
        <v>0</v>
      </c>
      <c r="DG817" s="14">
        <v>1</v>
      </c>
    </row>
    <row r="818" spans="1:111" x14ac:dyDescent="0.25">
      <c r="A818" s="14" t="s">
        <v>56</v>
      </c>
      <c r="B818" s="14" t="s">
        <v>55</v>
      </c>
      <c r="C818" s="14" t="s">
        <v>55</v>
      </c>
      <c r="D818" s="14" t="s">
        <v>55</v>
      </c>
      <c r="E818" s="14" t="s">
        <v>100</v>
      </c>
      <c r="F818" s="14" t="s">
        <v>55</v>
      </c>
      <c r="G818" s="14" t="s">
        <v>103</v>
      </c>
      <c r="H818" s="1">
        <v>42186</v>
      </c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  <c r="BE818" s="14"/>
      <c r="BF818" s="14"/>
      <c r="BG818" s="14"/>
      <c r="BH818" s="14"/>
      <c r="BI818" s="14"/>
      <c r="BJ818" s="14"/>
      <c r="BK818" s="14"/>
      <c r="BL818" s="14"/>
      <c r="BM818" s="14"/>
      <c r="BN818" s="14"/>
      <c r="BO818" s="14"/>
      <c r="BP818" s="14"/>
      <c r="BQ818" s="14"/>
      <c r="BR818" s="14"/>
      <c r="BS818" s="14"/>
      <c r="BT818" s="14"/>
      <c r="BU818" s="14"/>
      <c r="BV818" s="14"/>
      <c r="BW818" s="14"/>
      <c r="BX818" s="14"/>
      <c r="BY818" s="14"/>
      <c r="BZ818" s="14"/>
      <c r="CA818" s="14"/>
      <c r="CB818" s="14"/>
      <c r="CC818" s="14"/>
      <c r="CD818" s="14"/>
      <c r="CE818" s="14"/>
      <c r="CF818" s="14"/>
      <c r="CG818" s="14"/>
      <c r="CH818" s="14"/>
      <c r="CI818" s="14"/>
      <c r="CJ818" s="14"/>
      <c r="CK818" s="14"/>
      <c r="CL818" s="14"/>
      <c r="CM818" s="14"/>
      <c r="CN818" s="14"/>
      <c r="CO818" s="14"/>
      <c r="CP818" s="14"/>
      <c r="CQ818" s="14"/>
      <c r="CR818" s="14"/>
      <c r="CS818" s="14"/>
      <c r="CT818" s="14"/>
      <c r="CU818" s="14"/>
      <c r="CV818" s="14"/>
      <c r="CW818" s="14"/>
      <c r="CX818" s="14"/>
      <c r="CY818" s="14"/>
      <c r="CZ818" s="14"/>
      <c r="DD818" s="14">
        <f>SUMIFS(CountData!$H:$H, CountData!$A:$A, $B818,CountData!$B:$B, $C818, CountData!$C:$C, $D818, CountData!$D:$D, $E818, CountData!$E:$E, $F818, CountData!$F:$F, $G818, CountData!$G:$G, $H818)</f>
        <v>16</v>
      </c>
      <c r="DE818" s="14">
        <f>SUMIFS(CountData!$I:$I, CountData!$A:$A, $B818, CountData!$B:$B, $C818, CountData!$C:$C, $D818, CountData!$D:$D, $E818, CountData!$E:$E, $F818, CountData!$F:$F, $G818, CountData!$G:$G, $H818)</f>
        <v>19</v>
      </c>
      <c r="DF818" s="27">
        <f t="shared" ca="1" si="12"/>
        <v>0</v>
      </c>
      <c r="DG818" s="14">
        <v>1</v>
      </c>
    </row>
    <row r="819" spans="1:111" x14ac:dyDescent="0.25">
      <c r="A819" s="14" t="s">
        <v>56</v>
      </c>
      <c r="B819" s="14" t="s">
        <v>55</v>
      </c>
      <c r="C819" s="14" t="s">
        <v>55</v>
      </c>
      <c r="D819" s="14" t="s">
        <v>55</v>
      </c>
      <c r="E819" s="14" t="s">
        <v>100</v>
      </c>
      <c r="F819" s="14" t="s">
        <v>55</v>
      </c>
      <c r="G819" s="14" t="s">
        <v>103</v>
      </c>
      <c r="H819" s="1">
        <v>42214</v>
      </c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  <c r="BE819" s="14"/>
      <c r="BF819" s="14"/>
      <c r="BG819" s="14"/>
      <c r="BH819" s="14"/>
      <c r="BI819" s="14"/>
      <c r="BJ819" s="14"/>
      <c r="BK819" s="14"/>
      <c r="BL819" s="14"/>
      <c r="BM819" s="14"/>
      <c r="BN819" s="14"/>
      <c r="BO819" s="14"/>
      <c r="BP819" s="14"/>
      <c r="BQ819" s="14"/>
      <c r="BR819" s="14"/>
      <c r="BS819" s="14"/>
      <c r="BT819" s="14"/>
      <c r="BU819" s="14"/>
      <c r="BV819" s="14"/>
      <c r="BW819" s="14"/>
      <c r="BX819" s="14"/>
      <c r="BY819" s="14"/>
      <c r="BZ819" s="14"/>
      <c r="CA819" s="14"/>
      <c r="CB819" s="14"/>
      <c r="CC819" s="14"/>
      <c r="CD819" s="14"/>
      <c r="CE819" s="14"/>
      <c r="CF819" s="14"/>
      <c r="CG819" s="14"/>
      <c r="CH819" s="14"/>
      <c r="CI819" s="14"/>
      <c r="CJ819" s="14"/>
      <c r="CK819" s="14"/>
      <c r="CL819" s="14"/>
      <c r="CM819" s="14"/>
      <c r="CN819" s="14"/>
      <c r="CO819" s="14"/>
      <c r="CP819" s="14"/>
      <c r="CQ819" s="14"/>
      <c r="CR819" s="14"/>
      <c r="CS819" s="14"/>
      <c r="CT819" s="14"/>
      <c r="CU819" s="14"/>
      <c r="CV819" s="14"/>
      <c r="CW819" s="14"/>
      <c r="CX819" s="14"/>
      <c r="CY819" s="14"/>
      <c r="CZ819" s="14"/>
      <c r="DD819" s="14">
        <f>SUMIFS(CountData!$H:$H, CountData!$A:$A, $B819,CountData!$B:$B, $C819, CountData!$C:$C, $D819, CountData!$D:$D, $E819, CountData!$E:$E, $F819, CountData!$F:$F, $G819, CountData!$G:$G, $H819)</f>
        <v>16</v>
      </c>
      <c r="DE819" s="14">
        <f>SUMIFS(CountData!$I:$I, CountData!$A:$A, $B819, CountData!$B:$B, $C819, CountData!$C:$C, $D819, CountData!$D:$D, $E819, CountData!$E:$E, $F819, CountData!$F:$F, $G819, CountData!$G:$G, $H819)</f>
        <v>19</v>
      </c>
      <c r="DF819" s="27">
        <f t="shared" ca="1" si="12"/>
        <v>0</v>
      </c>
      <c r="DG819" s="14">
        <v>1</v>
      </c>
    </row>
    <row r="820" spans="1:111" x14ac:dyDescent="0.25">
      <c r="A820" s="14" t="s">
        <v>56</v>
      </c>
      <c r="B820" s="14" t="s">
        <v>55</v>
      </c>
      <c r="C820" s="14" t="s">
        <v>55</v>
      </c>
      <c r="D820" s="14" t="s">
        <v>55</v>
      </c>
      <c r="E820" s="14" t="s">
        <v>100</v>
      </c>
      <c r="F820" s="14" t="s">
        <v>55</v>
      </c>
      <c r="G820" s="14" t="s">
        <v>103</v>
      </c>
      <c r="H820" s="1">
        <v>42221</v>
      </c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  <c r="BE820" s="14"/>
      <c r="BF820" s="14"/>
      <c r="BG820" s="14"/>
      <c r="BH820" s="14"/>
      <c r="BI820" s="14"/>
      <c r="BJ820" s="14"/>
      <c r="BK820" s="14"/>
      <c r="BL820" s="14"/>
      <c r="BM820" s="14"/>
      <c r="BN820" s="14"/>
      <c r="BO820" s="14"/>
      <c r="BP820" s="14"/>
      <c r="BQ820" s="14"/>
      <c r="BR820" s="14"/>
      <c r="BS820" s="14"/>
      <c r="BT820" s="14"/>
      <c r="BU820" s="14"/>
      <c r="BV820" s="14"/>
      <c r="BW820" s="14"/>
      <c r="BX820" s="14"/>
      <c r="BY820" s="14"/>
      <c r="BZ820" s="14"/>
      <c r="CA820" s="14"/>
      <c r="CB820" s="14"/>
      <c r="CC820" s="14"/>
      <c r="CD820" s="14"/>
      <c r="CE820" s="14"/>
      <c r="CF820" s="14"/>
      <c r="CG820" s="14"/>
      <c r="CH820" s="14"/>
      <c r="CI820" s="14"/>
      <c r="CJ820" s="14"/>
      <c r="CK820" s="14"/>
      <c r="CL820" s="14"/>
      <c r="CM820" s="14"/>
      <c r="CN820" s="14"/>
      <c r="CO820" s="14"/>
      <c r="CP820" s="14"/>
      <c r="CQ820" s="14"/>
      <c r="CR820" s="14"/>
      <c r="CS820" s="14"/>
      <c r="CT820" s="14"/>
      <c r="CU820" s="14"/>
      <c r="CV820" s="14"/>
      <c r="CW820" s="14"/>
      <c r="CX820" s="14"/>
      <c r="CY820" s="14"/>
      <c r="CZ820" s="14"/>
      <c r="DD820" s="14">
        <f>SUMIFS(CountData!$H:$H, CountData!$A:$A, $B820,CountData!$B:$B, $C820, CountData!$C:$C, $D820, CountData!$D:$D, $E820, CountData!$E:$E, $F820, CountData!$F:$F, $G820, CountData!$G:$G, $H820)</f>
        <v>16</v>
      </c>
      <c r="DE820" s="14">
        <f>SUMIFS(CountData!$I:$I, CountData!$A:$A, $B820, CountData!$B:$B, $C820, CountData!$C:$C, $D820, CountData!$D:$D, $E820, CountData!$E:$E, $F820, CountData!$F:$F, $G820, CountData!$G:$G, $H820)</f>
        <v>19</v>
      </c>
      <c r="DF820" s="27">
        <f t="shared" ca="1" si="12"/>
        <v>0</v>
      </c>
      <c r="DG820" s="14">
        <v>1</v>
      </c>
    </row>
    <row r="821" spans="1:111" x14ac:dyDescent="0.25">
      <c r="A821" s="14" t="s">
        <v>56</v>
      </c>
      <c r="B821" s="14" t="s">
        <v>55</v>
      </c>
      <c r="C821" s="14" t="s">
        <v>55</v>
      </c>
      <c r="D821" s="14" t="s">
        <v>55</v>
      </c>
      <c r="E821" s="14" t="s">
        <v>100</v>
      </c>
      <c r="F821" s="14" t="s">
        <v>55</v>
      </c>
      <c r="G821" s="14" t="s">
        <v>103</v>
      </c>
      <c r="H821" s="1">
        <v>42229</v>
      </c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  <c r="BH821" s="14"/>
      <c r="BI821" s="14"/>
      <c r="BJ821" s="14"/>
      <c r="BK821" s="14"/>
      <c r="BL821" s="14"/>
      <c r="BM821" s="14"/>
      <c r="BN821" s="14"/>
      <c r="BO821" s="14"/>
      <c r="BP821" s="14"/>
      <c r="BQ821" s="14"/>
      <c r="BR821" s="14"/>
      <c r="BS821" s="14"/>
      <c r="BT821" s="14"/>
      <c r="BU821" s="14"/>
      <c r="BV821" s="14"/>
      <c r="BW821" s="14"/>
      <c r="BX821" s="14"/>
      <c r="BY821" s="14"/>
      <c r="BZ821" s="14"/>
      <c r="CA821" s="14"/>
      <c r="CB821" s="14"/>
      <c r="CC821" s="14"/>
      <c r="CD821" s="14"/>
      <c r="CE821" s="14"/>
      <c r="CF821" s="14"/>
      <c r="CG821" s="14"/>
      <c r="CH821" s="14"/>
      <c r="CI821" s="14"/>
      <c r="CJ821" s="14"/>
      <c r="CK821" s="14"/>
      <c r="CL821" s="14"/>
      <c r="CM821" s="14"/>
      <c r="CN821" s="14"/>
      <c r="CO821" s="14"/>
      <c r="CP821" s="14"/>
      <c r="CQ821" s="14"/>
      <c r="CR821" s="14"/>
      <c r="CS821" s="14"/>
      <c r="CT821" s="14"/>
      <c r="CU821" s="14"/>
      <c r="CV821" s="14"/>
      <c r="CW821" s="14"/>
      <c r="CX821" s="14"/>
      <c r="CY821" s="14"/>
      <c r="CZ821" s="14"/>
      <c r="DD821" s="14">
        <f>SUMIFS(CountData!$H:$H, CountData!$A:$A, $B821,CountData!$B:$B, $C821, CountData!$C:$C, $D821, CountData!$D:$D, $E821, CountData!$E:$E, $F821, CountData!$F:$F, $G821, CountData!$G:$G, $H821)</f>
        <v>16</v>
      </c>
      <c r="DE821" s="14">
        <f>SUMIFS(CountData!$I:$I, CountData!$A:$A, $B821, CountData!$B:$B, $C821, CountData!$C:$C, $D821, CountData!$D:$D, $E821, CountData!$E:$E, $F821, CountData!$F:$F, $G821, CountData!$G:$G, $H821)</f>
        <v>19</v>
      </c>
      <c r="DF821" s="27">
        <f t="shared" ca="1" si="12"/>
        <v>0</v>
      </c>
      <c r="DG821" s="14">
        <v>1</v>
      </c>
    </row>
    <row r="822" spans="1:111" x14ac:dyDescent="0.25">
      <c r="A822" s="14" t="s">
        <v>56</v>
      </c>
      <c r="B822" s="14" t="s">
        <v>55</v>
      </c>
      <c r="C822" s="14" t="s">
        <v>55</v>
      </c>
      <c r="D822" s="14" t="s">
        <v>55</v>
      </c>
      <c r="E822" s="14" t="s">
        <v>100</v>
      </c>
      <c r="F822" s="14" t="s">
        <v>55</v>
      </c>
      <c r="G822" s="14" t="s">
        <v>103</v>
      </c>
      <c r="H822" s="1">
        <v>42241</v>
      </c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  <c r="BH822" s="14"/>
      <c r="BI822" s="14"/>
      <c r="BJ822" s="14"/>
      <c r="BK822" s="14"/>
      <c r="BL822" s="14"/>
      <c r="BM822" s="14"/>
      <c r="BN822" s="14"/>
      <c r="BO822" s="14"/>
      <c r="BP822" s="14"/>
      <c r="BQ822" s="14"/>
      <c r="BR822" s="14"/>
      <c r="BS822" s="14"/>
      <c r="BT822" s="14"/>
      <c r="BU822" s="14"/>
      <c r="BV822" s="14"/>
      <c r="BW822" s="14"/>
      <c r="BX822" s="14"/>
      <c r="BY822" s="14"/>
      <c r="BZ822" s="14"/>
      <c r="CA822" s="14"/>
      <c r="CB822" s="14"/>
      <c r="CC822" s="14"/>
      <c r="CD822" s="14"/>
      <c r="CE822" s="14"/>
      <c r="CF822" s="14"/>
      <c r="CG822" s="14"/>
      <c r="CH822" s="14"/>
      <c r="CI822" s="14"/>
      <c r="CJ822" s="14"/>
      <c r="CK822" s="14"/>
      <c r="CL822" s="14"/>
      <c r="CM822" s="14"/>
      <c r="CN822" s="14"/>
      <c r="CO822" s="14"/>
      <c r="CP822" s="14"/>
      <c r="CQ822" s="14"/>
      <c r="CR822" s="14"/>
      <c r="CS822" s="14"/>
      <c r="CT822" s="14"/>
      <c r="CU822" s="14"/>
      <c r="CV822" s="14"/>
      <c r="CW822" s="14"/>
      <c r="CX822" s="14"/>
      <c r="CY822" s="14"/>
      <c r="CZ822" s="14"/>
      <c r="DD822" s="14">
        <f>SUMIFS(CountData!$H:$H, CountData!$A:$A, $B822,CountData!$B:$B, $C822, CountData!$C:$C, $D822, CountData!$D:$D, $E822, CountData!$E:$E, $F822, CountData!$F:$F, $G822, CountData!$G:$G, $H822)</f>
        <v>16</v>
      </c>
      <c r="DE822" s="14">
        <f>SUMIFS(CountData!$I:$I, CountData!$A:$A, $B822, CountData!$B:$B, $C822, CountData!$C:$C, $D822, CountData!$D:$D, $E822, CountData!$E:$E, $F822, CountData!$F:$F, $G822, CountData!$G:$G, $H822)</f>
        <v>19</v>
      </c>
      <c r="DF822" s="27">
        <f t="shared" ca="1" si="12"/>
        <v>0</v>
      </c>
      <c r="DG822" s="14">
        <v>1</v>
      </c>
    </row>
    <row r="823" spans="1:111" x14ac:dyDescent="0.25">
      <c r="A823" s="14" t="s">
        <v>56</v>
      </c>
      <c r="B823" s="14" t="s">
        <v>55</v>
      </c>
      <c r="C823" s="14" t="s">
        <v>55</v>
      </c>
      <c r="D823" s="14" t="s">
        <v>55</v>
      </c>
      <c r="E823" s="14" t="s">
        <v>100</v>
      </c>
      <c r="F823" s="14" t="s">
        <v>55</v>
      </c>
      <c r="G823" s="14" t="s">
        <v>103</v>
      </c>
      <c r="H823" s="1">
        <v>42242</v>
      </c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  <c r="BD823" s="14"/>
      <c r="BE823" s="14"/>
      <c r="BF823" s="14"/>
      <c r="BG823" s="14"/>
      <c r="BH823" s="14"/>
      <c r="BI823" s="14"/>
      <c r="BJ823" s="14"/>
      <c r="BK823" s="14"/>
      <c r="BL823" s="14"/>
      <c r="BM823" s="14"/>
      <c r="BN823" s="14"/>
      <c r="BO823" s="14"/>
      <c r="BP823" s="14"/>
      <c r="BQ823" s="14"/>
      <c r="BR823" s="14"/>
      <c r="BS823" s="14"/>
      <c r="BT823" s="14"/>
      <c r="BU823" s="14"/>
      <c r="BV823" s="14"/>
      <c r="BW823" s="14"/>
      <c r="BX823" s="14"/>
      <c r="BY823" s="14"/>
      <c r="BZ823" s="14"/>
      <c r="CA823" s="14"/>
      <c r="CB823" s="14"/>
      <c r="CC823" s="14"/>
      <c r="CD823" s="14"/>
      <c r="CE823" s="14"/>
      <c r="CF823" s="14"/>
      <c r="CG823" s="14"/>
      <c r="CH823" s="14"/>
      <c r="CI823" s="14"/>
      <c r="CJ823" s="14"/>
      <c r="CK823" s="14"/>
      <c r="CL823" s="14"/>
      <c r="CM823" s="14"/>
      <c r="CN823" s="14"/>
      <c r="CO823" s="14"/>
      <c r="CP823" s="14"/>
      <c r="CQ823" s="14"/>
      <c r="CR823" s="14"/>
      <c r="CS823" s="14"/>
      <c r="CT823" s="14"/>
      <c r="CU823" s="14"/>
      <c r="CV823" s="14"/>
      <c r="CW823" s="14"/>
      <c r="CX823" s="14"/>
      <c r="CY823" s="14"/>
      <c r="CZ823" s="14"/>
      <c r="DD823" s="14">
        <f>SUMIFS(CountData!$H:$H, CountData!$A:$A, $B823,CountData!$B:$B, $C823, CountData!$C:$C, $D823, CountData!$D:$D, $E823, CountData!$E:$E, $F823, CountData!$F:$F, $G823, CountData!$G:$G, $H823)</f>
        <v>16</v>
      </c>
      <c r="DE823" s="14">
        <f>SUMIFS(CountData!$I:$I, CountData!$A:$A, $B823, CountData!$B:$B, $C823, CountData!$C:$C, $D823, CountData!$D:$D, $E823, CountData!$E:$E, $F823, CountData!$F:$F, $G823, CountData!$G:$G, $H823)</f>
        <v>19</v>
      </c>
      <c r="DF823" s="27">
        <f t="shared" ca="1" si="12"/>
        <v>0</v>
      </c>
      <c r="DG823" s="14">
        <v>1</v>
      </c>
    </row>
    <row r="824" spans="1:111" x14ac:dyDescent="0.25">
      <c r="A824" s="14" t="s">
        <v>56</v>
      </c>
      <c r="B824" s="14" t="s">
        <v>55</v>
      </c>
      <c r="C824" s="14" t="s">
        <v>55</v>
      </c>
      <c r="D824" s="14" t="s">
        <v>55</v>
      </c>
      <c r="E824" s="14" t="s">
        <v>100</v>
      </c>
      <c r="F824" s="14" t="s">
        <v>55</v>
      </c>
      <c r="G824" s="14" t="s">
        <v>103</v>
      </c>
      <c r="H824" s="1">
        <v>42243</v>
      </c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  <c r="BE824" s="14"/>
      <c r="BF824" s="14"/>
      <c r="BG824" s="14"/>
      <c r="BH824" s="14"/>
      <c r="BI824" s="14"/>
      <c r="BJ824" s="14"/>
      <c r="BK824" s="14"/>
      <c r="BL824" s="14"/>
      <c r="BM824" s="14"/>
      <c r="BN824" s="14"/>
      <c r="BO824" s="14"/>
      <c r="BP824" s="14"/>
      <c r="BQ824" s="14"/>
      <c r="BR824" s="14"/>
      <c r="BS824" s="14"/>
      <c r="BT824" s="14"/>
      <c r="BU824" s="14"/>
      <c r="BV824" s="14"/>
      <c r="BW824" s="14"/>
      <c r="BX824" s="14"/>
      <c r="BY824" s="14"/>
      <c r="BZ824" s="14"/>
      <c r="CA824" s="14"/>
      <c r="CB824" s="14"/>
      <c r="CC824" s="14"/>
      <c r="CD824" s="14"/>
      <c r="CE824" s="14"/>
      <c r="CF824" s="14"/>
      <c r="CG824" s="14"/>
      <c r="CH824" s="14"/>
      <c r="CI824" s="14"/>
      <c r="CJ824" s="14"/>
      <c r="CK824" s="14"/>
      <c r="CL824" s="14"/>
      <c r="CM824" s="14"/>
      <c r="CN824" s="14"/>
      <c r="CO824" s="14"/>
      <c r="CP824" s="14"/>
      <c r="CQ824" s="14"/>
      <c r="CR824" s="14"/>
      <c r="CS824" s="14"/>
      <c r="CT824" s="14"/>
      <c r="CU824" s="14"/>
      <c r="CV824" s="14"/>
      <c r="CW824" s="14"/>
      <c r="CX824" s="14"/>
      <c r="CY824" s="14"/>
      <c r="CZ824" s="14"/>
      <c r="DD824" s="14">
        <f>SUMIFS(CountData!$H:$H, CountData!$A:$A, $B824,CountData!$B:$B, $C824, CountData!$C:$C, $D824, CountData!$D:$D, $E824, CountData!$E:$E, $F824, CountData!$F:$F, $G824, CountData!$G:$G, $H824)</f>
        <v>16</v>
      </c>
      <c r="DE824" s="14">
        <f>SUMIFS(CountData!$I:$I, CountData!$A:$A, $B824, CountData!$B:$B, $C824, CountData!$C:$C, $D824, CountData!$D:$D, $E824, CountData!$E:$E, $F824, CountData!$F:$F, $G824, CountData!$G:$G, $H824)</f>
        <v>19</v>
      </c>
      <c r="DF824" s="27">
        <f t="shared" ca="1" si="12"/>
        <v>0</v>
      </c>
      <c r="DG824" s="14">
        <v>1</v>
      </c>
    </row>
    <row r="825" spans="1:111" x14ac:dyDescent="0.25">
      <c r="A825" s="14" t="s">
        <v>56</v>
      </c>
      <c r="B825" s="14" t="s">
        <v>55</v>
      </c>
      <c r="C825" s="14" t="s">
        <v>55</v>
      </c>
      <c r="D825" s="14" t="s">
        <v>55</v>
      </c>
      <c r="E825" s="14" t="s">
        <v>100</v>
      </c>
      <c r="F825" s="14" t="s">
        <v>55</v>
      </c>
      <c r="G825" s="14" t="s">
        <v>103</v>
      </c>
      <c r="H825" s="1">
        <v>42244</v>
      </c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  <c r="BE825" s="14"/>
      <c r="BF825" s="14"/>
      <c r="BG825" s="14"/>
      <c r="BH825" s="14"/>
      <c r="BI825" s="14"/>
      <c r="BJ825" s="14"/>
      <c r="BK825" s="14"/>
      <c r="BL825" s="14"/>
      <c r="BM825" s="14"/>
      <c r="BN825" s="14"/>
      <c r="BO825" s="14"/>
      <c r="BP825" s="14"/>
      <c r="BQ825" s="14"/>
      <c r="BR825" s="14"/>
      <c r="BS825" s="14"/>
      <c r="BT825" s="14"/>
      <c r="BU825" s="14"/>
      <c r="BV825" s="14"/>
      <c r="BW825" s="14"/>
      <c r="BX825" s="14"/>
      <c r="BY825" s="14"/>
      <c r="BZ825" s="14"/>
      <c r="CA825" s="14"/>
      <c r="CB825" s="14"/>
      <c r="CC825" s="14"/>
      <c r="CD825" s="14"/>
      <c r="CE825" s="14"/>
      <c r="CF825" s="14"/>
      <c r="CG825" s="14"/>
      <c r="CH825" s="14"/>
      <c r="CI825" s="14"/>
      <c r="CJ825" s="14"/>
      <c r="CK825" s="14"/>
      <c r="CL825" s="14"/>
      <c r="CM825" s="14"/>
      <c r="CN825" s="14"/>
      <c r="CO825" s="14"/>
      <c r="CP825" s="14"/>
      <c r="CQ825" s="14"/>
      <c r="CR825" s="14"/>
      <c r="CS825" s="14"/>
      <c r="CT825" s="14"/>
      <c r="CU825" s="14"/>
      <c r="CV825" s="14"/>
      <c r="CW825" s="14"/>
      <c r="CX825" s="14"/>
      <c r="CY825" s="14"/>
      <c r="CZ825" s="14"/>
      <c r="DD825" s="14">
        <f>SUMIFS(CountData!$H:$H, CountData!$A:$A, $B825,CountData!$B:$B, $C825, CountData!$C:$C, $D825, CountData!$D:$D, $E825, CountData!$E:$E, $F825, CountData!$F:$F, $G825, CountData!$G:$G, $H825)</f>
        <v>16</v>
      </c>
      <c r="DE825" s="14">
        <f>SUMIFS(CountData!$I:$I, CountData!$A:$A, $B825, CountData!$B:$B, $C825, CountData!$C:$C, $D825, CountData!$D:$D, $E825, CountData!$E:$E, $F825, CountData!$F:$F, $G825, CountData!$G:$G, $H825)</f>
        <v>19</v>
      </c>
      <c r="DF825" s="27">
        <f t="shared" ca="1" si="12"/>
        <v>0</v>
      </c>
      <c r="DG825" s="14">
        <v>1</v>
      </c>
    </row>
    <row r="826" spans="1:111" x14ac:dyDescent="0.25">
      <c r="A826" s="14" t="s">
        <v>56</v>
      </c>
      <c r="B826" s="14" t="s">
        <v>55</v>
      </c>
      <c r="C826" s="14" t="s">
        <v>55</v>
      </c>
      <c r="D826" s="14" t="s">
        <v>55</v>
      </c>
      <c r="E826" s="14" t="s">
        <v>100</v>
      </c>
      <c r="F826" s="14" t="s">
        <v>55</v>
      </c>
      <c r="G826" s="14" t="s">
        <v>103</v>
      </c>
      <c r="H826" s="1">
        <v>42255</v>
      </c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  <c r="BE826" s="14"/>
      <c r="BF826" s="14"/>
      <c r="BG826" s="14"/>
      <c r="BH826" s="14"/>
      <c r="BI826" s="14"/>
      <c r="BJ826" s="14"/>
      <c r="BK826" s="14"/>
      <c r="BL826" s="14"/>
      <c r="BM826" s="14"/>
      <c r="BN826" s="14"/>
      <c r="BO826" s="14"/>
      <c r="BP826" s="14"/>
      <c r="BQ826" s="14"/>
      <c r="BR826" s="14"/>
      <c r="BS826" s="14"/>
      <c r="BT826" s="14"/>
      <c r="BU826" s="14"/>
      <c r="BV826" s="14"/>
      <c r="BW826" s="14"/>
      <c r="BX826" s="14"/>
      <c r="BY826" s="14"/>
      <c r="BZ826" s="14"/>
      <c r="CA826" s="14"/>
      <c r="CB826" s="14"/>
      <c r="CC826" s="14"/>
      <c r="CD826" s="14"/>
      <c r="CE826" s="14"/>
      <c r="CF826" s="14"/>
      <c r="CG826" s="14"/>
      <c r="CH826" s="14"/>
      <c r="CI826" s="14"/>
      <c r="CJ826" s="14"/>
      <c r="CK826" s="14"/>
      <c r="CL826" s="14"/>
      <c r="CM826" s="14"/>
      <c r="CN826" s="14"/>
      <c r="CO826" s="14"/>
      <c r="CP826" s="14"/>
      <c r="CQ826" s="14"/>
      <c r="CR826" s="14"/>
      <c r="CS826" s="14"/>
      <c r="CT826" s="14"/>
      <c r="CU826" s="14"/>
      <c r="CV826" s="14"/>
      <c r="CW826" s="14"/>
      <c r="CX826" s="14"/>
      <c r="CY826" s="14"/>
      <c r="CZ826" s="14"/>
      <c r="DD826" s="14">
        <f>SUMIFS(CountData!$H:$H, CountData!$A:$A, $B826,CountData!$B:$B, $C826, CountData!$C:$C, $D826, CountData!$D:$D, $E826, CountData!$E:$E, $F826, CountData!$F:$F, $G826, CountData!$G:$G, $H826)</f>
        <v>16</v>
      </c>
      <c r="DE826" s="14">
        <f>SUMIFS(CountData!$I:$I, CountData!$A:$A, $B826, CountData!$B:$B, $C826, CountData!$C:$C, $D826, CountData!$D:$D, $E826, CountData!$E:$E, $F826, CountData!$F:$F, $G826, CountData!$G:$G, $H826)</f>
        <v>19</v>
      </c>
      <c r="DF826" s="27">
        <f t="shared" ca="1" si="12"/>
        <v>0</v>
      </c>
      <c r="DG826" s="14">
        <v>1</v>
      </c>
    </row>
    <row r="827" spans="1:111" x14ac:dyDescent="0.25">
      <c r="A827" s="14" t="s">
        <v>56</v>
      </c>
      <c r="B827" s="14" t="s">
        <v>55</v>
      </c>
      <c r="C827" s="14" t="s">
        <v>55</v>
      </c>
      <c r="D827" s="14" t="s">
        <v>55</v>
      </c>
      <c r="E827" s="14" t="s">
        <v>100</v>
      </c>
      <c r="F827" s="14" t="s">
        <v>55</v>
      </c>
      <c r="G827" s="14" t="s">
        <v>103</v>
      </c>
      <c r="H827" s="1">
        <v>42256</v>
      </c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  <c r="BE827" s="14"/>
      <c r="BF827" s="14"/>
      <c r="BG827" s="14"/>
      <c r="BH827" s="14"/>
      <c r="BI827" s="14"/>
      <c r="BJ827" s="14"/>
      <c r="BK827" s="14"/>
      <c r="BL827" s="14"/>
      <c r="BM827" s="14"/>
      <c r="BN827" s="14"/>
      <c r="BO827" s="14"/>
      <c r="BP827" s="14"/>
      <c r="BQ827" s="14"/>
      <c r="BR827" s="14"/>
      <c r="BS827" s="14"/>
      <c r="BT827" s="14"/>
      <c r="BU827" s="14"/>
      <c r="BV827" s="14"/>
      <c r="BW827" s="14"/>
      <c r="BX827" s="14"/>
      <c r="BY827" s="14"/>
      <c r="BZ827" s="14"/>
      <c r="CA827" s="14"/>
      <c r="CB827" s="14"/>
      <c r="CC827" s="14"/>
      <c r="CD827" s="14"/>
      <c r="CE827" s="14"/>
      <c r="CF827" s="14"/>
      <c r="CG827" s="14"/>
      <c r="CH827" s="14"/>
      <c r="CI827" s="14"/>
      <c r="CJ827" s="14"/>
      <c r="CK827" s="14"/>
      <c r="CL827" s="14"/>
      <c r="CM827" s="14"/>
      <c r="CN827" s="14"/>
      <c r="CO827" s="14"/>
      <c r="CP827" s="14"/>
      <c r="CQ827" s="14"/>
      <c r="CR827" s="14"/>
      <c r="CS827" s="14"/>
      <c r="CT827" s="14"/>
      <c r="CU827" s="14"/>
      <c r="CV827" s="14"/>
      <c r="CW827" s="14"/>
      <c r="CX827" s="14"/>
      <c r="CY827" s="14"/>
      <c r="CZ827" s="14"/>
      <c r="DD827" s="14">
        <f>SUMIFS(CountData!$H:$H, CountData!$A:$A, $B827,CountData!$B:$B, $C827, CountData!$C:$C, $D827, CountData!$D:$D, $E827, CountData!$E:$E, $F827, CountData!$F:$F, $G827, CountData!$G:$G, $H827)</f>
        <v>16</v>
      </c>
      <c r="DE827" s="14">
        <f>SUMIFS(CountData!$I:$I, CountData!$A:$A, $B827, CountData!$B:$B, $C827, CountData!$C:$C, $D827, CountData!$D:$D, $E827, CountData!$E:$E, $F827, CountData!$F:$F, $G827, CountData!$G:$G, $H827)</f>
        <v>19</v>
      </c>
      <c r="DF827" s="27">
        <f t="shared" ca="1" si="12"/>
        <v>0</v>
      </c>
      <c r="DG827" s="14">
        <v>1</v>
      </c>
    </row>
    <row r="828" spans="1:111" x14ac:dyDescent="0.25">
      <c r="A828" s="14" t="s">
        <v>56</v>
      </c>
      <c r="B828" s="14" t="s">
        <v>55</v>
      </c>
      <c r="C828" s="14" t="s">
        <v>55</v>
      </c>
      <c r="D828" s="14" t="s">
        <v>55</v>
      </c>
      <c r="E828" s="14" t="s">
        <v>100</v>
      </c>
      <c r="F828" s="14" t="s">
        <v>55</v>
      </c>
      <c r="G828" s="14" t="s">
        <v>103</v>
      </c>
      <c r="H828" s="1">
        <v>42257</v>
      </c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  <c r="BE828" s="14"/>
      <c r="BF828" s="14"/>
      <c r="BG828" s="14"/>
      <c r="BH828" s="14"/>
      <c r="BI828" s="14"/>
      <c r="BJ828" s="14"/>
      <c r="BK828" s="14"/>
      <c r="BL828" s="14"/>
      <c r="BM828" s="14"/>
      <c r="BN828" s="14"/>
      <c r="BO828" s="14"/>
      <c r="BP828" s="14"/>
      <c r="BQ828" s="14"/>
      <c r="BR828" s="14"/>
      <c r="BS828" s="14"/>
      <c r="BT828" s="14"/>
      <c r="BU828" s="14"/>
      <c r="BV828" s="14"/>
      <c r="BW828" s="14"/>
      <c r="BX828" s="14"/>
      <c r="BY828" s="14"/>
      <c r="BZ828" s="14"/>
      <c r="CA828" s="14"/>
      <c r="CB828" s="14"/>
      <c r="CC828" s="14"/>
      <c r="CD828" s="14"/>
      <c r="CE828" s="14"/>
      <c r="CF828" s="14"/>
      <c r="CG828" s="14"/>
      <c r="CH828" s="14"/>
      <c r="CI828" s="14"/>
      <c r="CJ828" s="14"/>
      <c r="CK828" s="14"/>
      <c r="CL828" s="14"/>
      <c r="CM828" s="14"/>
      <c r="CN828" s="14"/>
      <c r="CO828" s="14"/>
      <c r="CP828" s="14"/>
      <c r="CQ828" s="14"/>
      <c r="CR828" s="14"/>
      <c r="CS828" s="14"/>
      <c r="CT828" s="14"/>
      <c r="CU828" s="14"/>
      <c r="CV828" s="14"/>
      <c r="CW828" s="14"/>
      <c r="CX828" s="14"/>
      <c r="CY828" s="14"/>
      <c r="CZ828" s="14"/>
      <c r="DD828" s="14">
        <f>SUMIFS(CountData!$H:$H, CountData!$A:$A, $B828,CountData!$B:$B, $C828, CountData!$C:$C, $D828, CountData!$D:$D, $E828, CountData!$E:$E, $F828, CountData!$F:$F, $G828, CountData!$G:$G, $H828)</f>
        <v>16</v>
      </c>
      <c r="DE828" s="14">
        <f>SUMIFS(CountData!$I:$I, CountData!$A:$A, $B828, CountData!$B:$B, $C828, CountData!$C:$C, $D828, CountData!$D:$D, $E828, CountData!$E:$E, $F828, CountData!$F:$F, $G828, CountData!$G:$G, $H828)</f>
        <v>19</v>
      </c>
      <c r="DF828" s="27">
        <f t="shared" ca="1" si="12"/>
        <v>0</v>
      </c>
      <c r="DG828" s="14">
        <v>1</v>
      </c>
    </row>
    <row r="829" spans="1:111" x14ac:dyDescent="0.25">
      <c r="A829" s="14" t="s">
        <v>56</v>
      </c>
      <c r="B829" s="14" t="s">
        <v>55</v>
      </c>
      <c r="C829" s="14" t="s">
        <v>55</v>
      </c>
      <c r="D829" s="14" t="s">
        <v>55</v>
      </c>
      <c r="E829" s="14" t="s">
        <v>100</v>
      </c>
      <c r="F829" s="14" t="s">
        <v>55</v>
      </c>
      <c r="G829" s="14" t="s">
        <v>103</v>
      </c>
      <c r="H829" s="1">
        <v>42258</v>
      </c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  <c r="BE829" s="14"/>
      <c r="BF829" s="14"/>
      <c r="BG829" s="14"/>
      <c r="BH829" s="14"/>
      <c r="BI829" s="14"/>
      <c r="BJ829" s="14"/>
      <c r="BK829" s="14"/>
      <c r="BL829" s="14"/>
      <c r="BM829" s="14"/>
      <c r="BN829" s="14"/>
      <c r="BO829" s="14"/>
      <c r="BP829" s="14"/>
      <c r="BQ829" s="14"/>
      <c r="BR829" s="14"/>
      <c r="BS829" s="14"/>
      <c r="BT829" s="14"/>
      <c r="BU829" s="14"/>
      <c r="BV829" s="14"/>
      <c r="BW829" s="14"/>
      <c r="BX829" s="14"/>
      <c r="BY829" s="14"/>
      <c r="BZ829" s="14"/>
      <c r="CA829" s="14"/>
      <c r="CB829" s="14"/>
      <c r="CC829" s="14"/>
      <c r="CD829" s="14"/>
      <c r="CE829" s="14"/>
      <c r="CF829" s="14"/>
      <c r="CG829" s="14"/>
      <c r="CH829" s="14"/>
      <c r="CI829" s="14"/>
      <c r="CJ829" s="14"/>
      <c r="CK829" s="14"/>
      <c r="CL829" s="14"/>
      <c r="CM829" s="14"/>
      <c r="CN829" s="14"/>
      <c r="CO829" s="14"/>
      <c r="CP829" s="14"/>
      <c r="CQ829" s="14"/>
      <c r="CR829" s="14"/>
      <c r="CS829" s="14"/>
      <c r="CT829" s="14"/>
      <c r="CU829" s="14"/>
      <c r="CV829" s="14"/>
      <c r="CW829" s="14"/>
      <c r="CX829" s="14"/>
      <c r="CY829" s="14"/>
      <c r="CZ829" s="14"/>
      <c r="DD829" s="14">
        <f>SUMIFS(CountData!$H:$H, CountData!$A:$A, $B829,CountData!$B:$B, $C829, CountData!$C:$C, $D829, CountData!$D:$D, $E829, CountData!$E:$E, $F829, CountData!$F:$F, $G829, CountData!$G:$G, $H829)</f>
        <v>16</v>
      </c>
      <c r="DE829" s="14">
        <f>SUMIFS(CountData!$I:$I, CountData!$A:$A, $B829, CountData!$B:$B, $C829, CountData!$C:$C, $D829, CountData!$D:$D, $E829, CountData!$E:$E, $F829, CountData!$F:$F, $G829, CountData!$G:$G, $H829)</f>
        <v>19</v>
      </c>
      <c r="DF829" s="27">
        <f t="shared" ca="1" si="12"/>
        <v>0</v>
      </c>
      <c r="DG829" s="14">
        <v>1</v>
      </c>
    </row>
    <row r="830" spans="1:111" x14ac:dyDescent="0.25">
      <c r="A830" s="14" t="s">
        <v>56</v>
      </c>
      <c r="B830" s="14" t="s">
        <v>55</v>
      </c>
      <c r="C830" s="14" t="s">
        <v>55</v>
      </c>
      <c r="D830" s="14" t="s">
        <v>55</v>
      </c>
      <c r="E830" s="14" t="s">
        <v>100</v>
      </c>
      <c r="F830" s="14" t="s">
        <v>55</v>
      </c>
      <c r="G830" s="14" t="s">
        <v>103</v>
      </c>
      <c r="H830" s="1">
        <v>42268</v>
      </c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  <c r="BE830" s="14"/>
      <c r="BF830" s="14"/>
      <c r="BG830" s="14"/>
      <c r="BH830" s="14"/>
      <c r="BI830" s="14"/>
      <c r="BJ830" s="14"/>
      <c r="BK830" s="14"/>
      <c r="BL830" s="14"/>
      <c r="BM830" s="14"/>
      <c r="BN830" s="14"/>
      <c r="BO830" s="14"/>
      <c r="BP830" s="14"/>
      <c r="BQ830" s="14"/>
      <c r="BR830" s="14"/>
      <c r="BS830" s="14"/>
      <c r="BT830" s="14"/>
      <c r="BU830" s="14"/>
      <c r="BV830" s="14"/>
      <c r="BW830" s="14"/>
      <c r="BX830" s="14"/>
      <c r="BY830" s="14"/>
      <c r="BZ830" s="14"/>
      <c r="CA830" s="14"/>
      <c r="CB830" s="14"/>
      <c r="CC830" s="14"/>
      <c r="CD830" s="14"/>
      <c r="CE830" s="14"/>
      <c r="CF830" s="14"/>
      <c r="CG830" s="14"/>
      <c r="CH830" s="14"/>
      <c r="CI830" s="14"/>
      <c r="CJ830" s="14"/>
      <c r="CK830" s="14"/>
      <c r="CL830" s="14"/>
      <c r="CM830" s="14"/>
      <c r="CN830" s="14"/>
      <c r="CO830" s="14"/>
      <c r="CP830" s="14"/>
      <c r="CQ830" s="14"/>
      <c r="CR830" s="14"/>
      <c r="CS830" s="14"/>
      <c r="CT830" s="14"/>
      <c r="CU830" s="14"/>
      <c r="CV830" s="14"/>
      <c r="CW830" s="14"/>
      <c r="CX830" s="14"/>
      <c r="CY830" s="14"/>
      <c r="CZ830" s="14"/>
      <c r="DD830" s="14">
        <f>SUMIFS(CountData!$H:$H, CountData!$A:$A, $B830,CountData!$B:$B, $C830, CountData!$C:$C, $D830, CountData!$D:$D, $E830, CountData!$E:$E, $F830, CountData!$F:$F, $G830, CountData!$G:$G, $H830)</f>
        <v>16</v>
      </c>
      <c r="DE830" s="14">
        <f>SUMIFS(CountData!$I:$I, CountData!$A:$A, $B830, CountData!$B:$B, $C830, CountData!$C:$C, $D830, CountData!$D:$D, $E830, CountData!$E:$E, $F830, CountData!$F:$F, $G830, CountData!$G:$G, $H830)</f>
        <v>19</v>
      </c>
      <c r="DF830" s="27">
        <f t="shared" ca="1" si="12"/>
        <v>0</v>
      </c>
      <c r="DG830" s="14">
        <v>1</v>
      </c>
    </row>
    <row r="831" spans="1:111" x14ac:dyDescent="0.25">
      <c r="A831" s="14" t="s">
        <v>56</v>
      </c>
      <c r="B831" s="14" t="s">
        <v>55</v>
      </c>
      <c r="C831" s="14" t="s">
        <v>55</v>
      </c>
      <c r="D831" s="14" t="s">
        <v>55</v>
      </c>
      <c r="E831" s="14" t="s">
        <v>100</v>
      </c>
      <c r="F831" s="14" t="s">
        <v>55</v>
      </c>
      <c r="G831" s="14" t="s">
        <v>103</v>
      </c>
      <c r="H831" s="1">
        <v>42286</v>
      </c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  <c r="BD831" s="14"/>
      <c r="BE831" s="14"/>
      <c r="BF831" s="14"/>
      <c r="BG831" s="14"/>
      <c r="BH831" s="14"/>
      <c r="BI831" s="14"/>
      <c r="BJ831" s="14"/>
      <c r="BK831" s="14"/>
      <c r="BL831" s="14"/>
      <c r="BM831" s="14"/>
      <c r="BN831" s="14"/>
      <c r="BO831" s="14"/>
      <c r="BP831" s="14"/>
      <c r="BQ831" s="14"/>
      <c r="BR831" s="14"/>
      <c r="BS831" s="14"/>
      <c r="BT831" s="14"/>
      <c r="BU831" s="14"/>
      <c r="BV831" s="14"/>
      <c r="BW831" s="14"/>
      <c r="BX831" s="14"/>
      <c r="BY831" s="14"/>
      <c r="BZ831" s="14"/>
      <c r="CA831" s="14"/>
      <c r="CB831" s="14"/>
      <c r="CC831" s="14"/>
      <c r="CD831" s="14"/>
      <c r="CE831" s="14"/>
      <c r="CF831" s="14"/>
      <c r="CG831" s="14"/>
      <c r="CH831" s="14"/>
      <c r="CI831" s="14"/>
      <c r="CJ831" s="14"/>
      <c r="CK831" s="14"/>
      <c r="CL831" s="14"/>
      <c r="CM831" s="14"/>
      <c r="CN831" s="14"/>
      <c r="CO831" s="14"/>
      <c r="CP831" s="14"/>
      <c r="CQ831" s="14"/>
      <c r="CR831" s="14"/>
      <c r="CS831" s="14"/>
      <c r="CT831" s="14"/>
      <c r="CU831" s="14"/>
      <c r="CV831" s="14"/>
      <c r="CW831" s="14"/>
      <c r="CX831" s="14"/>
      <c r="CY831" s="14"/>
      <c r="CZ831" s="14"/>
      <c r="DD831" s="14">
        <f>SUMIFS(CountData!$H:$H, CountData!$A:$A, $B831,CountData!$B:$B, $C831, CountData!$C:$C, $D831, CountData!$D:$D, $E831, CountData!$E:$E, $F831, CountData!$F:$F, $G831, CountData!$G:$G, $H831)</f>
        <v>16</v>
      </c>
      <c r="DE831" s="14">
        <f>SUMIFS(CountData!$I:$I, CountData!$A:$A, $B831, CountData!$B:$B, $C831, CountData!$C:$C, $D831, CountData!$D:$D, $E831, CountData!$E:$E, $F831, CountData!$F:$F, $G831, CountData!$G:$G, $H831)</f>
        <v>19</v>
      </c>
      <c r="DF831" s="27">
        <f t="shared" ca="1" si="12"/>
        <v>0</v>
      </c>
      <c r="DG831" s="14">
        <v>1</v>
      </c>
    </row>
    <row r="832" spans="1:111" x14ac:dyDescent="0.25">
      <c r="A832" s="14" t="s">
        <v>56</v>
      </c>
      <c r="B832" s="14" t="s">
        <v>55</v>
      </c>
      <c r="C832" s="14" t="s">
        <v>55</v>
      </c>
      <c r="D832" s="14" t="s">
        <v>55</v>
      </c>
      <c r="E832" s="14" t="s">
        <v>100</v>
      </c>
      <c r="F832" s="14" t="s">
        <v>55</v>
      </c>
      <c r="G832" s="14" t="s">
        <v>103</v>
      </c>
      <c r="H832" s="1">
        <v>42289</v>
      </c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  <c r="BE832" s="14"/>
      <c r="BF832" s="14"/>
      <c r="BG832" s="14"/>
      <c r="BH832" s="14"/>
      <c r="BI832" s="14"/>
      <c r="BJ832" s="14"/>
      <c r="BK832" s="14"/>
      <c r="BL832" s="14"/>
      <c r="BM832" s="14"/>
      <c r="BN832" s="14"/>
      <c r="BO832" s="14"/>
      <c r="BP832" s="14"/>
      <c r="BQ832" s="14"/>
      <c r="BR832" s="14"/>
      <c r="BS832" s="14"/>
      <c r="BT832" s="14"/>
      <c r="BU832" s="14"/>
      <c r="BV832" s="14"/>
      <c r="BW832" s="14"/>
      <c r="BX832" s="14"/>
      <c r="BY832" s="14"/>
      <c r="BZ832" s="14"/>
      <c r="CA832" s="14"/>
      <c r="CB832" s="14"/>
      <c r="CC832" s="14"/>
      <c r="CD832" s="14"/>
      <c r="CE832" s="14"/>
      <c r="CF832" s="14"/>
      <c r="CG832" s="14"/>
      <c r="CH832" s="14"/>
      <c r="CI832" s="14"/>
      <c r="CJ832" s="14"/>
      <c r="CK832" s="14"/>
      <c r="CL832" s="14"/>
      <c r="CM832" s="14"/>
      <c r="CN832" s="14"/>
      <c r="CO832" s="14"/>
      <c r="CP832" s="14"/>
      <c r="CQ832" s="14"/>
      <c r="CR832" s="14"/>
      <c r="CS832" s="14"/>
      <c r="CT832" s="14"/>
      <c r="CU832" s="14"/>
      <c r="CV832" s="14"/>
      <c r="CW832" s="14"/>
      <c r="CX832" s="14"/>
      <c r="CY832" s="14"/>
      <c r="CZ832" s="14"/>
      <c r="DD832" s="14">
        <f>SUMIFS(CountData!$H:$H, CountData!$A:$A, $B832,CountData!$B:$B, $C832, CountData!$C:$C, $D832, CountData!$D:$D, $E832, CountData!$E:$E, $F832, CountData!$F:$F, $G832, CountData!$G:$G, $H832)</f>
        <v>16</v>
      </c>
      <c r="DE832" s="14">
        <f>SUMIFS(CountData!$I:$I, CountData!$A:$A, $B832, CountData!$B:$B, $C832, CountData!$C:$C, $D832, CountData!$D:$D, $E832, CountData!$E:$E, $F832, CountData!$F:$F, $G832, CountData!$G:$G, $H832)</f>
        <v>19</v>
      </c>
      <c r="DF832" s="27">
        <f t="shared" ca="1" si="12"/>
        <v>0</v>
      </c>
      <c r="DG832" s="14">
        <v>1</v>
      </c>
    </row>
    <row r="833" spans="1:111" x14ac:dyDescent="0.25">
      <c r="A833" s="14" t="s">
        <v>56</v>
      </c>
      <c r="B833" s="14" t="s">
        <v>55</v>
      </c>
      <c r="C833" s="14" t="s">
        <v>55</v>
      </c>
      <c r="D833" s="14" t="s">
        <v>55</v>
      </c>
      <c r="E833" s="14" t="s">
        <v>100</v>
      </c>
      <c r="F833" s="14" t="s">
        <v>55</v>
      </c>
      <c r="G833" s="14" t="s">
        <v>103</v>
      </c>
      <c r="H833" s="1">
        <v>42290</v>
      </c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4"/>
      <c r="BE833" s="14"/>
      <c r="BF833" s="14"/>
      <c r="BG833" s="14"/>
      <c r="BH833" s="14"/>
      <c r="BI833" s="14"/>
      <c r="BJ833" s="14"/>
      <c r="BK833" s="14"/>
      <c r="BL833" s="14"/>
      <c r="BM833" s="14"/>
      <c r="BN833" s="14"/>
      <c r="BO833" s="14"/>
      <c r="BP833" s="14"/>
      <c r="BQ833" s="14"/>
      <c r="BR833" s="14"/>
      <c r="BS833" s="14"/>
      <c r="BT833" s="14"/>
      <c r="BU833" s="14"/>
      <c r="BV833" s="14"/>
      <c r="BW833" s="14"/>
      <c r="BX833" s="14"/>
      <c r="BY833" s="14"/>
      <c r="BZ833" s="14"/>
      <c r="CA833" s="14"/>
      <c r="CB833" s="14"/>
      <c r="CC833" s="14"/>
      <c r="CD833" s="14"/>
      <c r="CE833" s="14"/>
      <c r="CF833" s="14"/>
      <c r="CG833" s="14"/>
      <c r="CH833" s="14"/>
      <c r="CI833" s="14"/>
      <c r="CJ833" s="14"/>
      <c r="CK833" s="14"/>
      <c r="CL833" s="14"/>
      <c r="CM833" s="14"/>
      <c r="CN833" s="14"/>
      <c r="CO833" s="14"/>
      <c r="CP833" s="14"/>
      <c r="CQ833" s="14"/>
      <c r="CR833" s="14"/>
      <c r="CS833" s="14"/>
      <c r="CT833" s="14"/>
      <c r="CU833" s="14"/>
      <c r="CV833" s="14"/>
      <c r="CW833" s="14"/>
      <c r="CX833" s="14"/>
      <c r="CY833" s="14"/>
      <c r="CZ833" s="14"/>
      <c r="DD833" s="14">
        <f>SUMIFS(CountData!$H:$H, CountData!$A:$A, $B833,CountData!$B:$B, $C833, CountData!$C:$C, $D833, CountData!$D:$D, $E833, CountData!$E:$E, $F833, CountData!$F:$F, $G833, CountData!$G:$G, $H833)</f>
        <v>16</v>
      </c>
      <c r="DE833" s="14">
        <f>SUMIFS(CountData!$I:$I, CountData!$A:$A, $B833, CountData!$B:$B, $C833, CountData!$C:$C, $D833, CountData!$D:$D, $E833, CountData!$E:$E, $F833, CountData!$F:$F, $G833, CountData!$G:$G, $H833)</f>
        <v>19</v>
      </c>
      <c r="DF833" s="27">
        <f t="shared" ca="1" si="12"/>
        <v>0</v>
      </c>
      <c r="DG833" s="14">
        <v>1</v>
      </c>
    </row>
    <row r="834" spans="1:111" x14ac:dyDescent="0.25">
      <c r="A834" s="14" t="s">
        <v>56</v>
      </c>
      <c r="B834" s="14" t="s">
        <v>55</v>
      </c>
      <c r="C834" s="14" t="s">
        <v>55</v>
      </c>
      <c r="D834" s="14" t="s">
        <v>55</v>
      </c>
      <c r="E834" s="14" t="s">
        <v>100</v>
      </c>
      <c r="F834" s="14" t="s">
        <v>55</v>
      </c>
      <c r="G834" s="14" t="s">
        <v>103</v>
      </c>
      <c r="H834" s="1">
        <v>42291</v>
      </c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  <c r="BD834" s="14"/>
      <c r="BE834" s="14"/>
      <c r="BF834" s="14"/>
      <c r="BG834" s="14"/>
      <c r="BH834" s="14"/>
      <c r="BI834" s="14"/>
      <c r="BJ834" s="14"/>
      <c r="BK834" s="14"/>
      <c r="BL834" s="14"/>
      <c r="BM834" s="14"/>
      <c r="BN834" s="14"/>
      <c r="BO834" s="14"/>
      <c r="BP834" s="14"/>
      <c r="BQ834" s="14"/>
      <c r="BR834" s="14"/>
      <c r="BS834" s="14"/>
      <c r="BT834" s="14"/>
      <c r="BU834" s="14"/>
      <c r="BV834" s="14"/>
      <c r="BW834" s="14"/>
      <c r="BX834" s="14"/>
      <c r="BY834" s="14"/>
      <c r="BZ834" s="14"/>
      <c r="CA834" s="14"/>
      <c r="CB834" s="14"/>
      <c r="CC834" s="14"/>
      <c r="CD834" s="14"/>
      <c r="CE834" s="14"/>
      <c r="CF834" s="14"/>
      <c r="CG834" s="14"/>
      <c r="CH834" s="14"/>
      <c r="CI834" s="14"/>
      <c r="CJ834" s="14"/>
      <c r="CK834" s="14"/>
      <c r="CL834" s="14"/>
      <c r="CM834" s="14"/>
      <c r="CN834" s="14"/>
      <c r="CO834" s="14"/>
      <c r="CP834" s="14"/>
      <c r="CQ834" s="14"/>
      <c r="CR834" s="14"/>
      <c r="CS834" s="14"/>
      <c r="CT834" s="14"/>
      <c r="CU834" s="14"/>
      <c r="CV834" s="14"/>
      <c r="CW834" s="14"/>
      <c r="CX834" s="14"/>
      <c r="CY834" s="14"/>
      <c r="CZ834" s="14"/>
      <c r="DD834" s="14">
        <f>SUMIFS(CountData!$H:$H, CountData!$A:$A, $B834,CountData!$B:$B, $C834, CountData!$C:$C, $D834, CountData!$D:$D, $E834, CountData!$E:$E, $F834, CountData!$F:$F, $G834, CountData!$G:$G, $H834)</f>
        <v>16</v>
      </c>
      <c r="DE834" s="14">
        <f>SUMIFS(CountData!$I:$I, CountData!$A:$A, $B834, CountData!$B:$B, $C834, CountData!$C:$C, $D834, CountData!$D:$D, $E834, CountData!$E:$E, $F834, CountData!$F:$F, $G834, CountData!$G:$G, $H834)</f>
        <v>19</v>
      </c>
      <c r="DF834" s="27">
        <f t="shared" ca="1" si="12"/>
        <v>0</v>
      </c>
      <c r="DG834" s="14">
        <v>1</v>
      </c>
    </row>
    <row r="835" spans="1:111" x14ac:dyDescent="0.25">
      <c r="A835" s="14" t="s">
        <v>56</v>
      </c>
      <c r="B835" s="14" t="s">
        <v>55</v>
      </c>
      <c r="C835" s="14" t="s">
        <v>55</v>
      </c>
      <c r="D835" s="14" t="s">
        <v>55</v>
      </c>
      <c r="E835" s="14" t="s">
        <v>101</v>
      </c>
      <c r="F835" s="14" t="s">
        <v>55</v>
      </c>
      <c r="G835" s="14" t="s">
        <v>102</v>
      </c>
      <c r="H835" s="1">
        <v>42125</v>
      </c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  <c r="BD835" s="14"/>
      <c r="BE835" s="14"/>
      <c r="BF835" s="14"/>
      <c r="BG835" s="14"/>
      <c r="BH835" s="14"/>
      <c r="BI835" s="14"/>
      <c r="BJ835" s="14"/>
      <c r="BK835" s="14"/>
      <c r="BL835" s="14"/>
      <c r="BM835" s="14"/>
      <c r="BN835" s="14"/>
      <c r="BO835" s="14"/>
      <c r="BP835" s="14"/>
      <c r="BQ835" s="14"/>
      <c r="BR835" s="14"/>
      <c r="BS835" s="14"/>
      <c r="BT835" s="14"/>
      <c r="BU835" s="14"/>
      <c r="BV835" s="14"/>
      <c r="BW835" s="14"/>
      <c r="BX835" s="14"/>
      <c r="BY835" s="14"/>
      <c r="BZ835" s="14"/>
      <c r="CA835" s="14"/>
      <c r="CB835" s="14"/>
      <c r="CC835" s="14"/>
      <c r="CD835" s="14"/>
      <c r="CE835" s="14"/>
      <c r="CF835" s="14"/>
      <c r="CG835" s="14"/>
      <c r="CH835" s="14"/>
      <c r="CI835" s="14"/>
      <c r="CJ835" s="14"/>
      <c r="CK835" s="14"/>
      <c r="CL835" s="14"/>
      <c r="CM835" s="14"/>
      <c r="CN835" s="14"/>
      <c r="CO835" s="14"/>
      <c r="CP835" s="14"/>
      <c r="CQ835" s="14"/>
      <c r="CR835" s="14"/>
      <c r="CS835" s="14"/>
      <c r="CT835" s="14"/>
      <c r="CU835" s="14"/>
      <c r="CV835" s="14"/>
      <c r="CW835" s="14"/>
      <c r="CX835" s="14"/>
      <c r="CY835" s="14"/>
      <c r="CZ835" s="14"/>
      <c r="DD835" s="14">
        <f>SUMIFS(CountData!$H:$H, CountData!$A:$A, $B835,CountData!$B:$B, $C835, CountData!$C:$C, $D835, CountData!$D:$D, $E835, CountData!$E:$E, $F835, CountData!$F:$F, $G835, CountData!$G:$G, $H835)</f>
        <v>16</v>
      </c>
      <c r="DE835" s="14">
        <f>SUMIFS(CountData!$I:$I, CountData!$A:$A, $B835, CountData!$B:$B, $C835, CountData!$C:$C, $D835, CountData!$D:$D, $E835, CountData!$E:$E, $F835, CountData!$F:$F, $G835, CountData!$G:$G, $H835)</f>
        <v>19</v>
      </c>
      <c r="DF835" s="27">
        <f t="shared" ref="DF835:DF898" ca="1" si="13">(SUM(OFFSET($AG835, 0, $DD835-1, 1, $DE835-$DD835+1))-SUM(OFFSET($I835, 0, $DD835-1, 1, $DE835-$DD835+1)))/($DE835-$DD835+1)</f>
        <v>0</v>
      </c>
      <c r="DG835" s="14">
        <v>1</v>
      </c>
    </row>
    <row r="836" spans="1:111" x14ac:dyDescent="0.25">
      <c r="A836" s="14" t="s">
        <v>56</v>
      </c>
      <c r="B836" s="14" t="s">
        <v>55</v>
      </c>
      <c r="C836" s="14" t="s">
        <v>55</v>
      </c>
      <c r="D836" s="14" t="s">
        <v>55</v>
      </c>
      <c r="E836" s="14" t="s">
        <v>101</v>
      </c>
      <c r="F836" s="14" t="s">
        <v>55</v>
      </c>
      <c r="G836" s="14" t="s">
        <v>102</v>
      </c>
      <c r="H836" s="1">
        <v>42164</v>
      </c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  <c r="BE836" s="14"/>
      <c r="BF836" s="14"/>
      <c r="BG836" s="14"/>
      <c r="BH836" s="14"/>
      <c r="BI836" s="14"/>
      <c r="BJ836" s="14"/>
      <c r="BK836" s="14"/>
      <c r="BL836" s="14"/>
      <c r="BM836" s="14"/>
      <c r="BN836" s="14"/>
      <c r="BO836" s="14"/>
      <c r="BP836" s="14"/>
      <c r="BQ836" s="14"/>
      <c r="BR836" s="14"/>
      <c r="BS836" s="14"/>
      <c r="BT836" s="14"/>
      <c r="BU836" s="14"/>
      <c r="BV836" s="14"/>
      <c r="BW836" s="14"/>
      <c r="BX836" s="14"/>
      <c r="BY836" s="14"/>
      <c r="BZ836" s="14"/>
      <c r="CA836" s="14"/>
      <c r="CB836" s="14"/>
      <c r="CC836" s="14"/>
      <c r="CD836" s="14"/>
      <c r="CE836" s="14"/>
      <c r="CF836" s="14"/>
      <c r="CG836" s="14"/>
      <c r="CH836" s="14"/>
      <c r="CI836" s="14"/>
      <c r="CJ836" s="14"/>
      <c r="CK836" s="14"/>
      <c r="CL836" s="14"/>
      <c r="CM836" s="14"/>
      <c r="CN836" s="14"/>
      <c r="CO836" s="14"/>
      <c r="CP836" s="14"/>
      <c r="CQ836" s="14"/>
      <c r="CR836" s="14"/>
      <c r="CS836" s="14"/>
      <c r="CT836" s="14"/>
      <c r="CU836" s="14"/>
      <c r="CV836" s="14"/>
      <c r="CW836" s="14"/>
      <c r="CX836" s="14"/>
      <c r="CY836" s="14"/>
      <c r="CZ836" s="14"/>
      <c r="DD836" s="14">
        <f>SUMIFS(CountData!$H:$H, CountData!$A:$A, $B836,CountData!$B:$B, $C836, CountData!$C:$C, $D836, CountData!$D:$D, $E836, CountData!$E:$E, $F836, CountData!$F:$F, $G836, CountData!$G:$G, $H836)</f>
        <v>16</v>
      </c>
      <c r="DE836" s="14">
        <f>SUMIFS(CountData!$I:$I, CountData!$A:$A, $B836, CountData!$B:$B, $C836, CountData!$C:$C, $D836, CountData!$D:$D, $E836, CountData!$E:$E, $F836, CountData!$F:$F, $G836, CountData!$G:$G, $H836)</f>
        <v>19</v>
      </c>
      <c r="DF836" s="27">
        <f t="shared" ca="1" si="13"/>
        <v>0</v>
      </c>
      <c r="DG836" s="14">
        <v>1</v>
      </c>
    </row>
    <row r="837" spans="1:111" x14ac:dyDescent="0.25">
      <c r="A837" s="14" t="s">
        <v>56</v>
      </c>
      <c r="B837" s="14" t="s">
        <v>55</v>
      </c>
      <c r="C837" s="14" t="s">
        <v>55</v>
      </c>
      <c r="D837" s="14" t="s">
        <v>55</v>
      </c>
      <c r="E837" s="14" t="s">
        <v>101</v>
      </c>
      <c r="F837" s="14" t="s">
        <v>55</v>
      </c>
      <c r="G837" s="14" t="s">
        <v>102</v>
      </c>
      <c r="H837" s="1">
        <v>42179</v>
      </c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  <c r="BD837" s="14"/>
      <c r="BE837" s="14"/>
      <c r="BF837" s="14"/>
      <c r="BG837" s="14"/>
      <c r="BH837" s="14"/>
      <c r="BI837" s="14"/>
      <c r="BJ837" s="14"/>
      <c r="BK837" s="14"/>
      <c r="BL837" s="14"/>
      <c r="BM837" s="14"/>
      <c r="BN837" s="14"/>
      <c r="BO837" s="14"/>
      <c r="BP837" s="14"/>
      <c r="BQ837" s="14"/>
      <c r="BR837" s="14"/>
      <c r="BS837" s="14"/>
      <c r="BT837" s="14"/>
      <c r="BU837" s="14"/>
      <c r="BV837" s="14"/>
      <c r="BW837" s="14"/>
      <c r="BX837" s="14"/>
      <c r="BY837" s="14"/>
      <c r="BZ837" s="14"/>
      <c r="CA837" s="14"/>
      <c r="CB837" s="14"/>
      <c r="CC837" s="14"/>
      <c r="CD837" s="14"/>
      <c r="CE837" s="14"/>
      <c r="CF837" s="14"/>
      <c r="CG837" s="14"/>
      <c r="CH837" s="14"/>
      <c r="CI837" s="14"/>
      <c r="CJ837" s="14"/>
      <c r="CK837" s="14"/>
      <c r="CL837" s="14"/>
      <c r="CM837" s="14"/>
      <c r="CN837" s="14"/>
      <c r="CO837" s="14"/>
      <c r="CP837" s="14"/>
      <c r="CQ837" s="14"/>
      <c r="CR837" s="14"/>
      <c r="CS837" s="14"/>
      <c r="CT837" s="14"/>
      <c r="CU837" s="14"/>
      <c r="CV837" s="14"/>
      <c r="CW837" s="14"/>
      <c r="CX837" s="14"/>
      <c r="CY837" s="14"/>
      <c r="CZ837" s="14"/>
      <c r="DD837" s="14">
        <f>SUMIFS(CountData!$H:$H, CountData!$A:$A, $B837,CountData!$B:$B, $C837, CountData!$C:$C, $D837, CountData!$D:$D, $E837, CountData!$E:$E, $F837, CountData!$F:$F, $G837, CountData!$G:$G, $H837)</f>
        <v>16</v>
      </c>
      <c r="DE837" s="14">
        <f>SUMIFS(CountData!$I:$I, CountData!$A:$A, $B837, CountData!$B:$B, $C837, CountData!$C:$C, $D837, CountData!$D:$D, $E837, CountData!$E:$E, $F837, CountData!$F:$F, $G837, CountData!$G:$G, $H837)</f>
        <v>19</v>
      </c>
      <c r="DF837" s="27">
        <f t="shared" ca="1" si="13"/>
        <v>0</v>
      </c>
      <c r="DG837" s="14">
        <v>1</v>
      </c>
    </row>
    <row r="838" spans="1:111" x14ac:dyDescent="0.25">
      <c r="A838" s="14" t="s">
        <v>56</v>
      </c>
      <c r="B838" s="14" t="s">
        <v>55</v>
      </c>
      <c r="C838" s="14" t="s">
        <v>55</v>
      </c>
      <c r="D838" s="14" t="s">
        <v>55</v>
      </c>
      <c r="E838" s="14" t="s">
        <v>101</v>
      </c>
      <c r="F838" s="14" t="s">
        <v>55</v>
      </c>
      <c r="G838" s="14" t="s">
        <v>102</v>
      </c>
      <c r="H838" s="1">
        <v>42180</v>
      </c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  <c r="BD838" s="14"/>
      <c r="BE838" s="14"/>
      <c r="BF838" s="14"/>
      <c r="BG838" s="14"/>
      <c r="BH838" s="14"/>
      <c r="BI838" s="14"/>
      <c r="BJ838" s="14"/>
      <c r="BK838" s="14"/>
      <c r="BL838" s="14"/>
      <c r="BM838" s="14"/>
      <c r="BN838" s="14"/>
      <c r="BO838" s="14"/>
      <c r="BP838" s="14"/>
      <c r="BQ838" s="14"/>
      <c r="BR838" s="14"/>
      <c r="BS838" s="14"/>
      <c r="BT838" s="14"/>
      <c r="BU838" s="14"/>
      <c r="BV838" s="14"/>
      <c r="BW838" s="14"/>
      <c r="BX838" s="14"/>
      <c r="BY838" s="14"/>
      <c r="BZ838" s="14"/>
      <c r="CA838" s="14"/>
      <c r="CB838" s="14"/>
      <c r="CC838" s="14"/>
      <c r="CD838" s="14"/>
      <c r="CE838" s="14"/>
      <c r="CF838" s="14"/>
      <c r="CG838" s="14"/>
      <c r="CH838" s="14"/>
      <c r="CI838" s="14"/>
      <c r="CJ838" s="14"/>
      <c r="CK838" s="14"/>
      <c r="CL838" s="14"/>
      <c r="CM838" s="14"/>
      <c r="CN838" s="14"/>
      <c r="CO838" s="14"/>
      <c r="CP838" s="14"/>
      <c r="CQ838" s="14"/>
      <c r="CR838" s="14"/>
      <c r="CS838" s="14"/>
      <c r="CT838" s="14"/>
      <c r="CU838" s="14"/>
      <c r="CV838" s="14"/>
      <c r="CW838" s="14"/>
      <c r="CX838" s="14"/>
      <c r="CY838" s="14"/>
      <c r="CZ838" s="14"/>
      <c r="DD838" s="14">
        <f>SUMIFS(CountData!$H:$H, CountData!$A:$A, $B838,CountData!$B:$B, $C838, CountData!$C:$C, $D838, CountData!$D:$D, $E838, CountData!$E:$E, $F838, CountData!$F:$F, $G838, CountData!$G:$G, $H838)</f>
        <v>16</v>
      </c>
      <c r="DE838" s="14">
        <f>SUMIFS(CountData!$I:$I, CountData!$A:$A, $B838, CountData!$B:$B, $C838, CountData!$C:$C, $D838, CountData!$D:$D, $E838, CountData!$E:$E, $F838, CountData!$F:$F, $G838, CountData!$G:$G, $H838)</f>
        <v>19</v>
      </c>
      <c r="DF838" s="27">
        <f t="shared" ca="1" si="13"/>
        <v>0</v>
      </c>
      <c r="DG838" s="14">
        <v>1</v>
      </c>
    </row>
    <row r="839" spans="1:111" x14ac:dyDescent="0.25">
      <c r="A839" s="14" t="s">
        <v>56</v>
      </c>
      <c r="B839" s="14" t="s">
        <v>55</v>
      </c>
      <c r="C839" s="14" t="s">
        <v>55</v>
      </c>
      <c r="D839" s="14" t="s">
        <v>55</v>
      </c>
      <c r="E839" s="14" t="s">
        <v>101</v>
      </c>
      <c r="F839" s="14" t="s">
        <v>55</v>
      </c>
      <c r="G839" s="14" t="s">
        <v>102</v>
      </c>
      <c r="H839" s="1">
        <v>42181</v>
      </c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  <c r="BD839" s="14"/>
      <c r="BE839" s="14"/>
      <c r="BF839" s="14"/>
      <c r="BG839" s="14"/>
      <c r="BH839" s="14"/>
      <c r="BI839" s="14"/>
      <c r="BJ839" s="14"/>
      <c r="BK839" s="14"/>
      <c r="BL839" s="14"/>
      <c r="BM839" s="14"/>
      <c r="BN839" s="14"/>
      <c r="BO839" s="14"/>
      <c r="BP839" s="14"/>
      <c r="BQ839" s="14"/>
      <c r="BR839" s="14"/>
      <c r="BS839" s="14"/>
      <c r="BT839" s="14"/>
      <c r="BU839" s="14"/>
      <c r="BV839" s="14"/>
      <c r="BW839" s="14"/>
      <c r="BX839" s="14"/>
      <c r="BY839" s="14"/>
      <c r="BZ839" s="14"/>
      <c r="CA839" s="14"/>
      <c r="CB839" s="14"/>
      <c r="CC839" s="14"/>
      <c r="CD839" s="14"/>
      <c r="CE839" s="14"/>
      <c r="CF839" s="14"/>
      <c r="CG839" s="14"/>
      <c r="CH839" s="14"/>
      <c r="CI839" s="14"/>
      <c r="CJ839" s="14"/>
      <c r="CK839" s="14"/>
      <c r="CL839" s="14"/>
      <c r="CM839" s="14"/>
      <c r="CN839" s="14"/>
      <c r="CO839" s="14"/>
      <c r="CP839" s="14"/>
      <c r="CQ839" s="14"/>
      <c r="CR839" s="14"/>
      <c r="CS839" s="14"/>
      <c r="CT839" s="14"/>
      <c r="CU839" s="14"/>
      <c r="CV839" s="14"/>
      <c r="CW839" s="14"/>
      <c r="CX839" s="14"/>
      <c r="CY839" s="14"/>
      <c r="CZ839" s="14"/>
      <c r="DD839" s="14">
        <f>SUMIFS(CountData!$H:$H, CountData!$A:$A, $B839,CountData!$B:$B, $C839, CountData!$C:$C, $D839, CountData!$D:$D, $E839, CountData!$E:$E, $F839, CountData!$F:$F, $G839, CountData!$G:$G, $H839)</f>
        <v>16</v>
      </c>
      <c r="DE839" s="14">
        <f>SUMIFS(CountData!$I:$I, CountData!$A:$A, $B839, CountData!$B:$B, $C839, CountData!$C:$C, $D839, CountData!$D:$D, $E839, CountData!$E:$E, $F839, CountData!$F:$F, $G839, CountData!$G:$G, $H839)</f>
        <v>19</v>
      </c>
      <c r="DF839" s="27">
        <f t="shared" ca="1" si="13"/>
        <v>0</v>
      </c>
      <c r="DG839" s="14">
        <v>1</v>
      </c>
    </row>
    <row r="840" spans="1:111" x14ac:dyDescent="0.25">
      <c r="A840" s="14" t="s">
        <v>56</v>
      </c>
      <c r="B840" s="14" t="s">
        <v>55</v>
      </c>
      <c r="C840" s="14" t="s">
        <v>55</v>
      </c>
      <c r="D840" s="14" t="s">
        <v>55</v>
      </c>
      <c r="E840" s="14" t="s">
        <v>101</v>
      </c>
      <c r="F840" s="14" t="s">
        <v>55</v>
      </c>
      <c r="G840" s="14" t="s">
        <v>102</v>
      </c>
      <c r="H840" s="1">
        <v>42184</v>
      </c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  <c r="BD840" s="14"/>
      <c r="BE840" s="14"/>
      <c r="BF840" s="14"/>
      <c r="BG840" s="14"/>
      <c r="BH840" s="14"/>
      <c r="BI840" s="14"/>
      <c r="BJ840" s="14"/>
      <c r="BK840" s="14"/>
      <c r="BL840" s="14"/>
      <c r="BM840" s="14"/>
      <c r="BN840" s="14"/>
      <c r="BO840" s="14"/>
      <c r="BP840" s="14"/>
      <c r="BQ840" s="14"/>
      <c r="BR840" s="14"/>
      <c r="BS840" s="14"/>
      <c r="BT840" s="14"/>
      <c r="BU840" s="14"/>
      <c r="BV840" s="14"/>
      <c r="BW840" s="14"/>
      <c r="BX840" s="14"/>
      <c r="BY840" s="14"/>
      <c r="BZ840" s="14"/>
      <c r="CA840" s="14"/>
      <c r="CB840" s="14"/>
      <c r="CC840" s="14"/>
      <c r="CD840" s="14"/>
      <c r="CE840" s="14"/>
      <c r="CF840" s="14"/>
      <c r="CG840" s="14"/>
      <c r="CH840" s="14"/>
      <c r="CI840" s="14"/>
      <c r="CJ840" s="14"/>
      <c r="CK840" s="14"/>
      <c r="CL840" s="14"/>
      <c r="CM840" s="14"/>
      <c r="CN840" s="14"/>
      <c r="CO840" s="14"/>
      <c r="CP840" s="14"/>
      <c r="CQ840" s="14"/>
      <c r="CR840" s="14"/>
      <c r="CS840" s="14"/>
      <c r="CT840" s="14"/>
      <c r="CU840" s="14"/>
      <c r="CV840" s="14"/>
      <c r="CW840" s="14"/>
      <c r="CX840" s="14"/>
      <c r="CY840" s="14"/>
      <c r="CZ840" s="14"/>
      <c r="DD840" s="14">
        <f>SUMIFS(CountData!$H:$H, CountData!$A:$A, $B840,CountData!$B:$B, $C840, CountData!$C:$C, $D840, CountData!$D:$D, $E840, CountData!$E:$E, $F840, CountData!$F:$F, $G840, CountData!$G:$G, $H840)</f>
        <v>16</v>
      </c>
      <c r="DE840" s="14">
        <f>SUMIFS(CountData!$I:$I, CountData!$A:$A, $B840, CountData!$B:$B, $C840, CountData!$C:$C, $D840, CountData!$D:$D, $E840, CountData!$E:$E, $F840, CountData!$F:$F, $G840, CountData!$G:$G, $H840)</f>
        <v>19</v>
      </c>
      <c r="DF840" s="27">
        <f t="shared" ca="1" si="13"/>
        <v>0</v>
      </c>
      <c r="DG840" s="14">
        <v>1</v>
      </c>
    </row>
    <row r="841" spans="1:111" x14ac:dyDescent="0.25">
      <c r="A841" s="14" t="s">
        <v>56</v>
      </c>
      <c r="B841" s="14" t="s">
        <v>55</v>
      </c>
      <c r="C841" s="14" t="s">
        <v>55</v>
      </c>
      <c r="D841" s="14" t="s">
        <v>55</v>
      </c>
      <c r="E841" s="14" t="s">
        <v>101</v>
      </c>
      <c r="F841" s="14" t="s">
        <v>55</v>
      </c>
      <c r="G841" s="14" t="s">
        <v>102</v>
      </c>
      <c r="H841" s="1">
        <v>42185</v>
      </c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  <c r="BD841" s="14"/>
      <c r="BE841" s="14"/>
      <c r="BF841" s="14"/>
      <c r="BG841" s="14"/>
      <c r="BH841" s="14"/>
      <c r="BI841" s="14"/>
      <c r="BJ841" s="14"/>
      <c r="BK841" s="14"/>
      <c r="BL841" s="14"/>
      <c r="BM841" s="14"/>
      <c r="BN841" s="14"/>
      <c r="BO841" s="14"/>
      <c r="BP841" s="14"/>
      <c r="BQ841" s="14"/>
      <c r="BR841" s="14"/>
      <c r="BS841" s="14"/>
      <c r="BT841" s="14"/>
      <c r="BU841" s="14"/>
      <c r="BV841" s="14"/>
      <c r="BW841" s="14"/>
      <c r="BX841" s="14"/>
      <c r="BY841" s="14"/>
      <c r="BZ841" s="14"/>
      <c r="CA841" s="14"/>
      <c r="CB841" s="14"/>
      <c r="CC841" s="14"/>
      <c r="CD841" s="14"/>
      <c r="CE841" s="14"/>
      <c r="CF841" s="14"/>
      <c r="CG841" s="14"/>
      <c r="CH841" s="14"/>
      <c r="CI841" s="14"/>
      <c r="CJ841" s="14"/>
      <c r="CK841" s="14"/>
      <c r="CL841" s="14"/>
      <c r="CM841" s="14"/>
      <c r="CN841" s="14"/>
      <c r="CO841" s="14"/>
      <c r="CP841" s="14"/>
      <c r="CQ841" s="14"/>
      <c r="CR841" s="14"/>
      <c r="CS841" s="14"/>
      <c r="CT841" s="14"/>
      <c r="CU841" s="14"/>
      <c r="CV841" s="14"/>
      <c r="CW841" s="14"/>
      <c r="CX841" s="14"/>
      <c r="CY841" s="14"/>
      <c r="CZ841" s="14"/>
      <c r="DD841" s="14">
        <f>SUMIFS(CountData!$H:$H, CountData!$A:$A, $B841,CountData!$B:$B, $C841, CountData!$C:$C, $D841, CountData!$D:$D, $E841, CountData!$E:$E, $F841, CountData!$F:$F, $G841, CountData!$G:$G, $H841)</f>
        <v>16</v>
      </c>
      <c r="DE841" s="14">
        <f>SUMIFS(CountData!$I:$I, CountData!$A:$A, $B841, CountData!$B:$B, $C841, CountData!$C:$C, $D841, CountData!$D:$D, $E841, CountData!$E:$E, $F841, CountData!$F:$F, $G841, CountData!$G:$G, $H841)</f>
        <v>19</v>
      </c>
      <c r="DF841" s="27">
        <f t="shared" ca="1" si="13"/>
        <v>0</v>
      </c>
      <c r="DG841" s="14">
        <v>1</v>
      </c>
    </row>
    <row r="842" spans="1:111" x14ac:dyDescent="0.25">
      <c r="A842" s="14" t="s">
        <v>56</v>
      </c>
      <c r="B842" s="14" t="s">
        <v>55</v>
      </c>
      <c r="C842" s="14" t="s">
        <v>55</v>
      </c>
      <c r="D842" s="14" t="s">
        <v>55</v>
      </c>
      <c r="E842" s="14" t="s">
        <v>101</v>
      </c>
      <c r="F842" s="14" t="s">
        <v>55</v>
      </c>
      <c r="G842" s="14" t="s">
        <v>102</v>
      </c>
      <c r="H842" s="1">
        <v>42186</v>
      </c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4"/>
      <c r="BE842" s="14"/>
      <c r="BF842" s="14"/>
      <c r="BG842" s="14"/>
      <c r="BH842" s="14"/>
      <c r="BI842" s="14"/>
      <c r="BJ842" s="14"/>
      <c r="BK842" s="14"/>
      <c r="BL842" s="14"/>
      <c r="BM842" s="14"/>
      <c r="BN842" s="14"/>
      <c r="BO842" s="14"/>
      <c r="BP842" s="14"/>
      <c r="BQ842" s="14"/>
      <c r="BR842" s="14"/>
      <c r="BS842" s="14"/>
      <c r="BT842" s="14"/>
      <c r="BU842" s="14"/>
      <c r="BV842" s="14"/>
      <c r="BW842" s="14"/>
      <c r="BX842" s="14"/>
      <c r="BY842" s="14"/>
      <c r="BZ842" s="14"/>
      <c r="CA842" s="14"/>
      <c r="CB842" s="14"/>
      <c r="CC842" s="14"/>
      <c r="CD842" s="14"/>
      <c r="CE842" s="14"/>
      <c r="CF842" s="14"/>
      <c r="CG842" s="14"/>
      <c r="CH842" s="14"/>
      <c r="CI842" s="14"/>
      <c r="CJ842" s="14"/>
      <c r="CK842" s="14"/>
      <c r="CL842" s="14"/>
      <c r="CM842" s="14"/>
      <c r="CN842" s="14"/>
      <c r="CO842" s="14"/>
      <c r="CP842" s="14"/>
      <c r="CQ842" s="14"/>
      <c r="CR842" s="14"/>
      <c r="CS842" s="14"/>
      <c r="CT842" s="14"/>
      <c r="CU842" s="14"/>
      <c r="CV842" s="14"/>
      <c r="CW842" s="14"/>
      <c r="CX842" s="14"/>
      <c r="CY842" s="14"/>
      <c r="CZ842" s="14"/>
      <c r="DD842" s="14">
        <f>SUMIFS(CountData!$H:$H, CountData!$A:$A, $B842,CountData!$B:$B, $C842, CountData!$C:$C, $D842, CountData!$D:$D, $E842, CountData!$E:$E, $F842, CountData!$F:$F, $G842, CountData!$G:$G, $H842)</f>
        <v>16</v>
      </c>
      <c r="DE842" s="14">
        <f>SUMIFS(CountData!$I:$I, CountData!$A:$A, $B842, CountData!$B:$B, $C842, CountData!$C:$C, $D842, CountData!$D:$D, $E842, CountData!$E:$E, $F842, CountData!$F:$F, $G842, CountData!$G:$G, $H842)</f>
        <v>19</v>
      </c>
      <c r="DF842" s="27">
        <f t="shared" ca="1" si="13"/>
        <v>0</v>
      </c>
      <c r="DG842" s="14">
        <v>1</v>
      </c>
    </row>
    <row r="843" spans="1:111" x14ac:dyDescent="0.25">
      <c r="A843" s="14" t="s">
        <v>56</v>
      </c>
      <c r="B843" s="14" t="s">
        <v>55</v>
      </c>
      <c r="C843" s="14" t="s">
        <v>55</v>
      </c>
      <c r="D843" s="14" t="s">
        <v>55</v>
      </c>
      <c r="E843" s="14" t="s">
        <v>101</v>
      </c>
      <c r="F843" s="14" t="s">
        <v>55</v>
      </c>
      <c r="G843" s="14" t="s">
        <v>102</v>
      </c>
      <c r="H843" s="1">
        <v>42214</v>
      </c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  <c r="BE843" s="14"/>
      <c r="BF843" s="14"/>
      <c r="BG843" s="14"/>
      <c r="BH843" s="14"/>
      <c r="BI843" s="14"/>
      <c r="BJ843" s="14"/>
      <c r="BK843" s="14"/>
      <c r="BL843" s="14"/>
      <c r="BM843" s="14"/>
      <c r="BN843" s="14"/>
      <c r="BO843" s="14"/>
      <c r="BP843" s="14"/>
      <c r="BQ843" s="14"/>
      <c r="BR843" s="14"/>
      <c r="BS843" s="14"/>
      <c r="BT843" s="14"/>
      <c r="BU843" s="14"/>
      <c r="BV843" s="14"/>
      <c r="BW843" s="14"/>
      <c r="BX843" s="14"/>
      <c r="BY843" s="14"/>
      <c r="BZ843" s="14"/>
      <c r="CA843" s="14"/>
      <c r="CB843" s="14"/>
      <c r="CC843" s="14"/>
      <c r="CD843" s="14"/>
      <c r="CE843" s="14"/>
      <c r="CF843" s="14"/>
      <c r="CG843" s="14"/>
      <c r="CH843" s="14"/>
      <c r="CI843" s="14"/>
      <c r="CJ843" s="14"/>
      <c r="CK843" s="14"/>
      <c r="CL843" s="14"/>
      <c r="CM843" s="14"/>
      <c r="CN843" s="14"/>
      <c r="CO843" s="14"/>
      <c r="CP843" s="14"/>
      <c r="CQ843" s="14"/>
      <c r="CR843" s="14"/>
      <c r="CS843" s="14"/>
      <c r="CT843" s="14"/>
      <c r="CU843" s="14"/>
      <c r="CV843" s="14"/>
      <c r="CW843" s="14"/>
      <c r="CX843" s="14"/>
      <c r="CY843" s="14"/>
      <c r="CZ843" s="14"/>
      <c r="DD843" s="14">
        <f>SUMIFS(CountData!$H:$H, CountData!$A:$A, $B843,CountData!$B:$B, $C843, CountData!$C:$C, $D843, CountData!$D:$D, $E843, CountData!$E:$E, $F843, CountData!$F:$F, $G843, CountData!$G:$G, $H843)</f>
        <v>16</v>
      </c>
      <c r="DE843" s="14">
        <f>SUMIFS(CountData!$I:$I, CountData!$A:$A, $B843, CountData!$B:$B, $C843, CountData!$C:$C, $D843, CountData!$D:$D, $E843, CountData!$E:$E, $F843, CountData!$F:$F, $G843, CountData!$G:$G, $H843)</f>
        <v>19</v>
      </c>
      <c r="DF843" s="27">
        <f t="shared" ca="1" si="13"/>
        <v>0</v>
      </c>
      <c r="DG843" s="14">
        <v>1</v>
      </c>
    </row>
    <row r="844" spans="1:111" x14ac:dyDescent="0.25">
      <c r="A844" s="14" t="s">
        <v>56</v>
      </c>
      <c r="B844" s="14" t="s">
        <v>55</v>
      </c>
      <c r="C844" s="14" t="s">
        <v>55</v>
      </c>
      <c r="D844" s="14" t="s">
        <v>55</v>
      </c>
      <c r="E844" s="14" t="s">
        <v>101</v>
      </c>
      <c r="F844" s="14" t="s">
        <v>55</v>
      </c>
      <c r="G844" s="14" t="s">
        <v>102</v>
      </c>
      <c r="H844" s="1">
        <v>42221</v>
      </c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  <c r="BE844" s="14"/>
      <c r="BF844" s="14"/>
      <c r="BG844" s="14"/>
      <c r="BH844" s="14"/>
      <c r="BI844" s="14"/>
      <c r="BJ844" s="14"/>
      <c r="BK844" s="14"/>
      <c r="BL844" s="14"/>
      <c r="BM844" s="14"/>
      <c r="BN844" s="14"/>
      <c r="BO844" s="14"/>
      <c r="BP844" s="14"/>
      <c r="BQ844" s="14"/>
      <c r="BR844" s="14"/>
      <c r="BS844" s="14"/>
      <c r="BT844" s="14"/>
      <c r="BU844" s="14"/>
      <c r="BV844" s="14"/>
      <c r="BW844" s="14"/>
      <c r="BX844" s="14"/>
      <c r="BY844" s="14"/>
      <c r="BZ844" s="14"/>
      <c r="CA844" s="14"/>
      <c r="CB844" s="14"/>
      <c r="CC844" s="14"/>
      <c r="CD844" s="14"/>
      <c r="CE844" s="14"/>
      <c r="CF844" s="14"/>
      <c r="CG844" s="14"/>
      <c r="CH844" s="14"/>
      <c r="CI844" s="14"/>
      <c r="CJ844" s="14"/>
      <c r="CK844" s="14"/>
      <c r="CL844" s="14"/>
      <c r="CM844" s="14"/>
      <c r="CN844" s="14"/>
      <c r="CO844" s="14"/>
      <c r="CP844" s="14"/>
      <c r="CQ844" s="14"/>
      <c r="CR844" s="14"/>
      <c r="CS844" s="14"/>
      <c r="CT844" s="14"/>
      <c r="CU844" s="14"/>
      <c r="CV844" s="14"/>
      <c r="CW844" s="14"/>
      <c r="CX844" s="14"/>
      <c r="CY844" s="14"/>
      <c r="CZ844" s="14"/>
      <c r="DD844" s="14">
        <f>SUMIFS(CountData!$H:$H, CountData!$A:$A, $B844,CountData!$B:$B, $C844, CountData!$C:$C, $D844, CountData!$D:$D, $E844, CountData!$E:$E, $F844, CountData!$F:$F, $G844, CountData!$G:$G, $H844)</f>
        <v>16</v>
      </c>
      <c r="DE844" s="14">
        <f>SUMIFS(CountData!$I:$I, CountData!$A:$A, $B844, CountData!$B:$B, $C844, CountData!$C:$C, $D844, CountData!$D:$D, $E844, CountData!$E:$E, $F844, CountData!$F:$F, $G844, CountData!$G:$G, $H844)</f>
        <v>19</v>
      </c>
      <c r="DF844" s="27">
        <f t="shared" ca="1" si="13"/>
        <v>0</v>
      </c>
      <c r="DG844" s="14">
        <v>1</v>
      </c>
    </row>
    <row r="845" spans="1:111" x14ac:dyDescent="0.25">
      <c r="A845" s="14" t="s">
        <v>56</v>
      </c>
      <c r="B845" s="14" t="s">
        <v>55</v>
      </c>
      <c r="C845" s="14" t="s">
        <v>55</v>
      </c>
      <c r="D845" s="14" t="s">
        <v>55</v>
      </c>
      <c r="E845" s="14" t="s">
        <v>101</v>
      </c>
      <c r="F845" s="14" t="s">
        <v>55</v>
      </c>
      <c r="G845" s="14" t="s">
        <v>102</v>
      </c>
      <c r="H845" s="1">
        <v>42229</v>
      </c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  <c r="BD845" s="14"/>
      <c r="BE845" s="14"/>
      <c r="BF845" s="14"/>
      <c r="BG845" s="14"/>
      <c r="BH845" s="14"/>
      <c r="BI845" s="14"/>
      <c r="BJ845" s="14"/>
      <c r="BK845" s="14"/>
      <c r="BL845" s="14"/>
      <c r="BM845" s="14"/>
      <c r="BN845" s="14"/>
      <c r="BO845" s="14"/>
      <c r="BP845" s="14"/>
      <c r="BQ845" s="14"/>
      <c r="BR845" s="14"/>
      <c r="BS845" s="14"/>
      <c r="BT845" s="14"/>
      <c r="BU845" s="14"/>
      <c r="BV845" s="14"/>
      <c r="BW845" s="14"/>
      <c r="BX845" s="14"/>
      <c r="BY845" s="14"/>
      <c r="BZ845" s="14"/>
      <c r="CA845" s="14"/>
      <c r="CB845" s="14"/>
      <c r="CC845" s="14"/>
      <c r="CD845" s="14"/>
      <c r="CE845" s="14"/>
      <c r="CF845" s="14"/>
      <c r="CG845" s="14"/>
      <c r="CH845" s="14"/>
      <c r="CI845" s="14"/>
      <c r="CJ845" s="14"/>
      <c r="CK845" s="14"/>
      <c r="CL845" s="14"/>
      <c r="CM845" s="14"/>
      <c r="CN845" s="14"/>
      <c r="CO845" s="14"/>
      <c r="CP845" s="14"/>
      <c r="CQ845" s="14"/>
      <c r="CR845" s="14"/>
      <c r="CS845" s="14"/>
      <c r="CT845" s="14"/>
      <c r="CU845" s="14"/>
      <c r="CV845" s="14"/>
      <c r="CW845" s="14"/>
      <c r="CX845" s="14"/>
      <c r="CY845" s="14"/>
      <c r="CZ845" s="14"/>
      <c r="DD845" s="14">
        <f>SUMIFS(CountData!$H:$H, CountData!$A:$A, $B845,CountData!$B:$B, $C845, CountData!$C:$C, $D845, CountData!$D:$D, $E845, CountData!$E:$E, $F845, CountData!$F:$F, $G845, CountData!$G:$G, $H845)</f>
        <v>16</v>
      </c>
      <c r="DE845" s="14">
        <f>SUMIFS(CountData!$I:$I, CountData!$A:$A, $B845, CountData!$B:$B, $C845, CountData!$C:$C, $D845, CountData!$D:$D, $E845, CountData!$E:$E, $F845, CountData!$F:$F, $G845, CountData!$G:$G, $H845)</f>
        <v>19</v>
      </c>
      <c r="DF845" s="27">
        <f t="shared" ca="1" si="13"/>
        <v>0</v>
      </c>
      <c r="DG845" s="14">
        <v>1</v>
      </c>
    </row>
    <row r="846" spans="1:111" x14ac:dyDescent="0.25">
      <c r="A846" s="14" t="s">
        <v>56</v>
      </c>
      <c r="B846" s="14" t="s">
        <v>55</v>
      </c>
      <c r="C846" s="14" t="s">
        <v>55</v>
      </c>
      <c r="D846" s="14" t="s">
        <v>55</v>
      </c>
      <c r="E846" s="14" t="s">
        <v>101</v>
      </c>
      <c r="F846" s="14" t="s">
        <v>55</v>
      </c>
      <c r="G846" s="14" t="s">
        <v>102</v>
      </c>
      <c r="H846" s="1">
        <v>42241</v>
      </c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  <c r="BD846" s="14"/>
      <c r="BE846" s="14"/>
      <c r="BF846" s="14"/>
      <c r="BG846" s="14"/>
      <c r="BH846" s="14"/>
      <c r="BI846" s="14"/>
      <c r="BJ846" s="14"/>
      <c r="BK846" s="14"/>
      <c r="BL846" s="14"/>
      <c r="BM846" s="14"/>
      <c r="BN846" s="14"/>
      <c r="BO846" s="14"/>
      <c r="BP846" s="14"/>
      <c r="BQ846" s="14"/>
      <c r="BR846" s="14"/>
      <c r="BS846" s="14"/>
      <c r="BT846" s="14"/>
      <c r="BU846" s="14"/>
      <c r="BV846" s="14"/>
      <c r="BW846" s="14"/>
      <c r="BX846" s="14"/>
      <c r="BY846" s="14"/>
      <c r="BZ846" s="14"/>
      <c r="CA846" s="14"/>
      <c r="CB846" s="14"/>
      <c r="CC846" s="14"/>
      <c r="CD846" s="14"/>
      <c r="CE846" s="14"/>
      <c r="CF846" s="14"/>
      <c r="CG846" s="14"/>
      <c r="CH846" s="14"/>
      <c r="CI846" s="14"/>
      <c r="CJ846" s="14"/>
      <c r="CK846" s="14"/>
      <c r="CL846" s="14"/>
      <c r="CM846" s="14"/>
      <c r="CN846" s="14"/>
      <c r="CO846" s="14"/>
      <c r="CP846" s="14"/>
      <c r="CQ846" s="14"/>
      <c r="CR846" s="14"/>
      <c r="CS846" s="14"/>
      <c r="CT846" s="14"/>
      <c r="CU846" s="14"/>
      <c r="CV846" s="14"/>
      <c r="CW846" s="14"/>
      <c r="CX846" s="14"/>
      <c r="CY846" s="14"/>
      <c r="CZ846" s="14"/>
      <c r="DD846" s="14">
        <f>SUMIFS(CountData!$H:$H, CountData!$A:$A, $B846,CountData!$B:$B, $C846, CountData!$C:$C, $D846, CountData!$D:$D, $E846, CountData!$E:$E, $F846, CountData!$F:$F, $G846, CountData!$G:$G, $H846)</f>
        <v>16</v>
      </c>
      <c r="DE846" s="14">
        <f>SUMIFS(CountData!$I:$I, CountData!$A:$A, $B846, CountData!$B:$B, $C846, CountData!$C:$C, $D846, CountData!$D:$D, $E846, CountData!$E:$E, $F846, CountData!$F:$F, $G846, CountData!$G:$G, $H846)</f>
        <v>19</v>
      </c>
      <c r="DF846" s="27">
        <f t="shared" ca="1" si="13"/>
        <v>0</v>
      </c>
      <c r="DG846" s="14">
        <v>1</v>
      </c>
    </row>
    <row r="847" spans="1:111" x14ac:dyDescent="0.25">
      <c r="A847" s="14" t="s">
        <v>56</v>
      </c>
      <c r="B847" s="14" t="s">
        <v>55</v>
      </c>
      <c r="C847" s="14" t="s">
        <v>55</v>
      </c>
      <c r="D847" s="14" t="s">
        <v>55</v>
      </c>
      <c r="E847" s="14" t="s">
        <v>101</v>
      </c>
      <c r="F847" s="14" t="s">
        <v>55</v>
      </c>
      <c r="G847" s="14" t="s">
        <v>102</v>
      </c>
      <c r="H847" s="1">
        <v>42242</v>
      </c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  <c r="BE847" s="14"/>
      <c r="BF847" s="14"/>
      <c r="BG847" s="14"/>
      <c r="BH847" s="14"/>
      <c r="BI847" s="14"/>
      <c r="BJ847" s="14"/>
      <c r="BK847" s="14"/>
      <c r="BL847" s="14"/>
      <c r="BM847" s="14"/>
      <c r="BN847" s="14"/>
      <c r="BO847" s="14"/>
      <c r="BP847" s="14"/>
      <c r="BQ847" s="14"/>
      <c r="BR847" s="14"/>
      <c r="BS847" s="14"/>
      <c r="BT847" s="14"/>
      <c r="BU847" s="14"/>
      <c r="BV847" s="14"/>
      <c r="BW847" s="14"/>
      <c r="BX847" s="14"/>
      <c r="BY847" s="14"/>
      <c r="BZ847" s="14"/>
      <c r="CA847" s="14"/>
      <c r="CB847" s="14"/>
      <c r="CC847" s="14"/>
      <c r="CD847" s="14"/>
      <c r="CE847" s="14"/>
      <c r="CF847" s="14"/>
      <c r="CG847" s="14"/>
      <c r="CH847" s="14"/>
      <c r="CI847" s="14"/>
      <c r="CJ847" s="14"/>
      <c r="CK847" s="14"/>
      <c r="CL847" s="14"/>
      <c r="CM847" s="14"/>
      <c r="CN847" s="14"/>
      <c r="CO847" s="14"/>
      <c r="CP847" s="14"/>
      <c r="CQ847" s="14"/>
      <c r="CR847" s="14"/>
      <c r="CS847" s="14"/>
      <c r="CT847" s="14"/>
      <c r="CU847" s="14"/>
      <c r="CV847" s="14"/>
      <c r="CW847" s="14"/>
      <c r="CX847" s="14"/>
      <c r="CY847" s="14"/>
      <c r="CZ847" s="14"/>
      <c r="DD847" s="14">
        <f>SUMIFS(CountData!$H:$H, CountData!$A:$A, $B847,CountData!$B:$B, $C847, CountData!$C:$C, $D847, CountData!$D:$D, $E847, CountData!$E:$E, $F847, CountData!$F:$F, $G847, CountData!$G:$G, $H847)</f>
        <v>16</v>
      </c>
      <c r="DE847" s="14">
        <f>SUMIFS(CountData!$I:$I, CountData!$A:$A, $B847, CountData!$B:$B, $C847, CountData!$C:$C, $D847, CountData!$D:$D, $E847, CountData!$E:$E, $F847, CountData!$F:$F, $G847, CountData!$G:$G, $H847)</f>
        <v>19</v>
      </c>
      <c r="DF847" s="27">
        <f t="shared" ca="1" si="13"/>
        <v>0</v>
      </c>
      <c r="DG847" s="14">
        <v>1</v>
      </c>
    </row>
    <row r="848" spans="1:111" x14ac:dyDescent="0.25">
      <c r="A848" s="14" t="s">
        <v>56</v>
      </c>
      <c r="B848" s="14" t="s">
        <v>55</v>
      </c>
      <c r="C848" s="14" t="s">
        <v>55</v>
      </c>
      <c r="D848" s="14" t="s">
        <v>55</v>
      </c>
      <c r="E848" s="14" t="s">
        <v>101</v>
      </c>
      <c r="F848" s="14" t="s">
        <v>55</v>
      </c>
      <c r="G848" s="14" t="s">
        <v>102</v>
      </c>
      <c r="H848" s="1">
        <v>42243</v>
      </c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  <c r="BE848" s="14"/>
      <c r="BF848" s="14"/>
      <c r="BG848" s="14"/>
      <c r="BH848" s="14"/>
      <c r="BI848" s="14"/>
      <c r="BJ848" s="14"/>
      <c r="BK848" s="14"/>
      <c r="BL848" s="14"/>
      <c r="BM848" s="14"/>
      <c r="BN848" s="14"/>
      <c r="BO848" s="14"/>
      <c r="BP848" s="14"/>
      <c r="BQ848" s="14"/>
      <c r="BR848" s="14"/>
      <c r="BS848" s="14"/>
      <c r="BT848" s="14"/>
      <c r="BU848" s="14"/>
      <c r="BV848" s="14"/>
      <c r="BW848" s="14"/>
      <c r="BX848" s="14"/>
      <c r="BY848" s="14"/>
      <c r="BZ848" s="14"/>
      <c r="CA848" s="14"/>
      <c r="CB848" s="14"/>
      <c r="CC848" s="14"/>
      <c r="CD848" s="14"/>
      <c r="CE848" s="14"/>
      <c r="CF848" s="14"/>
      <c r="CG848" s="14"/>
      <c r="CH848" s="14"/>
      <c r="CI848" s="14"/>
      <c r="CJ848" s="14"/>
      <c r="CK848" s="14"/>
      <c r="CL848" s="14"/>
      <c r="CM848" s="14"/>
      <c r="CN848" s="14"/>
      <c r="CO848" s="14"/>
      <c r="CP848" s="14"/>
      <c r="CQ848" s="14"/>
      <c r="CR848" s="14"/>
      <c r="CS848" s="14"/>
      <c r="CT848" s="14"/>
      <c r="CU848" s="14"/>
      <c r="CV848" s="14"/>
      <c r="CW848" s="14"/>
      <c r="CX848" s="14"/>
      <c r="CY848" s="14"/>
      <c r="CZ848" s="14"/>
      <c r="DD848" s="14">
        <f>SUMIFS(CountData!$H:$H, CountData!$A:$A, $B848,CountData!$B:$B, $C848, CountData!$C:$C, $D848, CountData!$D:$D, $E848, CountData!$E:$E, $F848, CountData!$F:$F, $G848, CountData!$G:$G, $H848)</f>
        <v>16</v>
      </c>
      <c r="DE848" s="14">
        <f>SUMIFS(CountData!$I:$I, CountData!$A:$A, $B848, CountData!$B:$B, $C848, CountData!$C:$C, $D848, CountData!$D:$D, $E848, CountData!$E:$E, $F848, CountData!$F:$F, $G848, CountData!$G:$G, $H848)</f>
        <v>19</v>
      </c>
      <c r="DF848" s="27">
        <f t="shared" ca="1" si="13"/>
        <v>0</v>
      </c>
      <c r="DG848" s="14">
        <v>1</v>
      </c>
    </row>
    <row r="849" spans="1:111" x14ac:dyDescent="0.25">
      <c r="A849" s="14" t="s">
        <v>56</v>
      </c>
      <c r="B849" s="14" t="s">
        <v>55</v>
      </c>
      <c r="C849" s="14" t="s">
        <v>55</v>
      </c>
      <c r="D849" s="14" t="s">
        <v>55</v>
      </c>
      <c r="E849" s="14" t="s">
        <v>101</v>
      </c>
      <c r="F849" s="14" t="s">
        <v>55</v>
      </c>
      <c r="G849" s="14" t="s">
        <v>102</v>
      </c>
      <c r="H849" s="1">
        <v>42244</v>
      </c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  <c r="BG849" s="14"/>
      <c r="BH849" s="14"/>
      <c r="BI849" s="14"/>
      <c r="BJ849" s="14"/>
      <c r="BK849" s="14"/>
      <c r="BL849" s="14"/>
      <c r="BM849" s="14"/>
      <c r="BN849" s="14"/>
      <c r="BO849" s="14"/>
      <c r="BP849" s="14"/>
      <c r="BQ849" s="14"/>
      <c r="BR849" s="14"/>
      <c r="BS849" s="14"/>
      <c r="BT849" s="14"/>
      <c r="BU849" s="14"/>
      <c r="BV849" s="14"/>
      <c r="BW849" s="14"/>
      <c r="BX849" s="14"/>
      <c r="BY849" s="14"/>
      <c r="BZ849" s="14"/>
      <c r="CA849" s="14"/>
      <c r="CB849" s="14"/>
      <c r="CC849" s="14"/>
      <c r="CD849" s="14"/>
      <c r="CE849" s="14"/>
      <c r="CF849" s="14"/>
      <c r="CG849" s="14"/>
      <c r="CH849" s="14"/>
      <c r="CI849" s="14"/>
      <c r="CJ849" s="14"/>
      <c r="CK849" s="14"/>
      <c r="CL849" s="14"/>
      <c r="CM849" s="14"/>
      <c r="CN849" s="14"/>
      <c r="CO849" s="14"/>
      <c r="CP849" s="14"/>
      <c r="CQ849" s="14"/>
      <c r="CR849" s="14"/>
      <c r="CS849" s="14"/>
      <c r="CT849" s="14"/>
      <c r="CU849" s="14"/>
      <c r="CV849" s="14"/>
      <c r="CW849" s="14"/>
      <c r="CX849" s="14"/>
      <c r="CY849" s="14"/>
      <c r="CZ849" s="14"/>
      <c r="DD849" s="14">
        <f>SUMIFS(CountData!$H:$H, CountData!$A:$A, $B849,CountData!$B:$B, $C849, CountData!$C:$C, $D849, CountData!$D:$D, $E849, CountData!$E:$E, $F849, CountData!$F:$F, $G849, CountData!$G:$G, $H849)</f>
        <v>16</v>
      </c>
      <c r="DE849" s="14">
        <f>SUMIFS(CountData!$I:$I, CountData!$A:$A, $B849, CountData!$B:$B, $C849, CountData!$C:$C, $D849, CountData!$D:$D, $E849, CountData!$E:$E, $F849, CountData!$F:$F, $G849, CountData!$G:$G, $H849)</f>
        <v>19</v>
      </c>
      <c r="DF849" s="27">
        <f t="shared" ca="1" si="13"/>
        <v>0</v>
      </c>
      <c r="DG849" s="14">
        <v>1</v>
      </c>
    </row>
    <row r="850" spans="1:111" x14ac:dyDescent="0.25">
      <c r="A850" s="14" t="s">
        <v>56</v>
      </c>
      <c r="B850" s="14" t="s">
        <v>55</v>
      </c>
      <c r="C850" s="14" t="s">
        <v>55</v>
      </c>
      <c r="D850" s="14" t="s">
        <v>55</v>
      </c>
      <c r="E850" s="14" t="s">
        <v>101</v>
      </c>
      <c r="F850" s="14" t="s">
        <v>55</v>
      </c>
      <c r="G850" s="14" t="s">
        <v>102</v>
      </c>
      <c r="H850" s="1">
        <v>42255</v>
      </c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  <c r="BD850" s="14"/>
      <c r="BE850" s="14"/>
      <c r="BF850" s="14"/>
      <c r="BG850" s="14"/>
      <c r="BH850" s="14"/>
      <c r="BI850" s="14"/>
      <c r="BJ850" s="14"/>
      <c r="BK850" s="14"/>
      <c r="BL850" s="14"/>
      <c r="BM850" s="14"/>
      <c r="BN850" s="14"/>
      <c r="BO850" s="14"/>
      <c r="BP850" s="14"/>
      <c r="BQ850" s="14"/>
      <c r="BR850" s="14"/>
      <c r="BS850" s="14"/>
      <c r="BT850" s="14"/>
      <c r="BU850" s="14"/>
      <c r="BV850" s="14"/>
      <c r="BW850" s="14"/>
      <c r="BX850" s="14"/>
      <c r="BY850" s="14"/>
      <c r="BZ850" s="14"/>
      <c r="CA850" s="14"/>
      <c r="CB850" s="14"/>
      <c r="CC850" s="14"/>
      <c r="CD850" s="14"/>
      <c r="CE850" s="14"/>
      <c r="CF850" s="14"/>
      <c r="CG850" s="14"/>
      <c r="CH850" s="14"/>
      <c r="CI850" s="14"/>
      <c r="CJ850" s="14"/>
      <c r="CK850" s="14"/>
      <c r="CL850" s="14"/>
      <c r="CM850" s="14"/>
      <c r="CN850" s="14"/>
      <c r="CO850" s="14"/>
      <c r="CP850" s="14"/>
      <c r="CQ850" s="14"/>
      <c r="CR850" s="14"/>
      <c r="CS850" s="14"/>
      <c r="CT850" s="14"/>
      <c r="CU850" s="14"/>
      <c r="CV850" s="14"/>
      <c r="CW850" s="14"/>
      <c r="CX850" s="14"/>
      <c r="CY850" s="14"/>
      <c r="CZ850" s="14"/>
      <c r="DD850" s="14">
        <f>SUMIFS(CountData!$H:$H, CountData!$A:$A, $B850,CountData!$B:$B, $C850, CountData!$C:$C, $D850, CountData!$D:$D, $E850, CountData!$E:$E, $F850, CountData!$F:$F, $G850, CountData!$G:$G, $H850)</f>
        <v>16</v>
      </c>
      <c r="DE850" s="14">
        <f>SUMIFS(CountData!$I:$I, CountData!$A:$A, $B850, CountData!$B:$B, $C850, CountData!$C:$C, $D850, CountData!$D:$D, $E850, CountData!$E:$E, $F850, CountData!$F:$F, $G850, CountData!$G:$G, $H850)</f>
        <v>19</v>
      </c>
      <c r="DF850" s="27">
        <f t="shared" ca="1" si="13"/>
        <v>0</v>
      </c>
      <c r="DG850" s="14">
        <v>1</v>
      </c>
    </row>
    <row r="851" spans="1:111" x14ac:dyDescent="0.25">
      <c r="A851" s="14" t="s">
        <v>56</v>
      </c>
      <c r="B851" s="14" t="s">
        <v>55</v>
      </c>
      <c r="C851" s="14" t="s">
        <v>55</v>
      </c>
      <c r="D851" s="14" t="s">
        <v>55</v>
      </c>
      <c r="E851" s="14" t="s">
        <v>101</v>
      </c>
      <c r="F851" s="14" t="s">
        <v>55</v>
      </c>
      <c r="G851" s="14" t="s">
        <v>102</v>
      </c>
      <c r="H851" s="1">
        <v>42256</v>
      </c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  <c r="BD851" s="14"/>
      <c r="BE851" s="14"/>
      <c r="BF851" s="14"/>
      <c r="BG851" s="14"/>
      <c r="BH851" s="14"/>
      <c r="BI851" s="14"/>
      <c r="BJ851" s="14"/>
      <c r="BK851" s="14"/>
      <c r="BL851" s="14"/>
      <c r="BM851" s="14"/>
      <c r="BN851" s="14"/>
      <c r="BO851" s="14"/>
      <c r="BP851" s="14"/>
      <c r="BQ851" s="14"/>
      <c r="BR851" s="14"/>
      <c r="BS851" s="14"/>
      <c r="BT851" s="14"/>
      <c r="BU851" s="14"/>
      <c r="BV851" s="14"/>
      <c r="BW851" s="14"/>
      <c r="BX851" s="14"/>
      <c r="BY851" s="14"/>
      <c r="BZ851" s="14"/>
      <c r="CA851" s="14"/>
      <c r="CB851" s="14"/>
      <c r="CC851" s="14"/>
      <c r="CD851" s="14"/>
      <c r="CE851" s="14"/>
      <c r="CF851" s="14"/>
      <c r="CG851" s="14"/>
      <c r="CH851" s="14"/>
      <c r="CI851" s="14"/>
      <c r="CJ851" s="14"/>
      <c r="CK851" s="14"/>
      <c r="CL851" s="14"/>
      <c r="CM851" s="14"/>
      <c r="CN851" s="14"/>
      <c r="CO851" s="14"/>
      <c r="CP851" s="14"/>
      <c r="CQ851" s="14"/>
      <c r="CR851" s="14"/>
      <c r="CS851" s="14"/>
      <c r="CT851" s="14"/>
      <c r="CU851" s="14"/>
      <c r="CV851" s="14"/>
      <c r="CW851" s="14"/>
      <c r="CX851" s="14"/>
      <c r="CY851" s="14"/>
      <c r="CZ851" s="14"/>
      <c r="DD851" s="14">
        <f>SUMIFS(CountData!$H:$H, CountData!$A:$A, $B851,CountData!$B:$B, $C851, CountData!$C:$C, $D851, CountData!$D:$D, $E851, CountData!$E:$E, $F851, CountData!$F:$F, $G851, CountData!$G:$G, $H851)</f>
        <v>16</v>
      </c>
      <c r="DE851" s="14">
        <f>SUMIFS(CountData!$I:$I, CountData!$A:$A, $B851, CountData!$B:$B, $C851, CountData!$C:$C, $D851, CountData!$D:$D, $E851, CountData!$E:$E, $F851, CountData!$F:$F, $G851, CountData!$G:$G, $H851)</f>
        <v>19</v>
      </c>
      <c r="DF851" s="27">
        <f t="shared" ca="1" si="13"/>
        <v>0</v>
      </c>
      <c r="DG851" s="14">
        <v>1</v>
      </c>
    </row>
    <row r="852" spans="1:111" x14ac:dyDescent="0.25">
      <c r="A852" s="14" t="s">
        <v>56</v>
      </c>
      <c r="B852" s="14" t="s">
        <v>55</v>
      </c>
      <c r="C852" s="14" t="s">
        <v>55</v>
      </c>
      <c r="D852" s="14" t="s">
        <v>55</v>
      </c>
      <c r="E852" s="14" t="s">
        <v>101</v>
      </c>
      <c r="F852" s="14" t="s">
        <v>55</v>
      </c>
      <c r="G852" s="14" t="s">
        <v>102</v>
      </c>
      <c r="H852" s="1">
        <v>42257</v>
      </c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  <c r="BD852" s="14"/>
      <c r="BE852" s="14"/>
      <c r="BF852" s="14"/>
      <c r="BG852" s="14"/>
      <c r="BH852" s="14"/>
      <c r="BI852" s="14"/>
      <c r="BJ852" s="14"/>
      <c r="BK852" s="14"/>
      <c r="BL852" s="14"/>
      <c r="BM852" s="14"/>
      <c r="BN852" s="14"/>
      <c r="BO852" s="14"/>
      <c r="BP852" s="14"/>
      <c r="BQ852" s="14"/>
      <c r="BR852" s="14"/>
      <c r="BS852" s="14"/>
      <c r="BT852" s="14"/>
      <c r="BU852" s="14"/>
      <c r="BV852" s="14"/>
      <c r="BW852" s="14"/>
      <c r="BX852" s="14"/>
      <c r="BY852" s="14"/>
      <c r="BZ852" s="14"/>
      <c r="CA852" s="14"/>
      <c r="CB852" s="14"/>
      <c r="CC852" s="14"/>
      <c r="CD852" s="14"/>
      <c r="CE852" s="14"/>
      <c r="CF852" s="14"/>
      <c r="CG852" s="14"/>
      <c r="CH852" s="14"/>
      <c r="CI852" s="14"/>
      <c r="CJ852" s="14"/>
      <c r="CK852" s="14"/>
      <c r="CL852" s="14"/>
      <c r="CM852" s="14"/>
      <c r="CN852" s="14"/>
      <c r="CO852" s="14"/>
      <c r="CP852" s="14"/>
      <c r="CQ852" s="14"/>
      <c r="CR852" s="14"/>
      <c r="CS852" s="14"/>
      <c r="CT852" s="14"/>
      <c r="CU852" s="14"/>
      <c r="CV852" s="14"/>
      <c r="CW852" s="14"/>
      <c r="CX852" s="14"/>
      <c r="CY852" s="14"/>
      <c r="CZ852" s="14"/>
      <c r="DD852" s="14">
        <f>SUMIFS(CountData!$H:$H, CountData!$A:$A, $B852,CountData!$B:$B, $C852, CountData!$C:$C, $D852, CountData!$D:$D, $E852, CountData!$E:$E, $F852, CountData!$F:$F, $G852, CountData!$G:$G, $H852)</f>
        <v>16</v>
      </c>
      <c r="DE852" s="14">
        <f>SUMIFS(CountData!$I:$I, CountData!$A:$A, $B852, CountData!$B:$B, $C852, CountData!$C:$C, $D852, CountData!$D:$D, $E852, CountData!$E:$E, $F852, CountData!$F:$F, $G852, CountData!$G:$G, $H852)</f>
        <v>19</v>
      </c>
      <c r="DF852" s="27">
        <f t="shared" ca="1" si="13"/>
        <v>0</v>
      </c>
      <c r="DG852" s="14">
        <v>1</v>
      </c>
    </row>
    <row r="853" spans="1:111" x14ac:dyDescent="0.25">
      <c r="A853" s="14" t="s">
        <v>56</v>
      </c>
      <c r="B853" s="14" t="s">
        <v>55</v>
      </c>
      <c r="C853" s="14" t="s">
        <v>55</v>
      </c>
      <c r="D853" s="14" t="s">
        <v>55</v>
      </c>
      <c r="E853" s="14" t="s">
        <v>101</v>
      </c>
      <c r="F853" s="14" t="s">
        <v>55</v>
      </c>
      <c r="G853" s="14" t="s">
        <v>102</v>
      </c>
      <c r="H853" s="1">
        <v>42258</v>
      </c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  <c r="BD853" s="14"/>
      <c r="BE853" s="14"/>
      <c r="BF853" s="14"/>
      <c r="BG853" s="14"/>
      <c r="BH853" s="14"/>
      <c r="BI853" s="14"/>
      <c r="BJ853" s="14"/>
      <c r="BK853" s="14"/>
      <c r="BL853" s="14"/>
      <c r="BM853" s="14"/>
      <c r="BN853" s="14"/>
      <c r="BO853" s="14"/>
      <c r="BP853" s="14"/>
      <c r="BQ853" s="14"/>
      <c r="BR853" s="14"/>
      <c r="BS853" s="14"/>
      <c r="BT853" s="14"/>
      <c r="BU853" s="14"/>
      <c r="BV853" s="14"/>
      <c r="BW853" s="14"/>
      <c r="BX853" s="14"/>
      <c r="BY853" s="14"/>
      <c r="BZ853" s="14"/>
      <c r="CA853" s="14"/>
      <c r="CB853" s="14"/>
      <c r="CC853" s="14"/>
      <c r="CD853" s="14"/>
      <c r="CE853" s="14"/>
      <c r="CF853" s="14"/>
      <c r="CG853" s="14"/>
      <c r="CH853" s="14"/>
      <c r="CI853" s="14"/>
      <c r="CJ853" s="14"/>
      <c r="CK853" s="14"/>
      <c r="CL853" s="14"/>
      <c r="CM853" s="14"/>
      <c r="CN853" s="14"/>
      <c r="CO853" s="14"/>
      <c r="CP853" s="14"/>
      <c r="CQ853" s="14"/>
      <c r="CR853" s="14"/>
      <c r="CS853" s="14"/>
      <c r="CT853" s="14"/>
      <c r="CU853" s="14"/>
      <c r="CV853" s="14"/>
      <c r="CW853" s="14"/>
      <c r="CX853" s="14"/>
      <c r="CY853" s="14"/>
      <c r="CZ853" s="14"/>
      <c r="DD853" s="14">
        <f>SUMIFS(CountData!$H:$H, CountData!$A:$A, $B853,CountData!$B:$B, $C853, CountData!$C:$C, $D853, CountData!$D:$D, $E853, CountData!$E:$E, $F853, CountData!$F:$F, $G853, CountData!$G:$G, $H853)</f>
        <v>16</v>
      </c>
      <c r="DE853" s="14">
        <f>SUMIFS(CountData!$I:$I, CountData!$A:$A, $B853, CountData!$B:$B, $C853, CountData!$C:$C, $D853, CountData!$D:$D, $E853, CountData!$E:$E, $F853, CountData!$F:$F, $G853, CountData!$G:$G, $H853)</f>
        <v>19</v>
      </c>
      <c r="DF853" s="27">
        <f t="shared" ca="1" si="13"/>
        <v>0</v>
      </c>
      <c r="DG853" s="14">
        <v>1</v>
      </c>
    </row>
    <row r="854" spans="1:111" x14ac:dyDescent="0.25">
      <c r="A854" s="14" t="s">
        <v>56</v>
      </c>
      <c r="B854" s="14" t="s">
        <v>55</v>
      </c>
      <c r="C854" s="14" t="s">
        <v>55</v>
      </c>
      <c r="D854" s="14" t="s">
        <v>55</v>
      </c>
      <c r="E854" s="14" t="s">
        <v>101</v>
      </c>
      <c r="F854" s="14" t="s">
        <v>55</v>
      </c>
      <c r="G854" s="14" t="s">
        <v>102</v>
      </c>
      <c r="H854" s="1">
        <v>42268</v>
      </c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  <c r="BD854" s="14"/>
      <c r="BE854" s="14"/>
      <c r="BF854" s="14"/>
      <c r="BG854" s="14"/>
      <c r="BH854" s="14"/>
      <c r="BI854" s="14"/>
      <c r="BJ854" s="14"/>
      <c r="BK854" s="14"/>
      <c r="BL854" s="14"/>
      <c r="BM854" s="14"/>
      <c r="BN854" s="14"/>
      <c r="BO854" s="14"/>
      <c r="BP854" s="14"/>
      <c r="BQ854" s="14"/>
      <c r="BR854" s="14"/>
      <c r="BS854" s="14"/>
      <c r="BT854" s="14"/>
      <c r="BU854" s="14"/>
      <c r="BV854" s="14"/>
      <c r="BW854" s="14"/>
      <c r="BX854" s="14"/>
      <c r="BY854" s="14"/>
      <c r="BZ854" s="14"/>
      <c r="CA854" s="14"/>
      <c r="CB854" s="14"/>
      <c r="CC854" s="14"/>
      <c r="CD854" s="14"/>
      <c r="CE854" s="14"/>
      <c r="CF854" s="14"/>
      <c r="CG854" s="14"/>
      <c r="CH854" s="14"/>
      <c r="CI854" s="14"/>
      <c r="CJ854" s="14"/>
      <c r="CK854" s="14"/>
      <c r="CL854" s="14"/>
      <c r="CM854" s="14"/>
      <c r="CN854" s="14"/>
      <c r="CO854" s="14"/>
      <c r="CP854" s="14"/>
      <c r="CQ854" s="14"/>
      <c r="CR854" s="14"/>
      <c r="CS854" s="14"/>
      <c r="CT854" s="14"/>
      <c r="CU854" s="14"/>
      <c r="CV854" s="14"/>
      <c r="CW854" s="14"/>
      <c r="CX854" s="14"/>
      <c r="CY854" s="14"/>
      <c r="CZ854" s="14"/>
      <c r="DD854" s="14">
        <f>SUMIFS(CountData!$H:$H, CountData!$A:$A, $B854,CountData!$B:$B, $C854, CountData!$C:$C, $D854, CountData!$D:$D, $E854, CountData!$E:$E, $F854, CountData!$F:$F, $G854, CountData!$G:$G, $H854)</f>
        <v>16</v>
      </c>
      <c r="DE854" s="14">
        <f>SUMIFS(CountData!$I:$I, CountData!$A:$A, $B854, CountData!$B:$B, $C854, CountData!$C:$C, $D854, CountData!$D:$D, $E854, CountData!$E:$E, $F854, CountData!$F:$F, $G854, CountData!$G:$G, $H854)</f>
        <v>19</v>
      </c>
      <c r="DF854" s="27">
        <f t="shared" ca="1" si="13"/>
        <v>0</v>
      </c>
      <c r="DG854" s="14">
        <v>1</v>
      </c>
    </row>
    <row r="855" spans="1:111" x14ac:dyDescent="0.25">
      <c r="A855" s="14" t="s">
        <v>56</v>
      </c>
      <c r="B855" s="14" t="s">
        <v>55</v>
      </c>
      <c r="C855" s="14" t="s">
        <v>55</v>
      </c>
      <c r="D855" s="14" t="s">
        <v>55</v>
      </c>
      <c r="E855" s="14" t="s">
        <v>101</v>
      </c>
      <c r="F855" s="14" t="s">
        <v>55</v>
      </c>
      <c r="G855" s="14" t="s">
        <v>102</v>
      </c>
      <c r="H855" s="1">
        <v>42286</v>
      </c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  <c r="BD855" s="14"/>
      <c r="BE855" s="14"/>
      <c r="BF855" s="14"/>
      <c r="BG855" s="14"/>
      <c r="BH855" s="14"/>
      <c r="BI855" s="14"/>
      <c r="BJ855" s="14"/>
      <c r="BK855" s="14"/>
      <c r="BL855" s="14"/>
      <c r="BM855" s="14"/>
      <c r="BN855" s="14"/>
      <c r="BO855" s="14"/>
      <c r="BP855" s="14"/>
      <c r="BQ855" s="14"/>
      <c r="BR855" s="14"/>
      <c r="BS855" s="14"/>
      <c r="BT855" s="14"/>
      <c r="BU855" s="14"/>
      <c r="BV855" s="14"/>
      <c r="BW855" s="14"/>
      <c r="BX855" s="14"/>
      <c r="BY855" s="14"/>
      <c r="BZ855" s="14"/>
      <c r="CA855" s="14"/>
      <c r="CB855" s="14"/>
      <c r="CC855" s="14"/>
      <c r="CD855" s="14"/>
      <c r="CE855" s="14"/>
      <c r="CF855" s="14"/>
      <c r="CG855" s="14"/>
      <c r="CH855" s="14"/>
      <c r="CI855" s="14"/>
      <c r="CJ855" s="14"/>
      <c r="CK855" s="14"/>
      <c r="CL855" s="14"/>
      <c r="CM855" s="14"/>
      <c r="CN855" s="14"/>
      <c r="CO855" s="14"/>
      <c r="CP855" s="14"/>
      <c r="CQ855" s="14"/>
      <c r="CR855" s="14"/>
      <c r="CS855" s="14"/>
      <c r="CT855" s="14"/>
      <c r="CU855" s="14"/>
      <c r="CV855" s="14"/>
      <c r="CW855" s="14"/>
      <c r="CX855" s="14"/>
      <c r="CY855" s="14"/>
      <c r="CZ855" s="14"/>
      <c r="DD855" s="14">
        <f>SUMIFS(CountData!$H:$H, CountData!$A:$A, $B855,CountData!$B:$B, $C855, CountData!$C:$C, $D855, CountData!$D:$D, $E855, CountData!$E:$E, $F855, CountData!$F:$F, $G855, CountData!$G:$G, $H855)</f>
        <v>16</v>
      </c>
      <c r="DE855" s="14">
        <f>SUMIFS(CountData!$I:$I, CountData!$A:$A, $B855, CountData!$B:$B, $C855, CountData!$C:$C, $D855, CountData!$D:$D, $E855, CountData!$E:$E, $F855, CountData!$F:$F, $G855, CountData!$G:$G, $H855)</f>
        <v>19</v>
      </c>
      <c r="DF855" s="27">
        <f t="shared" ca="1" si="13"/>
        <v>0</v>
      </c>
      <c r="DG855" s="14">
        <v>1</v>
      </c>
    </row>
    <row r="856" spans="1:111" x14ac:dyDescent="0.25">
      <c r="A856" s="14" t="s">
        <v>56</v>
      </c>
      <c r="B856" s="14" t="s">
        <v>55</v>
      </c>
      <c r="C856" s="14" t="s">
        <v>55</v>
      </c>
      <c r="D856" s="14" t="s">
        <v>55</v>
      </c>
      <c r="E856" s="14" t="s">
        <v>101</v>
      </c>
      <c r="F856" s="14" t="s">
        <v>55</v>
      </c>
      <c r="G856" s="14" t="s">
        <v>102</v>
      </c>
      <c r="H856" s="1">
        <v>42289</v>
      </c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  <c r="BD856" s="14"/>
      <c r="BE856" s="14"/>
      <c r="BF856" s="14"/>
      <c r="BG856" s="14"/>
      <c r="BH856" s="14"/>
      <c r="BI856" s="14"/>
      <c r="BJ856" s="14"/>
      <c r="BK856" s="14"/>
      <c r="BL856" s="14"/>
      <c r="BM856" s="14"/>
      <c r="BN856" s="14"/>
      <c r="BO856" s="14"/>
      <c r="BP856" s="14"/>
      <c r="BQ856" s="14"/>
      <c r="BR856" s="14"/>
      <c r="BS856" s="14"/>
      <c r="BT856" s="14"/>
      <c r="BU856" s="14"/>
      <c r="BV856" s="14"/>
      <c r="BW856" s="14"/>
      <c r="BX856" s="14"/>
      <c r="BY856" s="14"/>
      <c r="BZ856" s="14"/>
      <c r="CA856" s="14"/>
      <c r="CB856" s="14"/>
      <c r="CC856" s="14"/>
      <c r="CD856" s="14"/>
      <c r="CE856" s="14"/>
      <c r="CF856" s="14"/>
      <c r="CG856" s="14"/>
      <c r="CH856" s="14"/>
      <c r="CI856" s="14"/>
      <c r="CJ856" s="14"/>
      <c r="CK856" s="14"/>
      <c r="CL856" s="14"/>
      <c r="CM856" s="14"/>
      <c r="CN856" s="14"/>
      <c r="CO856" s="14"/>
      <c r="CP856" s="14"/>
      <c r="CQ856" s="14"/>
      <c r="CR856" s="14"/>
      <c r="CS856" s="14"/>
      <c r="CT856" s="14"/>
      <c r="CU856" s="14"/>
      <c r="CV856" s="14"/>
      <c r="CW856" s="14"/>
      <c r="CX856" s="14"/>
      <c r="CY856" s="14"/>
      <c r="CZ856" s="14"/>
      <c r="DD856" s="14">
        <f>SUMIFS(CountData!$H:$H, CountData!$A:$A, $B856,CountData!$B:$B, $C856, CountData!$C:$C, $D856, CountData!$D:$D, $E856, CountData!$E:$E, $F856, CountData!$F:$F, $G856, CountData!$G:$G, $H856)</f>
        <v>16</v>
      </c>
      <c r="DE856" s="14">
        <f>SUMIFS(CountData!$I:$I, CountData!$A:$A, $B856, CountData!$B:$B, $C856, CountData!$C:$C, $D856, CountData!$D:$D, $E856, CountData!$E:$E, $F856, CountData!$F:$F, $G856, CountData!$G:$G, $H856)</f>
        <v>19</v>
      </c>
      <c r="DF856" s="27">
        <f t="shared" ca="1" si="13"/>
        <v>0</v>
      </c>
      <c r="DG856" s="14">
        <v>1</v>
      </c>
    </row>
    <row r="857" spans="1:111" x14ac:dyDescent="0.25">
      <c r="A857" s="14" t="s">
        <v>56</v>
      </c>
      <c r="B857" s="14" t="s">
        <v>55</v>
      </c>
      <c r="C857" s="14" t="s">
        <v>55</v>
      </c>
      <c r="D857" s="14" t="s">
        <v>55</v>
      </c>
      <c r="E857" s="14" t="s">
        <v>101</v>
      </c>
      <c r="F857" s="14" t="s">
        <v>55</v>
      </c>
      <c r="G857" s="14" t="s">
        <v>102</v>
      </c>
      <c r="H857" s="1">
        <v>42290</v>
      </c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  <c r="BD857" s="14"/>
      <c r="BE857" s="14"/>
      <c r="BF857" s="14"/>
      <c r="BG857" s="14"/>
      <c r="BH857" s="14"/>
      <c r="BI857" s="14"/>
      <c r="BJ857" s="14"/>
      <c r="BK857" s="14"/>
      <c r="BL857" s="14"/>
      <c r="BM857" s="14"/>
      <c r="BN857" s="14"/>
      <c r="BO857" s="14"/>
      <c r="BP857" s="14"/>
      <c r="BQ857" s="14"/>
      <c r="BR857" s="14"/>
      <c r="BS857" s="14"/>
      <c r="BT857" s="14"/>
      <c r="BU857" s="14"/>
      <c r="BV857" s="14"/>
      <c r="BW857" s="14"/>
      <c r="BX857" s="14"/>
      <c r="BY857" s="14"/>
      <c r="BZ857" s="14"/>
      <c r="CA857" s="14"/>
      <c r="CB857" s="14"/>
      <c r="CC857" s="14"/>
      <c r="CD857" s="14"/>
      <c r="CE857" s="14"/>
      <c r="CF857" s="14"/>
      <c r="CG857" s="14"/>
      <c r="CH857" s="14"/>
      <c r="CI857" s="14"/>
      <c r="CJ857" s="14"/>
      <c r="CK857" s="14"/>
      <c r="CL857" s="14"/>
      <c r="CM857" s="14"/>
      <c r="CN857" s="14"/>
      <c r="CO857" s="14"/>
      <c r="CP857" s="14"/>
      <c r="CQ857" s="14"/>
      <c r="CR857" s="14"/>
      <c r="CS857" s="14"/>
      <c r="CT857" s="14"/>
      <c r="CU857" s="14"/>
      <c r="CV857" s="14"/>
      <c r="CW857" s="14"/>
      <c r="CX857" s="14"/>
      <c r="CY857" s="14"/>
      <c r="CZ857" s="14"/>
      <c r="DD857" s="14">
        <f>SUMIFS(CountData!$H:$H, CountData!$A:$A, $B857,CountData!$B:$B, $C857, CountData!$C:$C, $D857, CountData!$D:$D, $E857, CountData!$E:$E, $F857, CountData!$F:$F, $G857, CountData!$G:$G, $H857)</f>
        <v>16</v>
      </c>
      <c r="DE857" s="14">
        <f>SUMIFS(CountData!$I:$I, CountData!$A:$A, $B857, CountData!$B:$B, $C857, CountData!$C:$C, $D857, CountData!$D:$D, $E857, CountData!$E:$E, $F857, CountData!$F:$F, $G857, CountData!$G:$G, $H857)</f>
        <v>19</v>
      </c>
      <c r="DF857" s="27">
        <f t="shared" ca="1" si="13"/>
        <v>0</v>
      </c>
      <c r="DG857" s="14">
        <v>1</v>
      </c>
    </row>
    <row r="858" spans="1:111" x14ac:dyDescent="0.25">
      <c r="A858" s="14" t="s">
        <v>56</v>
      </c>
      <c r="B858" s="14" t="s">
        <v>55</v>
      </c>
      <c r="C858" s="14" t="s">
        <v>55</v>
      </c>
      <c r="D858" s="14" t="s">
        <v>55</v>
      </c>
      <c r="E858" s="14" t="s">
        <v>101</v>
      </c>
      <c r="F858" s="14" t="s">
        <v>55</v>
      </c>
      <c r="G858" s="14" t="s">
        <v>102</v>
      </c>
      <c r="H858" s="1">
        <v>42291</v>
      </c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  <c r="BD858" s="14"/>
      <c r="BE858" s="14"/>
      <c r="BF858" s="14"/>
      <c r="BG858" s="14"/>
      <c r="BH858" s="14"/>
      <c r="BI858" s="14"/>
      <c r="BJ858" s="14"/>
      <c r="BK858" s="14"/>
      <c r="BL858" s="14"/>
      <c r="BM858" s="14"/>
      <c r="BN858" s="14"/>
      <c r="BO858" s="14"/>
      <c r="BP858" s="14"/>
      <c r="BQ858" s="14"/>
      <c r="BR858" s="14"/>
      <c r="BS858" s="14"/>
      <c r="BT858" s="14"/>
      <c r="BU858" s="14"/>
      <c r="BV858" s="14"/>
      <c r="BW858" s="14"/>
      <c r="BX858" s="14"/>
      <c r="BY858" s="14"/>
      <c r="BZ858" s="14"/>
      <c r="CA858" s="14"/>
      <c r="CB858" s="14"/>
      <c r="CC858" s="14"/>
      <c r="CD858" s="14"/>
      <c r="CE858" s="14"/>
      <c r="CF858" s="14"/>
      <c r="CG858" s="14"/>
      <c r="CH858" s="14"/>
      <c r="CI858" s="14"/>
      <c r="CJ858" s="14"/>
      <c r="CK858" s="14"/>
      <c r="CL858" s="14"/>
      <c r="CM858" s="14"/>
      <c r="CN858" s="14"/>
      <c r="CO858" s="14"/>
      <c r="CP858" s="14"/>
      <c r="CQ858" s="14"/>
      <c r="CR858" s="14"/>
      <c r="CS858" s="14"/>
      <c r="CT858" s="14"/>
      <c r="CU858" s="14"/>
      <c r="CV858" s="14"/>
      <c r="CW858" s="14"/>
      <c r="CX858" s="14"/>
      <c r="CY858" s="14"/>
      <c r="CZ858" s="14"/>
      <c r="DD858" s="14">
        <f>SUMIFS(CountData!$H:$H, CountData!$A:$A, $B858,CountData!$B:$B, $C858, CountData!$C:$C, $D858, CountData!$D:$D, $E858, CountData!$E:$E, $F858, CountData!$F:$F, $G858, CountData!$G:$G, $H858)</f>
        <v>16</v>
      </c>
      <c r="DE858" s="14">
        <f>SUMIFS(CountData!$I:$I, CountData!$A:$A, $B858, CountData!$B:$B, $C858, CountData!$C:$C, $D858, CountData!$D:$D, $E858, CountData!$E:$E, $F858, CountData!$F:$F, $G858, CountData!$G:$G, $H858)</f>
        <v>19</v>
      </c>
      <c r="DF858" s="27">
        <f t="shared" ca="1" si="13"/>
        <v>0</v>
      </c>
      <c r="DG858" s="14">
        <v>1</v>
      </c>
    </row>
    <row r="859" spans="1:111" x14ac:dyDescent="0.25">
      <c r="A859" s="14" t="s">
        <v>56</v>
      </c>
      <c r="B859" s="14" t="s">
        <v>55</v>
      </c>
      <c r="C859" s="14" t="s">
        <v>55</v>
      </c>
      <c r="D859" s="14" t="s">
        <v>55</v>
      </c>
      <c r="E859" s="14" t="s">
        <v>101</v>
      </c>
      <c r="F859" s="14" t="s">
        <v>55</v>
      </c>
      <c r="G859" s="14" t="s">
        <v>62</v>
      </c>
      <c r="H859" s="1">
        <v>42186</v>
      </c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  <c r="BD859" s="14"/>
      <c r="BE859" s="14"/>
      <c r="BF859" s="14"/>
      <c r="BG859" s="14"/>
      <c r="BH859" s="14"/>
      <c r="BI859" s="14"/>
      <c r="BJ859" s="14"/>
      <c r="BK859" s="14"/>
      <c r="BL859" s="14"/>
      <c r="BM859" s="14"/>
      <c r="BN859" s="14"/>
      <c r="BO859" s="14"/>
      <c r="BP859" s="14"/>
      <c r="BQ859" s="14"/>
      <c r="BR859" s="14"/>
      <c r="BS859" s="14"/>
      <c r="BT859" s="14"/>
      <c r="BU859" s="14"/>
      <c r="BV859" s="14"/>
      <c r="BW859" s="14"/>
      <c r="BX859" s="14"/>
      <c r="BY859" s="14"/>
      <c r="BZ859" s="14"/>
      <c r="CA859" s="14"/>
      <c r="CB859" s="14"/>
      <c r="CC859" s="14"/>
      <c r="CD859" s="14"/>
      <c r="CE859" s="14"/>
      <c r="CF859" s="14"/>
      <c r="CG859" s="14"/>
      <c r="CH859" s="14"/>
      <c r="CI859" s="14"/>
      <c r="CJ859" s="14"/>
      <c r="CK859" s="14"/>
      <c r="CL859" s="14"/>
      <c r="CM859" s="14"/>
      <c r="CN859" s="14"/>
      <c r="CO859" s="14"/>
      <c r="CP859" s="14"/>
      <c r="CQ859" s="14"/>
      <c r="CR859" s="14"/>
      <c r="CS859" s="14"/>
      <c r="CT859" s="14"/>
      <c r="CU859" s="14"/>
      <c r="CV859" s="14"/>
      <c r="CW859" s="14"/>
      <c r="CX859" s="14"/>
      <c r="CY859" s="14"/>
      <c r="CZ859" s="14"/>
      <c r="DD859" s="14">
        <f>SUMIFS(CountData!$H:$H, CountData!$A:$A, $B859,CountData!$B:$B, $C859, CountData!$C:$C, $D859, CountData!$D:$D, $E859, CountData!$E:$E, $F859, CountData!$F:$F, $G859, CountData!$G:$G, $H859)</f>
        <v>16</v>
      </c>
      <c r="DE859" s="14">
        <f>SUMIFS(CountData!$I:$I, CountData!$A:$A, $B859, CountData!$B:$B, $C859, CountData!$C:$C, $D859, CountData!$D:$D, $E859, CountData!$E:$E, $F859, CountData!$F:$F, $G859, CountData!$G:$G, $H859)</f>
        <v>19</v>
      </c>
      <c r="DF859" s="27">
        <f t="shared" ca="1" si="13"/>
        <v>0</v>
      </c>
      <c r="DG859" s="14">
        <v>1</v>
      </c>
    </row>
    <row r="860" spans="1:111" x14ac:dyDescent="0.25">
      <c r="A860" s="14" t="s">
        <v>56</v>
      </c>
      <c r="B860" s="14" t="s">
        <v>55</v>
      </c>
      <c r="C860" s="14" t="s">
        <v>55</v>
      </c>
      <c r="D860" s="14" t="s">
        <v>55</v>
      </c>
      <c r="E860" s="14" t="s">
        <v>101</v>
      </c>
      <c r="F860" s="14" t="s">
        <v>55</v>
      </c>
      <c r="G860" s="14" t="s">
        <v>62</v>
      </c>
      <c r="H860" s="1">
        <v>42201</v>
      </c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  <c r="BD860" s="14"/>
      <c r="BE860" s="14"/>
      <c r="BF860" s="14"/>
      <c r="BG860" s="14"/>
      <c r="BH860" s="14"/>
      <c r="BI860" s="14"/>
      <c r="BJ860" s="14"/>
      <c r="BK860" s="14"/>
      <c r="BL860" s="14"/>
      <c r="BM860" s="14"/>
      <c r="BN860" s="14"/>
      <c r="BO860" s="14"/>
      <c r="BP860" s="14"/>
      <c r="BQ860" s="14"/>
      <c r="BR860" s="14"/>
      <c r="BS860" s="14"/>
      <c r="BT860" s="14"/>
      <c r="BU860" s="14"/>
      <c r="BV860" s="14"/>
      <c r="BW860" s="14"/>
      <c r="BX860" s="14"/>
      <c r="BY860" s="14"/>
      <c r="BZ860" s="14"/>
      <c r="CA860" s="14"/>
      <c r="CB860" s="14"/>
      <c r="CC860" s="14"/>
      <c r="CD860" s="14"/>
      <c r="CE860" s="14"/>
      <c r="CF860" s="14"/>
      <c r="CG860" s="14"/>
      <c r="CH860" s="14"/>
      <c r="CI860" s="14"/>
      <c r="CJ860" s="14"/>
      <c r="CK860" s="14"/>
      <c r="CL860" s="14"/>
      <c r="CM860" s="14"/>
      <c r="CN860" s="14"/>
      <c r="CO860" s="14"/>
      <c r="CP860" s="14"/>
      <c r="CQ860" s="14"/>
      <c r="CR860" s="14"/>
      <c r="CS860" s="14"/>
      <c r="CT860" s="14"/>
      <c r="CU860" s="14"/>
      <c r="CV860" s="14"/>
      <c r="CW860" s="14"/>
      <c r="CX860" s="14"/>
      <c r="CY860" s="14"/>
      <c r="CZ860" s="14"/>
      <c r="DD860" s="14">
        <f>SUMIFS(CountData!$H:$H, CountData!$A:$A, $B860,CountData!$B:$B, $C860, CountData!$C:$C, $D860, CountData!$D:$D, $E860, CountData!$E:$E, $F860, CountData!$F:$F, $G860, CountData!$G:$G, $H860)</f>
        <v>16</v>
      </c>
      <c r="DE860" s="14">
        <f>SUMIFS(CountData!$I:$I, CountData!$A:$A, $B860, CountData!$B:$B, $C860, CountData!$C:$C, $D860, CountData!$D:$D, $E860, CountData!$E:$E, $F860, CountData!$F:$F, $G860, CountData!$G:$G, $H860)</f>
        <v>19</v>
      </c>
      <c r="DF860" s="27">
        <f t="shared" ca="1" si="13"/>
        <v>0</v>
      </c>
      <c r="DG860" s="14">
        <v>1</v>
      </c>
    </row>
    <row r="861" spans="1:111" x14ac:dyDescent="0.25">
      <c r="A861" s="14" t="s">
        <v>56</v>
      </c>
      <c r="B861" s="14" t="s">
        <v>55</v>
      </c>
      <c r="C861" s="14" t="s">
        <v>55</v>
      </c>
      <c r="D861" s="14" t="s">
        <v>55</v>
      </c>
      <c r="E861" s="14" t="s">
        <v>101</v>
      </c>
      <c r="F861" s="14" t="s">
        <v>55</v>
      </c>
      <c r="G861" s="14" t="s">
        <v>62</v>
      </c>
      <c r="H861" s="1">
        <v>42213</v>
      </c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  <c r="BD861" s="14"/>
      <c r="BE861" s="14"/>
      <c r="BF861" s="14"/>
      <c r="BG861" s="14"/>
      <c r="BH861" s="14"/>
      <c r="BI861" s="14"/>
      <c r="BJ861" s="14"/>
      <c r="BK861" s="14"/>
      <c r="BL861" s="14"/>
      <c r="BM861" s="14"/>
      <c r="BN861" s="14"/>
      <c r="BO861" s="14"/>
      <c r="BP861" s="14"/>
      <c r="BQ861" s="14"/>
      <c r="BR861" s="14"/>
      <c r="BS861" s="14"/>
      <c r="BT861" s="14"/>
      <c r="BU861" s="14"/>
      <c r="BV861" s="14"/>
      <c r="BW861" s="14"/>
      <c r="BX861" s="14"/>
      <c r="BY861" s="14"/>
      <c r="BZ861" s="14"/>
      <c r="CA861" s="14"/>
      <c r="CB861" s="14"/>
      <c r="CC861" s="14"/>
      <c r="CD861" s="14"/>
      <c r="CE861" s="14"/>
      <c r="CF861" s="14"/>
      <c r="CG861" s="14"/>
      <c r="CH861" s="14"/>
      <c r="CI861" s="14"/>
      <c r="CJ861" s="14"/>
      <c r="CK861" s="14"/>
      <c r="CL861" s="14"/>
      <c r="CM861" s="14"/>
      <c r="CN861" s="14"/>
      <c r="CO861" s="14"/>
      <c r="CP861" s="14"/>
      <c r="CQ861" s="14"/>
      <c r="CR861" s="14"/>
      <c r="CS861" s="14"/>
      <c r="CT861" s="14"/>
      <c r="CU861" s="14"/>
      <c r="CV861" s="14"/>
      <c r="CW861" s="14"/>
      <c r="CX861" s="14"/>
      <c r="CY861" s="14"/>
      <c r="CZ861" s="14"/>
      <c r="DD861" s="14">
        <f>SUMIFS(CountData!$H:$H, CountData!$A:$A, $B861,CountData!$B:$B, $C861, CountData!$C:$C, $D861, CountData!$D:$D, $E861, CountData!$E:$E, $F861, CountData!$F:$F, $G861, CountData!$G:$G, $H861)</f>
        <v>16</v>
      </c>
      <c r="DE861" s="14">
        <f>SUMIFS(CountData!$I:$I, CountData!$A:$A, $B861, CountData!$B:$B, $C861, CountData!$C:$C, $D861, CountData!$D:$D, $E861, CountData!$E:$E, $F861, CountData!$F:$F, $G861, CountData!$G:$G, $H861)</f>
        <v>19</v>
      </c>
      <c r="DF861" s="27">
        <f t="shared" ca="1" si="13"/>
        <v>0</v>
      </c>
      <c r="DG861" s="14">
        <v>1</v>
      </c>
    </row>
    <row r="862" spans="1:111" x14ac:dyDescent="0.25">
      <c r="A862" s="14" t="s">
        <v>56</v>
      </c>
      <c r="B862" s="14" t="s">
        <v>55</v>
      </c>
      <c r="C862" s="14" t="s">
        <v>55</v>
      </c>
      <c r="D862" s="14" t="s">
        <v>55</v>
      </c>
      <c r="E862" s="14" t="s">
        <v>101</v>
      </c>
      <c r="F862" s="14" t="s">
        <v>55</v>
      </c>
      <c r="G862" s="14" t="s">
        <v>62</v>
      </c>
      <c r="H862" s="1">
        <v>42215</v>
      </c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  <c r="BD862" s="14"/>
      <c r="BE862" s="14"/>
      <c r="BF862" s="14"/>
      <c r="BG862" s="14"/>
      <c r="BH862" s="14"/>
      <c r="BI862" s="14"/>
      <c r="BJ862" s="14"/>
      <c r="BK862" s="14"/>
      <c r="BL862" s="14"/>
      <c r="BM862" s="14"/>
      <c r="BN862" s="14"/>
      <c r="BO862" s="14"/>
      <c r="BP862" s="14"/>
      <c r="BQ862" s="14"/>
      <c r="BR862" s="14"/>
      <c r="BS862" s="14"/>
      <c r="BT862" s="14"/>
      <c r="BU862" s="14"/>
      <c r="BV862" s="14"/>
      <c r="BW862" s="14"/>
      <c r="BX862" s="14"/>
      <c r="BY862" s="14"/>
      <c r="BZ862" s="14"/>
      <c r="CA862" s="14"/>
      <c r="CB862" s="14"/>
      <c r="CC862" s="14"/>
      <c r="CD862" s="14"/>
      <c r="CE862" s="14"/>
      <c r="CF862" s="14"/>
      <c r="CG862" s="14"/>
      <c r="CH862" s="14"/>
      <c r="CI862" s="14"/>
      <c r="CJ862" s="14"/>
      <c r="CK862" s="14"/>
      <c r="CL862" s="14"/>
      <c r="CM862" s="14"/>
      <c r="CN862" s="14"/>
      <c r="CO862" s="14"/>
      <c r="CP862" s="14"/>
      <c r="CQ862" s="14"/>
      <c r="CR862" s="14"/>
      <c r="CS862" s="14"/>
      <c r="CT862" s="14"/>
      <c r="CU862" s="14"/>
      <c r="CV862" s="14"/>
      <c r="CW862" s="14"/>
      <c r="CX862" s="14"/>
      <c r="CY862" s="14"/>
      <c r="CZ862" s="14"/>
      <c r="DD862" s="14">
        <f>SUMIFS(CountData!$H:$H, CountData!$A:$A, $B862,CountData!$B:$B, $C862, CountData!$C:$C, $D862, CountData!$D:$D, $E862, CountData!$E:$E, $F862, CountData!$F:$F, $G862, CountData!$G:$G, $H862)</f>
        <v>16</v>
      </c>
      <c r="DE862" s="14">
        <f>SUMIFS(CountData!$I:$I, CountData!$A:$A, $B862, CountData!$B:$B, $C862, CountData!$C:$C, $D862, CountData!$D:$D, $E862, CountData!$E:$E, $F862, CountData!$F:$F, $G862, CountData!$G:$G, $H862)</f>
        <v>19</v>
      </c>
      <c r="DF862" s="27">
        <f t="shared" ca="1" si="13"/>
        <v>0</v>
      </c>
      <c r="DG862" s="14">
        <v>1</v>
      </c>
    </row>
    <row r="863" spans="1:111" x14ac:dyDescent="0.25">
      <c r="A863" s="14" t="s">
        <v>56</v>
      </c>
      <c r="B863" s="14" t="s">
        <v>55</v>
      </c>
      <c r="C863" s="14" t="s">
        <v>55</v>
      </c>
      <c r="D863" s="14" t="s">
        <v>55</v>
      </c>
      <c r="E863" s="14" t="s">
        <v>101</v>
      </c>
      <c r="F863" s="14" t="s">
        <v>55</v>
      </c>
      <c r="G863" s="14" t="s">
        <v>62</v>
      </c>
      <c r="H863" s="1">
        <v>42216</v>
      </c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  <c r="BE863" s="14"/>
      <c r="BF863" s="14"/>
      <c r="BG863" s="14"/>
      <c r="BH863" s="14"/>
      <c r="BI863" s="14"/>
      <c r="BJ863" s="14"/>
      <c r="BK863" s="14"/>
      <c r="BL863" s="14"/>
      <c r="BM863" s="14"/>
      <c r="BN863" s="14"/>
      <c r="BO863" s="14"/>
      <c r="BP863" s="14"/>
      <c r="BQ863" s="14"/>
      <c r="BR863" s="14"/>
      <c r="BS863" s="14"/>
      <c r="BT863" s="14"/>
      <c r="BU863" s="14"/>
      <c r="BV863" s="14"/>
      <c r="BW863" s="14"/>
      <c r="BX863" s="14"/>
      <c r="BY863" s="14"/>
      <c r="BZ863" s="14"/>
      <c r="CA863" s="14"/>
      <c r="CB863" s="14"/>
      <c r="CC863" s="14"/>
      <c r="CD863" s="14"/>
      <c r="CE863" s="14"/>
      <c r="CF863" s="14"/>
      <c r="CG863" s="14"/>
      <c r="CH863" s="14"/>
      <c r="CI863" s="14"/>
      <c r="CJ863" s="14"/>
      <c r="CK863" s="14"/>
      <c r="CL863" s="14"/>
      <c r="CM863" s="14"/>
      <c r="CN863" s="14"/>
      <c r="CO863" s="14"/>
      <c r="CP863" s="14"/>
      <c r="CQ863" s="14"/>
      <c r="CR863" s="14"/>
      <c r="CS863" s="14"/>
      <c r="CT863" s="14"/>
      <c r="CU863" s="14"/>
      <c r="CV863" s="14"/>
      <c r="CW863" s="14"/>
      <c r="CX863" s="14"/>
      <c r="CY863" s="14"/>
      <c r="CZ863" s="14"/>
      <c r="DD863" s="14">
        <f>SUMIFS(CountData!$H:$H, CountData!$A:$A, $B863,CountData!$B:$B, $C863, CountData!$C:$C, $D863, CountData!$D:$D, $E863, CountData!$E:$E, $F863, CountData!$F:$F, $G863, CountData!$G:$G, $H863)</f>
        <v>16</v>
      </c>
      <c r="DE863" s="14">
        <f>SUMIFS(CountData!$I:$I, CountData!$A:$A, $B863, CountData!$B:$B, $C863, CountData!$C:$C, $D863, CountData!$D:$D, $E863, CountData!$E:$E, $F863, CountData!$F:$F, $G863, CountData!$G:$G, $H863)</f>
        <v>19</v>
      </c>
      <c r="DF863" s="27">
        <f t="shared" ca="1" si="13"/>
        <v>0</v>
      </c>
      <c r="DG863" s="14">
        <v>1</v>
      </c>
    </row>
    <row r="864" spans="1:111" x14ac:dyDescent="0.25">
      <c r="A864" s="14" t="s">
        <v>56</v>
      </c>
      <c r="B864" s="14" t="s">
        <v>55</v>
      </c>
      <c r="C864" s="14" t="s">
        <v>55</v>
      </c>
      <c r="D864" s="14" t="s">
        <v>55</v>
      </c>
      <c r="E864" s="14" t="s">
        <v>101</v>
      </c>
      <c r="F864" s="14" t="s">
        <v>55</v>
      </c>
      <c r="G864" s="14" t="s">
        <v>62</v>
      </c>
      <c r="H864" s="1">
        <v>42222</v>
      </c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  <c r="BI864" s="14"/>
      <c r="BJ864" s="14"/>
      <c r="BK864" s="14"/>
      <c r="BL864" s="14"/>
      <c r="BM864" s="14"/>
      <c r="BN864" s="14"/>
      <c r="BO864" s="14"/>
      <c r="BP864" s="14"/>
      <c r="BQ864" s="14"/>
      <c r="BR864" s="14"/>
      <c r="BS864" s="14"/>
      <c r="BT864" s="14"/>
      <c r="BU864" s="14"/>
      <c r="BV864" s="14"/>
      <c r="BW864" s="14"/>
      <c r="BX864" s="14"/>
      <c r="BY864" s="14"/>
      <c r="BZ864" s="14"/>
      <c r="CA864" s="14"/>
      <c r="CB864" s="14"/>
      <c r="CC864" s="14"/>
      <c r="CD864" s="14"/>
      <c r="CE864" s="14"/>
      <c r="CF864" s="14"/>
      <c r="CG864" s="14"/>
      <c r="CH864" s="14"/>
      <c r="CI864" s="14"/>
      <c r="CJ864" s="14"/>
      <c r="CK864" s="14"/>
      <c r="CL864" s="14"/>
      <c r="CM864" s="14"/>
      <c r="CN864" s="14"/>
      <c r="CO864" s="14"/>
      <c r="CP864" s="14"/>
      <c r="CQ864" s="14"/>
      <c r="CR864" s="14"/>
      <c r="CS864" s="14"/>
      <c r="CT864" s="14"/>
      <c r="CU864" s="14"/>
      <c r="CV864" s="14"/>
      <c r="CW864" s="14"/>
      <c r="CX864" s="14"/>
      <c r="CY864" s="14"/>
      <c r="CZ864" s="14"/>
      <c r="DD864" s="14">
        <f>SUMIFS(CountData!$H:$H, CountData!$A:$A, $B864,CountData!$B:$B, $C864, CountData!$C:$C, $D864, CountData!$D:$D, $E864, CountData!$E:$E, $F864, CountData!$F:$F, $G864, CountData!$G:$G, $H864)</f>
        <v>16</v>
      </c>
      <c r="DE864" s="14">
        <f>SUMIFS(CountData!$I:$I, CountData!$A:$A, $B864, CountData!$B:$B, $C864, CountData!$C:$C, $D864, CountData!$D:$D, $E864, CountData!$E:$E, $F864, CountData!$F:$F, $G864, CountData!$G:$G, $H864)</f>
        <v>19</v>
      </c>
      <c r="DF864" s="27">
        <f t="shared" ca="1" si="13"/>
        <v>0</v>
      </c>
      <c r="DG864" s="14">
        <v>1</v>
      </c>
    </row>
    <row r="865" spans="1:111" x14ac:dyDescent="0.25">
      <c r="A865" s="14" t="s">
        <v>56</v>
      </c>
      <c r="B865" s="14" t="s">
        <v>55</v>
      </c>
      <c r="C865" s="14" t="s">
        <v>55</v>
      </c>
      <c r="D865" s="14" t="s">
        <v>55</v>
      </c>
      <c r="E865" s="14" t="s">
        <v>101</v>
      </c>
      <c r="F865" s="14" t="s">
        <v>55</v>
      </c>
      <c r="G865" s="14" t="s">
        <v>62</v>
      </c>
      <c r="H865" s="1">
        <v>42227</v>
      </c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  <c r="BE865" s="14"/>
      <c r="BF865" s="14"/>
      <c r="BG865" s="14"/>
      <c r="BH865" s="14"/>
      <c r="BI865" s="14"/>
      <c r="BJ865" s="14"/>
      <c r="BK865" s="14"/>
      <c r="BL865" s="14"/>
      <c r="BM865" s="14"/>
      <c r="BN865" s="14"/>
      <c r="BO865" s="14"/>
      <c r="BP865" s="14"/>
      <c r="BQ865" s="14"/>
      <c r="BR865" s="14"/>
      <c r="BS865" s="14"/>
      <c r="BT865" s="14"/>
      <c r="BU865" s="14"/>
      <c r="BV865" s="14"/>
      <c r="BW865" s="14"/>
      <c r="BX865" s="14"/>
      <c r="BY865" s="14"/>
      <c r="BZ865" s="14"/>
      <c r="CA865" s="14"/>
      <c r="CB865" s="14"/>
      <c r="CC865" s="14"/>
      <c r="CD865" s="14"/>
      <c r="CE865" s="14"/>
      <c r="CF865" s="14"/>
      <c r="CG865" s="14"/>
      <c r="CH865" s="14"/>
      <c r="CI865" s="14"/>
      <c r="CJ865" s="14"/>
      <c r="CK865" s="14"/>
      <c r="CL865" s="14"/>
      <c r="CM865" s="14"/>
      <c r="CN865" s="14"/>
      <c r="CO865" s="14"/>
      <c r="CP865" s="14"/>
      <c r="CQ865" s="14"/>
      <c r="CR865" s="14"/>
      <c r="CS865" s="14"/>
      <c r="CT865" s="14"/>
      <c r="CU865" s="14"/>
      <c r="CV865" s="14"/>
      <c r="CW865" s="14"/>
      <c r="CX865" s="14"/>
      <c r="CY865" s="14"/>
      <c r="CZ865" s="14"/>
      <c r="DD865" s="14">
        <f>SUMIFS(CountData!$H:$H, CountData!$A:$A, $B865,CountData!$B:$B, $C865, CountData!$C:$C, $D865, CountData!$D:$D, $E865, CountData!$E:$E, $F865, CountData!$F:$F, $G865, CountData!$G:$G, $H865)</f>
        <v>16</v>
      </c>
      <c r="DE865" s="14">
        <f>SUMIFS(CountData!$I:$I, CountData!$A:$A, $B865, CountData!$B:$B, $C865, CountData!$C:$C, $D865, CountData!$D:$D, $E865, CountData!$E:$E, $F865, CountData!$F:$F, $G865, CountData!$G:$G, $H865)</f>
        <v>19</v>
      </c>
      <c r="DF865" s="27">
        <f t="shared" ca="1" si="13"/>
        <v>0</v>
      </c>
      <c r="DG865" s="14">
        <v>1</v>
      </c>
    </row>
    <row r="866" spans="1:111" x14ac:dyDescent="0.25">
      <c r="A866" s="14" t="s">
        <v>56</v>
      </c>
      <c r="B866" s="14" t="s">
        <v>55</v>
      </c>
      <c r="C866" s="14" t="s">
        <v>55</v>
      </c>
      <c r="D866" s="14" t="s">
        <v>55</v>
      </c>
      <c r="E866" s="14" t="s">
        <v>101</v>
      </c>
      <c r="F866" s="14" t="s">
        <v>55</v>
      </c>
      <c r="G866" s="14" t="s">
        <v>62</v>
      </c>
      <c r="H866" s="1">
        <v>42228</v>
      </c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  <c r="BE866" s="14"/>
      <c r="BF866" s="14"/>
      <c r="BG866" s="14"/>
      <c r="BH866" s="14"/>
      <c r="BI866" s="14"/>
      <c r="BJ866" s="14"/>
      <c r="BK866" s="14"/>
      <c r="BL866" s="14"/>
      <c r="BM866" s="14"/>
      <c r="BN866" s="14"/>
      <c r="BO866" s="14"/>
      <c r="BP866" s="14"/>
      <c r="BQ866" s="14"/>
      <c r="BR866" s="14"/>
      <c r="BS866" s="14"/>
      <c r="BT866" s="14"/>
      <c r="BU866" s="14"/>
      <c r="BV866" s="14"/>
      <c r="BW866" s="14"/>
      <c r="BX866" s="14"/>
      <c r="BY866" s="14"/>
      <c r="BZ866" s="14"/>
      <c r="CA866" s="14"/>
      <c r="CB866" s="14"/>
      <c r="CC866" s="14"/>
      <c r="CD866" s="14"/>
      <c r="CE866" s="14"/>
      <c r="CF866" s="14"/>
      <c r="CG866" s="14"/>
      <c r="CH866" s="14"/>
      <c r="CI866" s="14"/>
      <c r="CJ866" s="14"/>
      <c r="CK866" s="14"/>
      <c r="CL866" s="14"/>
      <c r="CM866" s="14"/>
      <c r="CN866" s="14"/>
      <c r="CO866" s="14"/>
      <c r="CP866" s="14"/>
      <c r="CQ866" s="14"/>
      <c r="CR866" s="14"/>
      <c r="CS866" s="14"/>
      <c r="CT866" s="14"/>
      <c r="CU866" s="14"/>
      <c r="CV866" s="14"/>
      <c r="CW866" s="14"/>
      <c r="CX866" s="14"/>
      <c r="CY866" s="14"/>
      <c r="CZ866" s="14"/>
      <c r="DD866" s="14">
        <f>SUMIFS(CountData!$H:$H, CountData!$A:$A, $B866,CountData!$B:$B, $C866, CountData!$C:$C, $D866, CountData!$D:$D, $E866, CountData!$E:$E, $F866, CountData!$F:$F, $G866, CountData!$G:$G, $H866)</f>
        <v>15</v>
      </c>
      <c r="DE866" s="14">
        <f>SUMIFS(CountData!$I:$I, CountData!$A:$A, $B866, CountData!$B:$B, $C866, CountData!$C:$C, $D866, CountData!$D:$D, $E866, CountData!$E:$E, $F866, CountData!$F:$F, $G866, CountData!$G:$G, $H866)</f>
        <v>18</v>
      </c>
      <c r="DF866" s="27">
        <f t="shared" ca="1" si="13"/>
        <v>0</v>
      </c>
      <c r="DG866" s="14">
        <v>1</v>
      </c>
    </row>
    <row r="867" spans="1:111" x14ac:dyDescent="0.25">
      <c r="A867" s="14" t="s">
        <v>56</v>
      </c>
      <c r="B867" s="14" t="s">
        <v>55</v>
      </c>
      <c r="C867" s="14" t="s">
        <v>55</v>
      </c>
      <c r="D867" s="14" t="s">
        <v>55</v>
      </c>
      <c r="E867" s="14" t="s">
        <v>101</v>
      </c>
      <c r="F867" s="14" t="s">
        <v>55</v>
      </c>
      <c r="G867" s="14" t="s">
        <v>62</v>
      </c>
      <c r="H867" s="1">
        <v>42229</v>
      </c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  <c r="BD867" s="14"/>
      <c r="BE867" s="14"/>
      <c r="BF867" s="14"/>
      <c r="BG867" s="14"/>
      <c r="BH867" s="14"/>
      <c r="BI867" s="14"/>
      <c r="BJ867" s="14"/>
      <c r="BK867" s="14"/>
      <c r="BL867" s="14"/>
      <c r="BM867" s="14"/>
      <c r="BN867" s="14"/>
      <c r="BO867" s="14"/>
      <c r="BP867" s="14"/>
      <c r="BQ867" s="14"/>
      <c r="BR867" s="14"/>
      <c r="BS867" s="14"/>
      <c r="BT867" s="14"/>
      <c r="BU867" s="14"/>
      <c r="BV867" s="14"/>
      <c r="BW867" s="14"/>
      <c r="BX867" s="14"/>
      <c r="BY867" s="14"/>
      <c r="BZ867" s="14"/>
      <c r="CA867" s="14"/>
      <c r="CB867" s="14"/>
      <c r="CC867" s="14"/>
      <c r="CD867" s="14"/>
      <c r="CE867" s="14"/>
      <c r="CF867" s="14"/>
      <c r="CG867" s="14"/>
      <c r="CH867" s="14"/>
      <c r="CI867" s="14"/>
      <c r="CJ867" s="14"/>
      <c r="CK867" s="14"/>
      <c r="CL867" s="14"/>
      <c r="CM867" s="14"/>
      <c r="CN867" s="14"/>
      <c r="CO867" s="14"/>
      <c r="CP867" s="14"/>
      <c r="CQ867" s="14"/>
      <c r="CR867" s="14"/>
      <c r="CS867" s="14"/>
      <c r="CT867" s="14"/>
      <c r="CU867" s="14"/>
      <c r="CV867" s="14"/>
      <c r="CW867" s="14"/>
      <c r="CX867" s="14"/>
      <c r="CY867" s="14"/>
      <c r="CZ867" s="14"/>
      <c r="DD867" s="14">
        <f>SUMIFS(CountData!$H:$H, CountData!$A:$A, $B867,CountData!$B:$B, $C867, CountData!$C:$C, $D867, CountData!$D:$D, $E867, CountData!$E:$E, $F867, CountData!$F:$F, $G867, CountData!$G:$G, $H867)</f>
        <v>16</v>
      </c>
      <c r="DE867" s="14">
        <f>SUMIFS(CountData!$I:$I, CountData!$A:$A, $B867, CountData!$B:$B, $C867, CountData!$C:$C, $D867, CountData!$D:$D, $E867, CountData!$E:$E, $F867, CountData!$F:$F, $G867, CountData!$G:$G, $H867)</f>
        <v>19</v>
      </c>
      <c r="DF867" s="27">
        <f t="shared" ca="1" si="13"/>
        <v>0</v>
      </c>
      <c r="DG867" s="14">
        <v>1</v>
      </c>
    </row>
    <row r="868" spans="1:111" x14ac:dyDescent="0.25">
      <c r="A868" s="14" t="s">
        <v>56</v>
      </c>
      <c r="B868" s="14" t="s">
        <v>55</v>
      </c>
      <c r="C868" s="14" t="s">
        <v>55</v>
      </c>
      <c r="D868" s="14" t="s">
        <v>55</v>
      </c>
      <c r="E868" s="14" t="s">
        <v>101</v>
      </c>
      <c r="F868" s="14" t="s">
        <v>55</v>
      </c>
      <c r="G868" s="14" t="s">
        <v>62</v>
      </c>
      <c r="H868" s="1">
        <v>42237</v>
      </c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  <c r="BD868" s="14"/>
      <c r="BE868" s="14"/>
      <c r="BF868" s="14"/>
      <c r="BG868" s="14"/>
      <c r="BH868" s="14"/>
      <c r="BI868" s="14"/>
      <c r="BJ868" s="14"/>
      <c r="BK868" s="14"/>
      <c r="BL868" s="14"/>
      <c r="BM868" s="14"/>
      <c r="BN868" s="14"/>
      <c r="BO868" s="14"/>
      <c r="BP868" s="14"/>
      <c r="BQ868" s="14"/>
      <c r="BR868" s="14"/>
      <c r="BS868" s="14"/>
      <c r="BT868" s="14"/>
      <c r="BU868" s="14"/>
      <c r="BV868" s="14"/>
      <c r="BW868" s="14"/>
      <c r="BX868" s="14"/>
      <c r="BY868" s="14"/>
      <c r="BZ868" s="14"/>
      <c r="CA868" s="14"/>
      <c r="CB868" s="14"/>
      <c r="CC868" s="14"/>
      <c r="CD868" s="14"/>
      <c r="CE868" s="14"/>
      <c r="CF868" s="14"/>
      <c r="CG868" s="14"/>
      <c r="CH868" s="14"/>
      <c r="CI868" s="14"/>
      <c r="CJ868" s="14"/>
      <c r="CK868" s="14"/>
      <c r="CL868" s="14"/>
      <c r="CM868" s="14"/>
      <c r="CN868" s="14"/>
      <c r="CO868" s="14"/>
      <c r="CP868" s="14"/>
      <c r="CQ868" s="14"/>
      <c r="CR868" s="14"/>
      <c r="CS868" s="14"/>
      <c r="CT868" s="14"/>
      <c r="CU868" s="14"/>
      <c r="CV868" s="14"/>
      <c r="CW868" s="14"/>
      <c r="CX868" s="14"/>
      <c r="CY868" s="14"/>
      <c r="CZ868" s="14"/>
      <c r="DD868" s="14">
        <f>SUMIFS(CountData!$H:$H, CountData!$A:$A, $B868,CountData!$B:$B, $C868, CountData!$C:$C, $D868, CountData!$D:$D, $E868, CountData!$E:$E, $F868, CountData!$F:$F, $G868, CountData!$G:$G, $H868)</f>
        <v>15</v>
      </c>
      <c r="DE868" s="14">
        <f>SUMIFS(CountData!$I:$I, CountData!$A:$A, $B868, CountData!$B:$B, $C868, CountData!$C:$C, $D868, CountData!$D:$D, $E868, CountData!$E:$E, $F868, CountData!$F:$F, $G868, CountData!$G:$G, $H868)</f>
        <v>18</v>
      </c>
      <c r="DF868" s="27">
        <f t="shared" ca="1" si="13"/>
        <v>0</v>
      </c>
      <c r="DG868" s="14">
        <v>1</v>
      </c>
    </row>
    <row r="869" spans="1:111" x14ac:dyDescent="0.25">
      <c r="A869" s="14" t="s">
        <v>56</v>
      </c>
      <c r="B869" s="14" t="s">
        <v>55</v>
      </c>
      <c r="C869" s="14" t="s">
        <v>55</v>
      </c>
      <c r="D869" s="14" t="s">
        <v>55</v>
      </c>
      <c r="E869" s="14" t="s">
        <v>101</v>
      </c>
      <c r="F869" s="14" t="s">
        <v>55</v>
      </c>
      <c r="G869" s="14" t="s">
        <v>62</v>
      </c>
      <c r="H869" s="1">
        <v>42241</v>
      </c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  <c r="BD869" s="14"/>
      <c r="BE869" s="14"/>
      <c r="BF869" s="14"/>
      <c r="BG869" s="14"/>
      <c r="BH869" s="14"/>
      <c r="BI869" s="14"/>
      <c r="BJ869" s="14"/>
      <c r="BK869" s="14"/>
      <c r="BL869" s="14"/>
      <c r="BM869" s="14"/>
      <c r="BN869" s="14"/>
      <c r="BO869" s="14"/>
      <c r="BP869" s="14"/>
      <c r="BQ869" s="14"/>
      <c r="BR869" s="14"/>
      <c r="BS869" s="14"/>
      <c r="BT869" s="14"/>
      <c r="BU869" s="14"/>
      <c r="BV869" s="14"/>
      <c r="BW869" s="14"/>
      <c r="BX869" s="14"/>
      <c r="BY869" s="14"/>
      <c r="BZ869" s="14"/>
      <c r="CA869" s="14"/>
      <c r="CB869" s="14"/>
      <c r="CC869" s="14"/>
      <c r="CD869" s="14"/>
      <c r="CE869" s="14"/>
      <c r="CF869" s="14"/>
      <c r="CG869" s="14"/>
      <c r="CH869" s="14"/>
      <c r="CI869" s="14"/>
      <c r="CJ869" s="14"/>
      <c r="CK869" s="14"/>
      <c r="CL869" s="14"/>
      <c r="CM869" s="14"/>
      <c r="CN869" s="14"/>
      <c r="CO869" s="14"/>
      <c r="CP869" s="14"/>
      <c r="CQ869" s="14"/>
      <c r="CR869" s="14"/>
      <c r="CS869" s="14"/>
      <c r="CT869" s="14"/>
      <c r="CU869" s="14"/>
      <c r="CV869" s="14"/>
      <c r="CW869" s="14"/>
      <c r="CX869" s="14"/>
      <c r="CY869" s="14"/>
      <c r="CZ869" s="14"/>
      <c r="DD869" s="14">
        <f>SUMIFS(CountData!$H:$H, CountData!$A:$A, $B869,CountData!$B:$B, $C869, CountData!$C:$C, $D869, CountData!$D:$D, $E869, CountData!$E:$E, $F869, CountData!$F:$F, $G869, CountData!$G:$G, $H869)</f>
        <v>16</v>
      </c>
      <c r="DE869" s="14">
        <f>SUMIFS(CountData!$I:$I, CountData!$A:$A, $B869, CountData!$B:$B, $C869, CountData!$C:$C, $D869, CountData!$D:$D, $E869, CountData!$E:$E, $F869, CountData!$F:$F, $G869, CountData!$G:$G, $H869)</f>
        <v>19</v>
      </c>
      <c r="DF869" s="27">
        <f t="shared" ca="1" si="13"/>
        <v>0</v>
      </c>
      <c r="DG869" s="14">
        <v>1</v>
      </c>
    </row>
    <row r="870" spans="1:111" x14ac:dyDescent="0.25">
      <c r="A870" s="14" t="s">
        <v>56</v>
      </c>
      <c r="B870" s="14" t="s">
        <v>55</v>
      </c>
      <c r="C870" s="14" t="s">
        <v>55</v>
      </c>
      <c r="D870" s="14" t="s">
        <v>55</v>
      </c>
      <c r="E870" s="14" t="s">
        <v>101</v>
      </c>
      <c r="F870" s="14" t="s">
        <v>55</v>
      </c>
      <c r="G870" s="14" t="s">
        <v>62</v>
      </c>
      <c r="H870" s="1">
        <v>42242</v>
      </c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  <c r="BD870" s="14"/>
      <c r="BE870" s="14"/>
      <c r="BF870" s="14"/>
      <c r="BG870" s="14"/>
      <c r="BH870" s="14"/>
      <c r="BI870" s="14"/>
      <c r="BJ870" s="14"/>
      <c r="BK870" s="14"/>
      <c r="BL870" s="14"/>
      <c r="BM870" s="14"/>
      <c r="BN870" s="14"/>
      <c r="BO870" s="14"/>
      <c r="BP870" s="14"/>
      <c r="BQ870" s="14"/>
      <c r="BR870" s="14"/>
      <c r="BS870" s="14"/>
      <c r="BT870" s="14"/>
      <c r="BU870" s="14"/>
      <c r="BV870" s="14"/>
      <c r="BW870" s="14"/>
      <c r="BX870" s="14"/>
      <c r="BY870" s="14"/>
      <c r="BZ870" s="14"/>
      <c r="CA870" s="14"/>
      <c r="CB870" s="14"/>
      <c r="CC870" s="14"/>
      <c r="CD870" s="14"/>
      <c r="CE870" s="14"/>
      <c r="CF870" s="14"/>
      <c r="CG870" s="14"/>
      <c r="CH870" s="14"/>
      <c r="CI870" s="14"/>
      <c r="CJ870" s="14"/>
      <c r="CK870" s="14"/>
      <c r="CL870" s="14"/>
      <c r="CM870" s="14"/>
      <c r="CN870" s="14"/>
      <c r="CO870" s="14"/>
      <c r="CP870" s="14"/>
      <c r="CQ870" s="14"/>
      <c r="CR870" s="14"/>
      <c r="CS870" s="14"/>
      <c r="CT870" s="14"/>
      <c r="CU870" s="14"/>
      <c r="CV870" s="14"/>
      <c r="CW870" s="14"/>
      <c r="CX870" s="14"/>
      <c r="CY870" s="14"/>
      <c r="CZ870" s="14"/>
      <c r="DD870" s="14">
        <f>SUMIFS(CountData!$H:$H, CountData!$A:$A, $B870,CountData!$B:$B, $C870, CountData!$C:$C, $D870, CountData!$D:$D, $E870, CountData!$E:$E, $F870, CountData!$F:$F, $G870, CountData!$G:$G, $H870)</f>
        <v>16</v>
      </c>
      <c r="DE870" s="14">
        <f>SUMIFS(CountData!$I:$I, CountData!$A:$A, $B870, CountData!$B:$B, $C870, CountData!$C:$C, $D870, CountData!$D:$D, $E870, CountData!$E:$E, $F870, CountData!$F:$F, $G870, CountData!$G:$G, $H870)</f>
        <v>19</v>
      </c>
      <c r="DF870" s="27">
        <f t="shared" ca="1" si="13"/>
        <v>0</v>
      </c>
      <c r="DG870" s="14">
        <v>1</v>
      </c>
    </row>
    <row r="871" spans="1:111" x14ac:dyDescent="0.25">
      <c r="A871" s="14" t="s">
        <v>56</v>
      </c>
      <c r="B871" s="14" t="s">
        <v>55</v>
      </c>
      <c r="C871" s="14" t="s">
        <v>55</v>
      </c>
      <c r="D871" s="14" t="s">
        <v>55</v>
      </c>
      <c r="E871" s="14" t="s">
        <v>101</v>
      </c>
      <c r="F871" s="14" t="s">
        <v>55</v>
      </c>
      <c r="G871" s="14" t="s">
        <v>62</v>
      </c>
      <c r="H871" s="1">
        <v>42243</v>
      </c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  <c r="BD871" s="14"/>
      <c r="BE871" s="14"/>
      <c r="BF871" s="14"/>
      <c r="BG871" s="14"/>
      <c r="BH871" s="14"/>
      <c r="BI871" s="14"/>
      <c r="BJ871" s="14"/>
      <c r="BK871" s="14"/>
      <c r="BL871" s="14"/>
      <c r="BM871" s="14"/>
      <c r="BN871" s="14"/>
      <c r="BO871" s="14"/>
      <c r="BP871" s="14"/>
      <c r="BQ871" s="14"/>
      <c r="BR871" s="14"/>
      <c r="BS871" s="14"/>
      <c r="BT871" s="14"/>
      <c r="BU871" s="14"/>
      <c r="BV871" s="14"/>
      <c r="BW871" s="14"/>
      <c r="BX871" s="14"/>
      <c r="BY871" s="14"/>
      <c r="BZ871" s="14"/>
      <c r="CA871" s="14"/>
      <c r="CB871" s="14"/>
      <c r="CC871" s="14"/>
      <c r="CD871" s="14"/>
      <c r="CE871" s="14"/>
      <c r="CF871" s="14"/>
      <c r="CG871" s="14"/>
      <c r="CH871" s="14"/>
      <c r="CI871" s="14"/>
      <c r="CJ871" s="14"/>
      <c r="CK871" s="14"/>
      <c r="CL871" s="14"/>
      <c r="CM871" s="14"/>
      <c r="CN871" s="14"/>
      <c r="CO871" s="14"/>
      <c r="CP871" s="14"/>
      <c r="CQ871" s="14"/>
      <c r="CR871" s="14"/>
      <c r="CS871" s="14"/>
      <c r="CT871" s="14"/>
      <c r="CU871" s="14"/>
      <c r="CV871" s="14"/>
      <c r="CW871" s="14"/>
      <c r="CX871" s="14"/>
      <c r="CY871" s="14"/>
      <c r="CZ871" s="14"/>
      <c r="DD871" s="14">
        <f>SUMIFS(CountData!$H:$H, CountData!$A:$A, $B871,CountData!$B:$B, $C871, CountData!$C:$C, $D871, CountData!$D:$D, $E871, CountData!$E:$E, $F871, CountData!$F:$F, $G871, CountData!$G:$G, $H871)</f>
        <v>16</v>
      </c>
      <c r="DE871" s="14">
        <f>SUMIFS(CountData!$I:$I, CountData!$A:$A, $B871, CountData!$B:$B, $C871, CountData!$C:$C, $D871, CountData!$D:$D, $E871, CountData!$E:$E, $F871, CountData!$F:$F, $G871, CountData!$G:$G, $H871)</f>
        <v>19</v>
      </c>
      <c r="DF871" s="27">
        <f t="shared" ca="1" si="13"/>
        <v>0</v>
      </c>
      <c r="DG871" s="14">
        <v>1</v>
      </c>
    </row>
    <row r="872" spans="1:111" x14ac:dyDescent="0.25">
      <c r="A872" s="14" t="s">
        <v>56</v>
      </c>
      <c r="B872" s="14" t="s">
        <v>55</v>
      </c>
      <c r="C872" s="14" t="s">
        <v>55</v>
      </c>
      <c r="D872" s="14" t="s">
        <v>55</v>
      </c>
      <c r="E872" s="14" t="s">
        <v>101</v>
      </c>
      <c r="F872" s="14" t="s">
        <v>55</v>
      </c>
      <c r="G872" s="14" t="s">
        <v>62</v>
      </c>
      <c r="H872" s="1">
        <v>42244</v>
      </c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  <c r="BD872" s="14"/>
      <c r="BE872" s="14"/>
      <c r="BF872" s="14"/>
      <c r="BG872" s="14"/>
      <c r="BH872" s="14"/>
      <c r="BI872" s="14"/>
      <c r="BJ872" s="14"/>
      <c r="BK872" s="14"/>
      <c r="BL872" s="14"/>
      <c r="BM872" s="14"/>
      <c r="BN872" s="14"/>
      <c r="BO872" s="14"/>
      <c r="BP872" s="14"/>
      <c r="BQ872" s="14"/>
      <c r="BR872" s="14"/>
      <c r="BS872" s="14"/>
      <c r="BT872" s="14"/>
      <c r="BU872" s="14"/>
      <c r="BV872" s="14"/>
      <c r="BW872" s="14"/>
      <c r="BX872" s="14"/>
      <c r="BY872" s="14"/>
      <c r="BZ872" s="14"/>
      <c r="CA872" s="14"/>
      <c r="CB872" s="14"/>
      <c r="CC872" s="14"/>
      <c r="CD872" s="14"/>
      <c r="CE872" s="14"/>
      <c r="CF872" s="14"/>
      <c r="CG872" s="14"/>
      <c r="CH872" s="14"/>
      <c r="CI872" s="14"/>
      <c r="CJ872" s="14"/>
      <c r="CK872" s="14"/>
      <c r="CL872" s="14"/>
      <c r="CM872" s="14"/>
      <c r="CN872" s="14"/>
      <c r="CO872" s="14"/>
      <c r="CP872" s="14"/>
      <c r="CQ872" s="14"/>
      <c r="CR872" s="14"/>
      <c r="CS872" s="14"/>
      <c r="CT872" s="14"/>
      <c r="CU872" s="14"/>
      <c r="CV872" s="14"/>
      <c r="CW872" s="14"/>
      <c r="CX872" s="14"/>
      <c r="CY872" s="14"/>
      <c r="CZ872" s="14"/>
      <c r="DD872" s="14">
        <f>SUMIFS(CountData!$H:$H, CountData!$A:$A, $B872,CountData!$B:$B, $C872, CountData!$C:$C, $D872, CountData!$D:$D, $E872, CountData!$E:$E, $F872, CountData!$F:$F, $G872, CountData!$G:$G, $H872)</f>
        <v>16</v>
      </c>
      <c r="DE872" s="14">
        <f>SUMIFS(CountData!$I:$I, CountData!$A:$A, $B872, CountData!$B:$B, $C872, CountData!$C:$C, $D872, CountData!$D:$D, $E872, CountData!$E:$E, $F872, CountData!$F:$F, $G872, CountData!$G:$G, $H872)</f>
        <v>19</v>
      </c>
      <c r="DF872" s="27">
        <f t="shared" ca="1" si="13"/>
        <v>0</v>
      </c>
      <c r="DG872" s="14">
        <v>1</v>
      </c>
    </row>
    <row r="873" spans="1:111" x14ac:dyDescent="0.25">
      <c r="A873" s="14" t="s">
        <v>56</v>
      </c>
      <c r="B873" s="14" t="s">
        <v>55</v>
      </c>
      <c r="C873" s="14" t="s">
        <v>55</v>
      </c>
      <c r="D873" s="14" t="s">
        <v>55</v>
      </c>
      <c r="E873" s="14" t="s">
        <v>101</v>
      </c>
      <c r="F873" s="14" t="s">
        <v>55</v>
      </c>
      <c r="G873" s="14" t="s">
        <v>103</v>
      </c>
      <c r="H873" s="1">
        <v>42164</v>
      </c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  <c r="BD873" s="14"/>
      <c r="BE873" s="14"/>
      <c r="BF873" s="14"/>
      <c r="BG873" s="14"/>
      <c r="BH873" s="14"/>
      <c r="BI873" s="14"/>
      <c r="BJ873" s="14"/>
      <c r="BK873" s="14"/>
      <c r="BL873" s="14"/>
      <c r="BM873" s="14"/>
      <c r="BN873" s="14"/>
      <c r="BO873" s="14"/>
      <c r="BP873" s="14"/>
      <c r="BQ873" s="14"/>
      <c r="BR873" s="14"/>
      <c r="BS873" s="14"/>
      <c r="BT873" s="14"/>
      <c r="BU873" s="14"/>
      <c r="BV873" s="14"/>
      <c r="BW873" s="14"/>
      <c r="BX873" s="14"/>
      <c r="BY873" s="14"/>
      <c r="BZ873" s="14"/>
      <c r="CA873" s="14"/>
      <c r="CB873" s="14"/>
      <c r="CC873" s="14"/>
      <c r="CD873" s="14"/>
      <c r="CE873" s="14"/>
      <c r="CF873" s="14"/>
      <c r="CG873" s="14"/>
      <c r="CH873" s="14"/>
      <c r="CI873" s="14"/>
      <c r="CJ873" s="14"/>
      <c r="CK873" s="14"/>
      <c r="CL873" s="14"/>
      <c r="CM873" s="14"/>
      <c r="CN873" s="14"/>
      <c r="CO873" s="14"/>
      <c r="CP873" s="14"/>
      <c r="CQ873" s="14"/>
      <c r="CR873" s="14"/>
      <c r="CS873" s="14"/>
      <c r="CT873" s="14"/>
      <c r="CU873" s="14"/>
      <c r="CV873" s="14"/>
      <c r="CW873" s="14"/>
      <c r="CX873" s="14"/>
      <c r="CY873" s="14"/>
      <c r="CZ873" s="14"/>
      <c r="DD873" s="14">
        <f>SUMIFS(CountData!$H:$H, CountData!$A:$A, $B873,CountData!$B:$B, $C873, CountData!$C:$C, $D873, CountData!$D:$D, $E873, CountData!$E:$E, $F873, CountData!$F:$F, $G873, CountData!$G:$G, $H873)</f>
        <v>16</v>
      </c>
      <c r="DE873" s="14">
        <f>SUMIFS(CountData!$I:$I, CountData!$A:$A, $B873, CountData!$B:$B, $C873, CountData!$C:$C, $D873, CountData!$D:$D, $E873, CountData!$E:$E, $F873, CountData!$F:$F, $G873, CountData!$G:$G, $H873)</f>
        <v>19</v>
      </c>
      <c r="DF873" s="27">
        <f t="shared" ca="1" si="13"/>
        <v>0</v>
      </c>
      <c r="DG873" s="14">
        <v>1</v>
      </c>
    </row>
    <row r="874" spans="1:111" x14ac:dyDescent="0.25">
      <c r="A874" s="14" t="s">
        <v>56</v>
      </c>
      <c r="B874" s="14" t="s">
        <v>55</v>
      </c>
      <c r="C874" s="14" t="s">
        <v>55</v>
      </c>
      <c r="D874" s="14" t="s">
        <v>55</v>
      </c>
      <c r="E874" s="14" t="s">
        <v>101</v>
      </c>
      <c r="F874" s="14" t="s">
        <v>55</v>
      </c>
      <c r="G874" s="14" t="s">
        <v>103</v>
      </c>
      <c r="H874" s="1">
        <v>42179</v>
      </c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  <c r="BD874" s="14"/>
      <c r="BE874" s="14"/>
      <c r="BF874" s="14"/>
      <c r="BG874" s="14"/>
      <c r="BH874" s="14"/>
      <c r="BI874" s="14"/>
      <c r="BJ874" s="14"/>
      <c r="BK874" s="14"/>
      <c r="BL874" s="14"/>
      <c r="BM874" s="14"/>
      <c r="BN874" s="14"/>
      <c r="BO874" s="14"/>
      <c r="BP874" s="14"/>
      <c r="BQ874" s="14"/>
      <c r="BR874" s="14"/>
      <c r="BS874" s="14"/>
      <c r="BT874" s="14"/>
      <c r="BU874" s="14"/>
      <c r="BV874" s="14"/>
      <c r="BW874" s="14"/>
      <c r="BX874" s="14"/>
      <c r="BY874" s="14"/>
      <c r="BZ874" s="14"/>
      <c r="CA874" s="14"/>
      <c r="CB874" s="14"/>
      <c r="CC874" s="14"/>
      <c r="CD874" s="14"/>
      <c r="CE874" s="14"/>
      <c r="CF874" s="14"/>
      <c r="CG874" s="14"/>
      <c r="CH874" s="14"/>
      <c r="CI874" s="14"/>
      <c r="CJ874" s="14"/>
      <c r="CK874" s="14"/>
      <c r="CL874" s="14"/>
      <c r="CM874" s="14"/>
      <c r="CN874" s="14"/>
      <c r="CO874" s="14"/>
      <c r="CP874" s="14"/>
      <c r="CQ874" s="14"/>
      <c r="CR874" s="14"/>
      <c r="CS874" s="14"/>
      <c r="CT874" s="14"/>
      <c r="CU874" s="14"/>
      <c r="CV874" s="14"/>
      <c r="CW874" s="14"/>
      <c r="CX874" s="14"/>
      <c r="CY874" s="14"/>
      <c r="CZ874" s="14"/>
      <c r="DD874" s="14">
        <f>SUMIFS(CountData!$H:$H, CountData!$A:$A, $B874,CountData!$B:$B, $C874, CountData!$C:$C, $D874, CountData!$D:$D, $E874, CountData!$E:$E, $F874, CountData!$F:$F, $G874, CountData!$G:$G, $H874)</f>
        <v>16</v>
      </c>
      <c r="DE874" s="14">
        <f>SUMIFS(CountData!$I:$I, CountData!$A:$A, $B874, CountData!$B:$B, $C874, CountData!$C:$C, $D874, CountData!$D:$D, $E874, CountData!$E:$E, $F874, CountData!$F:$F, $G874, CountData!$G:$G, $H874)</f>
        <v>19</v>
      </c>
      <c r="DF874" s="27">
        <f t="shared" ca="1" si="13"/>
        <v>0</v>
      </c>
      <c r="DG874" s="14">
        <v>1</v>
      </c>
    </row>
    <row r="875" spans="1:111" x14ac:dyDescent="0.25">
      <c r="A875" s="14" t="s">
        <v>56</v>
      </c>
      <c r="B875" s="14" t="s">
        <v>55</v>
      </c>
      <c r="C875" s="14" t="s">
        <v>55</v>
      </c>
      <c r="D875" s="14" t="s">
        <v>55</v>
      </c>
      <c r="E875" s="14" t="s">
        <v>101</v>
      </c>
      <c r="F875" s="14" t="s">
        <v>55</v>
      </c>
      <c r="G875" s="14" t="s">
        <v>103</v>
      </c>
      <c r="H875" s="1">
        <v>42180</v>
      </c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  <c r="BD875" s="14"/>
      <c r="BE875" s="14"/>
      <c r="BF875" s="14"/>
      <c r="BG875" s="14"/>
      <c r="BH875" s="14"/>
      <c r="BI875" s="14"/>
      <c r="BJ875" s="14"/>
      <c r="BK875" s="14"/>
      <c r="BL875" s="14"/>
      <c r="BM875" s="14"/>
      <c r="BN875" s="14"/>
      <c r="BO875" s="14"/>
      <c r="BP875" s="14"/>
      <c r="BQ875" s="14"/>
      <c r="BR875" s="14"/>
      <c r="BS875" s="14"/>
      <c r="BT875" s="14"/>
      <c r="BU875" s="14"/>
      <c r="BV875" s="14"/>
      <c r="BW875" s="14"/>
      <c r="BX875" s="14"/>
      <c r="BY875" s="14"/>
      <c r="BZ875" s="14"/>
      <c r="CA875" s="14"/>
      <c r="CB875" s="14"/>
      <c r="CC875" s="14"/>
      <c r="CD875" s="14"/>
      <c r="CE875" s="14"/>
      <c r="CF875" s="14"/>
      <c r="CG875" s="14"/>
      <c r="CH875" s="14"/>
      <c r="CI875" s="14"/>
      <c r="CJ875" s="14"/>
      <c r="CK875" s="14"/>
      <c r="CL875" s="14"/>
      <c r="CM875" s="14"/>
      <c r="CN875" s="14"/>
      <c r="CO875" s="14"/>
      <c r="CP875" s="14"/>
      <c r="CQ875" s="14"/>
      <c r="CR875" s="14"/>
      <c r="CS875" s="14"/>
      <c r="CT875" s="14"/>
      <c r="CU875" s="14"/>
      <c r="CV875" s="14"/>
      <c r="CW875" s="14"/>
      <c r="CX875" s="14"/>
      <c r="CY875" s="14"/>
      <c r="CZ875" s="14"/>
      <c r="DD875" s="14">
        <f>SUMIFS(CountData!$H:$H, CountData!$A:$A, $B875,CountData!$B:$B, $C875, CountData!$C:$C, $D875, CountData!$D:$D, $E875, CountData!$E:$E, $F875, CountData!$F:$F, $G875, CountData!$G:$G, $H875)</f>
        <v>16</v>
      </c>
      <c r="DE875" s="14">
        <f>SUMIFS(CountData!$I:$I, CountData!$A:$A, $B875, CountData!$B:$B, $C875, CountData!$C:$C, $D875, CountData!$D:$D, $E875, CountData!$E:$E, $F875, CountData!$F:$F, $G875, CountData!$G:$G, $H875)</f>
        <v>19</v>
      </c>
      <c r="DF875" s="27">
        <f t="shared" ca="1" si="13"/>
        <v>0</v>
      </c>
      <c r="DG875" s="14">
        <v>1</v>
      </c>
    </row>
    <row r="876" spans="1:111" x14ac:dyDescent="0.25">
      <c r="A876" s="14" t="s">
        <v>56</v>
      </c>
      <c r="B876" s="14" t="s">
        <v>55</v>
      </c>
      <c r="C876" s="14" t="s">
        <v>55</v>
      </c>
      <c r="D876" s="14" t="s">
        <v>55</v>
      </c>
      <c r="E876" s="14" t="s">
        <v>101</v>
      </c>
      <c r="F876" s="14" t="s">
        <v>55</v>
      </c>
      <c r="G876" s="14" t="s">
        <v>103</v>
      </c>
      <c r="H876" s="1">
        <v>42181</v>
      </c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  <c r="BD876" s="14"/>
      <c r="BE876" s="14"/>
      <c r="BF876" s="14"/>
      <c r="BG876" s="14"/>
      <c r="BH876" s="14"/>
      <c r="BI876" s="14"/>
      <c r="BJ876" s="14"/>
      <c r="BK876" s="14"/>
      <c r="BL876" s="14"/>
      <c r="BM876" s="14"/>
      <c r="BN876" s="14"/>
      <c r="BO876" s="14"/>
      <c r="BP876" s="14"/>
      <c r="BQ876" s="14"/>
      <c r="BR876" s="14"/>
      <c r="BS876" s="14"/>
      <c r="BT876" s="14"/>
      <c r="BU876" s="14"/>
      <c r="BV876" s="14"/>
      <c r="BW876" s="14"/>
      <c r="BX876" s="14"/>
      <c r="BY876" s="14"/>
      <c r="BZ876" s="14"/>
      <c r="CA876" s="14"/>
      <c r="CB876" s="14"/>
      <c r="CC876" s="14"/>
      <c r="CD876" s="14"/>
      <c r="CE876" s="14"/>
      <c r="CF876" s="14"/>
      <c r="CG876" s="14"/>
      <c r="CH876" s="14"/>
      <c r="CI876" s="14"/>
      <c r="CJ876" s="14"/>
      <c r="CK876" s="14"/>
      <c r="CL876" s="14"/>
      <c r="CM876" s="14"/>
      <c r="CN876" s="14"/>
      <c r="CO876" s="14"/>
      <c r="CP876" s="14"/>
      <c r="CQ876" s="14"/>
      <c r="CR876" s="14"/>
      <c r="CS876" s="14"/>
      <c r="CT876" s="14"/>
      <c r="CU876" s="14"/>
      <c r="CV876" s="14"/>
      <c r="CW876" s="14"/>
      <c r="CX876" s="14"/>
      <c r="CY876" s="14"/>
      <c r="CZ876" s="14"/>
      <c r="DD876" s="14">
        <f>SUMIFS(CountData!$H:$H, CountData!$A:$A, $B876,CountData!$B:$B, $C876, CountData!$C:$C, $D876, CountData!$D:$D, $E876, CountData!$E:$E, $F876, CountData!$F:$F, $G876, CountData!$G:$G, $H876)</f>
        <v>16</v>
      </c>
      <c r="DE876" s="14">
        <f>SUMIFS(CountData!$I:$I, CountData!$A:$A, $B876, CountData!$B:$B, $C876, CountData!$C:$C, $D876, CountData!$D:$D, $E876, CountData!$E:$E, $F876, CountData!$F:$F, $G876, CountData!$G:$G, $H876)</f>
        <v>19</v>
      </c>
      <c r="DF876" s="27">
        <f t="shared" ca="1" si="13"/>
        <v>0</v>
      </c>
      <c r="DG876" s="14">
        <v>1</v>
      </c>
    </row>
    <row r="877" spans="1:111" x14ac:dyDescent="0.25">
      <c r="A877" s="14" t="s">
        <v>56</v>
      </c>
      <c r="B877" s="14" t="s">
        <v>55</v>
      </c>
      <c r="C877" s="14" t="s">
        <v>55</v>
      </c>
      <c r="D877" s="14" t="s">
        <v>55</v>
      </c>
      <c r="E877" s="14" t="s">
        <v>101</v>
      </c>
      <c r="F877" s="14" t="s">
        <v>55</v>
      </c>
      <c r="G877" s="14" t="s">
        <v>103</v>
      </c>
      <c r="H877" s="1">
        <v>42184</v>
      </c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  <c r="BD877" s="14"/>
      <c r="BE877" s="14"/>
      <c r="BF877" s="14"/>
      <c r="BG877" s="14"/>
      <c r="BH877" s="14"/>
      <c r="BI877" s="14"/>
      <c r="BJ877" s="14"/>
      <c r="BK877" s="14"/>
      <c r="BL877" s="14"/>
      <c r="BM877" s="14"/>
      <c r="BN877" s="14"/>
      <c r="BO877" s="14"/>
      <c r="BP877" s="14"/>
      <c r="BQ877" s="14"/>
      <c r="BR877" s="14"/>
      <c r="BS877" s="14"/>
      <c r="BT877" s="14"/>
      <c r="BU877" s="14"/>
      <c r="BV877" s="14"/>
      <c r="BW877" s="14"/>
      <c r="BX877" s="14"/>
      <c r="BY877" s="14"/>
      <c r="BZ877" s="14"/>
      <c r="CA877" s="14"/>
      <c r="CB877" s="14"/>
      <c r="CC877" s="14"/>
      <c r="CD877" s="14"/>
      <c r="CE877" s="14"/>
      <c r="CF877" s="14"/>
      <c r="CG877" s="14"/>
      <c r="CH877" s="14"/>
      <c r="CI877" s="14"/>
      <c r="CJ877" s="14"/>
      <c r="CK877" s="14"/>
      <c r="CL877" s="14"/>
      <c r="CM877" s="14"/>
      <c r="CN877" s="14"/>
      <c r="CO877" s="14"/>
      <c r="CP877" s="14"/>
      <c r="CQ877" s="14"/>
      <c r="CR877" s="14"/>
      <c r="CS877" s="14"/>
      <c r="CT877" s="14"/>
      <c r="CU877" s="14"/>
      <c r="CV877" s="14"/>
      <c r="CW877" s="14"/>
      <c r="CX877" s="14"/>
      <c r="CY877" s="14"/>
      <c r="CZ877" s="14"/>
      <c r="DD877" s="14">
        <f>SUMIFS(CountData!$H:$H, CountData!$A:$A, $B877,CountData!$B:$B, $C877, CountData!$C:$C, $D877, CountData!$D:$D, $E877, CountData!$E:$E, $F877, CountData!$F:$F, $G877, CountData!$G:$G, $H877)</f>
        <v>16</v>
      </c>
      <c r="DE877" s="14">
        <f>SUMIFS(CountData!$I:$I, CountData!$A:$A, $B877, CountData!$B:$B, $C877, CountData!$C:$C, $D877, CountData!$D:$D, $E877, CountData!$E:$E, $F877, CountData!$F:$F, $G877, CountData!$G:$G, $H877)</f>
        <v>19</v>
      </c>
      <c r="DF877" s="27">
        <f t="shared" ca="1" si="13"/>
        <v>0</v>
      </c>
      <c r="DG877" s="14">
        <v>1</v>
      </c>
    </row>
    <row r="878" spans="1:111" x14ac:dyDescent="0.25">
      <c r="A878" s="14" t="s">
        <v>56</v>
      </c>
      <c r="B878" s="14" t="s">
        <v>55</v>
      </c>
      <c r="C878" s="14" t="s">
        <v>55</v>
      </c>
      <c r="D878" s="14" t="s">
        <v>55</v>
      </c>
      <c r="E878" s="14" t="s">
        <v>101</v>
      </c>
      <c r="F878" s="14" t="s">
        <v>55</v>
      </c>
      <c r="G878" s="14" t="s">
        <v>103</v>
      </c>
      <c r="H878" s="1">
        <v>42185</v>
      </c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  <c r="AW878" s="14"/>
      <c r="AX878" s="14"/>
      <c r="AY878" s="14"/>
      <c r="AZ878" s="14"/>
      <c r="BA878" s="14"/>
      <c r="BB878" s="14"/>
      <c r="BC878" s="14"/>
      <c r="BD878" s="14"/>
      <c r="BE878" s="14"/>
      <c r="BF878" s="14"/>
      <c r="BG878" s="14"/>
      <c r="BH878" s="14"/>
      <c r="BI878" s="14"/>
      <c r="BJ878" s="14"/>
      <c r="BK878" s="14"/>
      <c r="BL878" s="14"/>
      <c r="BM878" s="14"/>
      <c r="BN878" s="14"/>
      <c r="BO878" s="14"/>
      <c r="BP878" s="14"/>
      <c r="BQ878" s="14"/>
      <c r="BR878" s="14"/>
      <c r="BS878" s="14"/>
      <c r="BT878" s="14"/>
      <c r="BU878" s="14"/>
      <c r="BV878" s="14"/>
      <c r="BW878" s="14"/>
      <c r="BX878" s="14"/>
      <c r="BY878" s="14"/>
      <c r="BZ878" s="14"/>
      <c r="CA878" s="14"/>
      <c r="CB878" s="14"/>
      <c r="CC878" s="14"/>
      <c r="CD878" s="14"/>
      <c r="CE878" s="14"/>
      <c r="CF878" s="14"/>
      <c r="CG878" s="14"/>
      <c r="CH878" s="14"/>
      <c r="CI878" s="14"/>
      <c r="CJ878" s="14"/>
      <c r="CK878" s="14"/>
      <c r="CL878" s="14"/>
      <c r="CM878" s="14"/>
      <c r="CN878" s="14"/>
      <c r="CO878" s="14"/>
      <c r="CP878" s="14"/>
      <c r="CQ878" s="14"/>
      <c r="CR878" s="14"/>
      <c r="CS878" s="14"/>
      <c r="CT878" s="14"/>
      <c r="CU878" s="14"/>
      <c r="CV878" s="14"/>
      <c r="CW878" s="14"/>
      <c r="CX878" s="14"/>
      <c r="CY878" s="14"/>
      <c r="CZ878" s="14"/>
      <c r="DD878" s="14">
        <f>SUMIFS(CountData!$H:$H, CountData!$A:$A, $B878,CountData!$B:$B, $C878, CountData!$C:$C, $D878, CountData!$D:$D, $E878, CountData!$E:$E, $F878, CountData!$F:$F, $G878, CountData!$G:$G, $H878)</f>
        <v>16</v>
      </c>
      <c r="DE878" s="14">
        <f>SUMIFS(CountData!$I:$I, CountData!$A:$A, $B878, CountData!$B:$B, $C878, CountData!$C:$C, $D878, CountData!$D:$D, $E878, CountData!$E:$E, $F878, CountData!$F:$F, $G878, CountData!$G:$G, $H878)</f>
        <v>19</v>
      </c>
      <c r="DF878" s="27">
        <f t="shared" ca="1" si="13"/>
        <v>0</v>
      </c>
      <c r="DG878" s="14">
        <v>1</v>
      </c>
    </row>
    <row r="879" spans="1:111" x14ac:dyDescent="0.25">
      <c r="A879" s="14" t="s">
        <v>56</v>
      </c>
      <c r="B879" s="14" t="s">
        <v>55</v>
      </c>
      <c r="C879" s="14" t="s">
        <v>55</v>
      </c>
      <c r="D879" s="14" t="s">
        <v>55</v>
      </c>
      <c r="E879" s="14" t="s">
        <v>101</v>
      </c>
      <c r="F879" s="14" t="s">
        <v>55</v>
      </c>
      <c r="G879" s="14" t="s">
        <v>103</v>
      </c>
      <c r="H879" s="1">
        <v>42214</v>
      </c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  <c r="AW879" s="14"/>
      <c r="AX879" s="14"/>
      <c r="AY879" s="14"/>
      <c r="AZ879" s="14"/>
      <c r="BA879" s="14"/>
      <c r="BB879" s="14"/>
      <c r="BC879" s="14"/>
      <c r="BD879" s="14"/>
      <c r="BE879" s="14"/>
      <c r="BF879" s="14"/>
      <c r="BG879" s="14"/>
      <c r="BH879" s="14"/>
      <c r="BI879" s="14"/>
      <c r="BJ879" s="14"/>
      <c r="BK879" s="14"/>
      <c r="BL879" s="14"/>
      <c r="BM879" s="14"/>
      <c r="BN879" s="14"/>
      <c r="BO879" s="14"/>
      <c r="BP879" s="14"/>
      <c r="BQ879" s="14"/>
      <c r="BR879" s="14"/>
      <c r="BS879" s="14"/>
      <c r="BT879" s="14"/>
      <c r="BU879" s="14"/>
      <c r="BV879" s="14"/>
      <c r="BW879" s="14"/>
      <c r="BX879" s="14"/>
      <c r="BY879" s="14"/>
      <c r="BZ879" s="14"/>
      <c r="CA879" s="14"/>
      <c r="CB879" s="14"/>
      <c r="CC879" s="14"/>
      <c r="CD879" s="14"/>
      <c r="CE879" s="14"/>
      <c r="CF879" s="14"/>
      <c r="CG879" s="14"/>
      <c r="CH879" s="14"/>
      <c r="CI879" s="14"/>
      <c r="CJ879" s="14"/>
      <c r="CK879" s="14"/>
      <c r="CL879" s="14"/>
      <c r="CM879" s="14"/>
      <c r="CN879" s="14"/>
      <c r="CO879" s="14"/>
      <c r="CP879" s="14"/>
      <c r="CQ879" s="14"/>
      <c r="CR879" s="14"/>
      <c r="CS879" s="14"/>
      <c r="CT879" s="14"/>
      <c r="CU879" s="14"/>
      <c r="CV879" s="14"/>
      <c r="CW879" s="14"/>
      <c r="CX879" s="14"/>
      <c r="CY879" s="14"/>
      <c r="CZ879" s="14"/>
      <c r="DD879" s="14">
        <f>SUMIFS(CountData!$H:$H, CountData!$A:$A, $B879,CountData!$B:$B, $C879, CountData!$C:$C, $D879, CountData!$D:$D, $E879, CountData!$E:$E, $F879, CountData!$F:$F, $G879, CountData!$G:$G, $H879)</f>
        <v>16</v>
      </c>
      <c r="DE879" s="14">
        <f>SUMIFS(CountData!$I:$I, CountData!$A:$A, $B879, CountData!$B:$B, $C879, CountData!$C:$C, $D879, CountData!$D:$D, $E879, CountData!$E:$E, $F879, CountData!$F:$F, $G879, CountData!$G:$G, $H879)</f>
        <v>19</v>
      </c>
      <c r="DF879" s="27">
        <f t="shared" ca="1" si="13"/>
        <v>0</v>
      </c>
      <c r="DG879" s="14">
        <v>1</v>
      </c>
    </row>
    <row r="880" spans="1:111" x14ac:dyDescent="0.25">
      <c r="A880" s="14" t="s">
        <v>56</v>
      </c>
      <c r="B880" s="14" t="s">
        <v>55</v>
      </c>
      <c r="C880" s="14" t="s">
        <v>55</v>
      </c>
      <c r="D880" s="14" t="s">
        <v>55</v>
      </c>
      <c r="E880" s="14" t="s">
        <v>101</v>
      </c>
      <c r="F880" s="14" t="s">
        <v>55</v>
      </c>
      <c r="G880" s="14" t="s">
        <v>103</v>
      </c>
      <c r="H880" s="1">
        <v>42221</v>
      </c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  <c r="BD880" s="14"/>
      <c r="BE880" s="14"/>
      <c r="BF880" s="14"/>
      <c r="BG880" s="14"/>
      <c r="BH880" s="14"/>
      <c r="BI880" s="14"/>
      <c r="BJ880" s="14"/>
      <c r="BK880" s="14"/>
      <c r="BL880" s="14"/>
      <c r="BM880" s="14"/>
      <c r="BN880" s="14"/>
      <c r="BO880" s="14"/>
      <c r="BP880" s="14"/>
      <c r="BQ880" s="14"/>
      <c r="BR880" s="14"/>
      <c r="BS880" s="14"/>
      <c r="BT880" s="14"/>
      <c r="BU880" s="14"/>
      <c r="BV880" s="14"/>
      <c r="BW880" s="14"/>
      <c r="BX880" s="14"/>
      <c r="BY880" s="14"/>
      <c r="BZ880" s="14"/>
      <c r="CA880" s="14"/>
      <c r="CB880" s="14"/>
      <c r="CC880" s="14"/>
      <c r="CD880" s="14"/>
      <c r="CE880" s="14"/>
      <c r="CF880" s="14"/>
      <c r="CG880" s="14"/>
      <c r="CH880" s="14"/>
      <c r="CI880" s="14"/>
      <c r="CJ880" s="14"/>
      <c r="CK880" s="14"/>
      <c r="CL880" s="14"/>
      <c r="CM880" s="14"/>
      <c r="CN880" s="14"/>
      <c r="CO880" s="14"/>
      <c r="CP880" s="14"/>
      <c r="CQ880" s="14"/>
      <c r="CR880" s="14"/>
      <c r="CS880" s="14"/>
      <c r="CT880" s="14"/>
      <c r="CU880" s="14"/>
      <c r="CV880" s="14"/>
      <c r="CW880" s="14"/>
      <c r="CX880" s="14"/>
      <c r="CY880" s="14"/>
      <c r="CZ880" s="14"/>
      <c r="DD880" s="14">
        <f>SUMIFS(CountData!$H:$H, CountData!$A:$A, $B880,CountData!$B:$B, $C880, CountData!$C:$C, $D880, CountData!$D:$D, $E880, CountData!$E:$E, $F880, CountData!$F:$F, $G880, CountData!$G:$G, $H880)</f>
        <v>16</v>
      </c>
      <c r="DE880" s="14">
        <f>SUMIFS(CountData!$I:$I, CountData!$A:$A, $B880, CountData!$B:$B, $C880, CountData!$C:$C, $D880, CountData!$D:$D, $E880, CountData!$E:$E, $F880, CountData!$F:$F, $G880, CountData!$G:$G, $H880)</f>
        <v>19</v>
      </c>
      <c r="DF880" s="27">
        <f t="shared" ca="1" si="13"/>
        <v>0</v>
      </c>
      <c r="DG880" s="14">
        <v>1</v>
      </c>
    </row>
    <row r="881" spans="1:111" x14ac:dyDescent="0.25">
      <c r="A881" s="14" t="s">
        <v>56</v>
      </c>
      <c r="B881" s="14" t="s">
        <v>55</v>
      </c>
      <c r="C881" s="14" t="s">
        <v>55</v>
      </c>
      <c r="D881" s="14" t="s">
        <v>55</v>
      </c>
      <c r="E881" s="14" t="s">
        <v>101</v>
      </c>
      <c r="F881" s="14" t="s">
        <v>55</v>
      </c>
      <c r="G881" s="14" t="s">
        <v>103</v>
      </c>
      <c r="H881" s="1">
        <v>42229</v>
      </c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  <c r="AW881" s="14"/>
      <c r="AX881" s="14"/>
      <c r="AY881" s="14"/>
      <c r="AZ881" s="14"/>
      <c r="BA881" s="14"/>
      <c r="BB881" s="14"/>
      <c r="BC881" s="14"/>
      <c r="BD881" s="14"/>
      <c r="BE881" s="14"/>
      <c r="BF881" s="14"/>
      <c r="BG881" s="14"/>
      <c r="BH881" s="14"/>
      <c r="BI881" s="14"/>
      <c r="BJ881" s="14"/>
      <c r="BK881" s="14"/>
      <c r="BL881" s="14"/>
      <c r="BM881" s="14"/>
      <c r="BN881" s="14"/>
      <c r="BO881" s="14"/>
      <c r="BP881" s="14"/>
      <c r="BQ881" s="14"/>
      <c r="BR881" s="14"/>
      <c r="BS881" s="14"/>
      <c r="BT881" s="14"/>
      <c r="BU881" s="14"/>
      <c r="BV881" s="14"/>
      <c r="BW881" s="14"/>
      <c r="BX881" s="14"/>
      <c r="BY881" s="14"/>
      <c r="BZ881" s="14"/>
      <c r="CA881" s="14"/>
      <c r="CB881" s="14"/>
      <c r="CC881" s="14"/>
      <c r="CD881" s="14"/>
      <c r="CE881" s="14"/>
      <c r="CF881" s="14"/>
      <c r="CG881" s="14"/>
      <c r="CH881" s="14"/>
      <c r="CI881" s="14"/>
      <c r="CJ881" s="14"/>
      <c r="CK881" s="14"/>
      <c r="CL881" s="14"/>
      <c r="CM881" s="14"/>
      <c r="CN881" s="14"/>
      <c r="CO881" s="14"/>
      <c r="CP881" s="14"/>
      <c r="CQ881" s="14"/>
      <c r="CR881" s="14"/>
      <c r="CS881" s="14"/>
      <c r="CT881" s="14"/>
      <c r="CU881" s="14"/>
      <c r="CV881" s="14"/>
      <c r="CW881" s="14"/>
      <c r="CX881" s="14"/>
      <c r="CY881" s="14"/>
      <c r="CZ881" s="14"/>
      <c r="DD881" s="14">
        <f>SUMIFS(CountData!$H:$H, CountData!$A:$A, $B881,CountData!$B:$B, $C881, CountData!$C:$C, $D881, CountData!$D:$D, $E881, CountData!$E:$E, $F881, CountData!$F:$F, $G881, CountData!$G:$G, $H881)</f>
        <v>16</v>
      </c>
      <c r="DE881" s="14">
        <f>SUMIFS(CountData!$I:$I, CountData!$A:$A, $B881, CountData!$B:$B, $C881, CountData!$C:$C, $D881, CountData!$D:$D, $E881, CountData!$E:$E, $F881, CountData!$F:$F, $G881, CountData!$G:$G, $H881)</f>
        <v>19</v>
      </c>
      <c r="DF881" s="27">
        <f t="shared" ca="1" si="13"/>
        <v>0</v>
      </c>
      <c r="DG881" s="14">
        <v>1</v>
      </c>
    </row>
    <row r="882" spans="1:111" x14ac:dyDescent="0.25">
      <c r="A882" s="14" t="s">
        <v>56</v>
      </c>
      <c r="B882" s="14" t="s">
        <v>55</v>
      </c>
      <c r="C882" s="14" t="s">
        <v>55</v>
      </c>
      <c r="D882" s="14" t="s">
        <v>55</v>
      </c>
      <c r="E882" s="14" t="s">
        <v>101</v>
      </c>
      <c r="F882" s="14" t="s">
        <v>55</v>
      </c>
      <c r="G882" s="14" t="s">
        <v>103</v>
      </c>
      <c r="H882" s="1">
        <v>42241</v>
      </c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  <c r="BD882" s="14"/>
      <c r="BE882" s="14"/>
      <c r="BF882" s="14"/>
      <c r="BG882" s="14"/>
      <c r="BH882" s="14"/>
      <c r="BI882" s="14"/>
      <c r="BJ882" s="14"/>
      <c r="BK882" s="14"/>
      <c r="BL882" s="14"/>
      <c r="BM882" s="14"/>
      <c r="BN882" s="14"/>
      <c r="BO882" s="14"/>
      <c r="BP882" s="14"/>
      <c r="BQ882" s="14"/>
      <c r="BR882" s="14"/>
      <c r="BS882" s="14"/>
      <c r="BT882" s="14"/>
      <c r="BU882" s="14"/>
      <c r="BV882" s="14"/>
      <c r="BW882" s="14"/>
      <c r="BX882" s="14"/>
      <c r="BY882" s="14"/>
      <c r="BZ882" s="14"/>
      <c r="CA882" s="14"/>
      <c r="CB882" s="14"/>
      <c r="CC882" s="14"/>
      <c r="CD882" s="14"/>
      <c r="CE882" s="14"/>
      <c r="CF882" s="14"/>
      <c r="CG882" s="14"/>
      <c r="CH882" s="14"/>
      <c r="CI882" s="14"/>
      <c r="CJ882" s="14"/>
      <c r="CK882" s="14"/>
      <c r="CL882" s="14"/>
      <c r="CM882" s="14"/>
      <c r="CN882" s="14"/>
      <c r="CO882" s="14"/>
      <c r="CP882" s="14"/>
      <c r="CQ882" s="14"/>
      <c r="CR882" s="14"/>
      <c r="CS882" s="14"/>
      <c r="CT882" s="14"/>
      <c r="CU882" s="14"/>
      <c r="CV882" s="14"/>
      <c r="CW882" s="14"/>
      <c r="CX882" s="14"/>
      <c r="CY882" s="14"/>
      <c r="CZ882" s="14"/>
      <c r="DD882" s="14">
        <f>SUMIFS(CountData!$H:$H, CountData!$A:$A, $B882,CountData!$B:$B, $C882, CountData!$C:$C, $D882, CountData!$D:$D, $E882, CountData!$E:$E, $F882, CountData!$F:$F, $G882, CountData!$G:$G, $H882)</f>
        <v>16</v>
      </c>
      <c r="DE882" s="14">
        <f>SUMIFS(CountData!$I:$I, CountData!$A:$A, $B882, CountData!$B:$B, $C882, CountData!$C:$C, $D882, CountData!$D:$D, $E882, CountData!$E:$E, $F882, CountData!$F:$F, $G882, CountData!$G:$G, $H882)</f>
        <v>19</v>
      </c>
      <c r="DF882" s="27">
        <f t="shared" ca="1" si="13"/>
        <v>0</v>
      </c>
      <c r="DG882" s="14">
        <v>1</v>
      </c>
    </row>
    <row r="883" spans="1:111" x14ac:dyDescent="0.25">
      <c r="A883" s="14" t="s">
        <v>56</v>
      </c>
      <c r="B883" s="14" t="s">
        <v>55</v>
      </c>
      <c r="C883" s="14" t="s">
        <v>55</v>
      </c>
      <c r="D883" s="14" t="s">
        <v>55</v>
      </c>
      <c r="E883" s="14" t="s">
        <v>101</v>
      </c>
      <c r="F883" s="14" t="s">
        <v>55</v>
      </c>
      <c r="G883" s="14" t="s">
        <v>103</v>
      </c>
      <c r="H883" s="1">
        <v>42242</v>
      </c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  <c r="AW883" s="14"/>
      <c r="AX883" s="14"/>
      <c r="AY883" s="14"/>
      <c r="AZ883" s="14"/>
      <c r="BA883" s="14"/>
      <c r="BB883" s="14"/>
      <c r="BC883" s="14"/>
      <c r="BD883" s="14"/>
      <c r="BE883" s="14"/>
      <c r="BF883" s="14"/>
      <c r="BG883" s="14"/>
      <c r="BH883" s="14"/>
      <c r="BI883" s="14"/>
      <c r="BJ883" s="14"/>
      <c r="BK883" s="14"/>
      <c r="BL883" s="14"/>
      <c r="BM883" s="14"/>
      <c r="BN883" s="14"/>
      <c r="BO883" s="14"/>
      <c r="BP883" s="14"/>
      <c r="BQ883" s="14"/>
      <c r="BR883" s="14"/>
      <c r="BS883" s="14"/>
      <c r="BT883" s="14"/>
      <c r="BU883" s="14"/>
      <c r="BV883" s="14"/>
      <c r="BW883" s="14"/>
      <c r="BX883" s="14"/>
      <c r="BY883" s="14"/>
      <c r="BZ883" s="14"/>
      <c r="CA883" s="14"/>
      <c r="CB883" s="14"/>
      <c r="CC883" s="14"/>
      <c r="CD883" s="14"/>
      <c r="CE883" s="14"/>
      <c r="CF883" s="14"/>
      <c r="CG883" s="14"/>
      <c r="CH883" s="14"/>
      <c r="CI883" s="14"/>
      <c r="CJ883" s="14"/>
      <c r="CK883" s="14"/>
      <c r="CL883" s="14"/>
      <c r="CM883" s="14"/>
      <c r="CN883" s="14"/>
      <c r="CO883" s="14"/>
      <c r="CP883" s="14"/>
      <c r="CQ883" s="14"/>
      <c r="CR883" s="14"/>
      <c r="CS883" s="14"/>
      <c r="CT883" s="14"/>
      <c r="CU883" s="14"/>
      <c r="CV883" s="14"/>
      <c r="CW883" s="14"/>
      <c r="CX883" s="14"/>
      <c r="CY883" s="14"/>
      <c r="CZ883" s="14"/>
      <c r="DD883" s="14">
        <f>SUMIFS(CountData!$H:$H, CountData!$A:$A, $B883,CountData!$B:$B, $C883, CountData!$C:$C, $D883, CountData!$D:$D, $E883, CountData!$E:$E, $F883, CountData!$F:$F, $G883, CountData!$G:$G, $H883)</f>
        <v>16</v>
      </c>
      <c r="DE883" s="14">
        <f>SUMIFS(CountData!$I:$I, CountData!$A:$A, $B883, CountData!$B:$B, $C883, CountData!$C:$C, $D883, CountData!$D:$D, $E883, CountData!$E:$E, $F883, CountData!$F:$F, $G883, CountData!$G:$G, $H883)</f>
        <v>19</v>
      </c>
      <c r="DF883" s="27">
        <f t="shared" ca="1" si="13"/>
        <v>0</v>
      </c>
      <c r="DG883" s="14">
        <v>1</v>
      </c>
    </row>
    <row r="884" spans="1:111" x14ac:dyDescent="0.25">
      <c r="A884" s="14" t="s">
        <v>56</v>
      </c>
      <c r="B884" s="14" t="s">
        <v>55</v>
      </c>
      <c r="C884" s="14" t="s">
        <v>55</v>
      </c>
      <c r="D884" s="14" t="s">
        <v>55</v>
      </c>
      <c r="E884" s="14" t="s">
        <v>101</v>
      </c>
      <c r="F884" s="14" t="s">
        <v>55</v>
      </c>
      <c r="G884" s="14" t="s">
        <v>103</v>
      </c>
      <c r="H884" s="1">
        <v>42243</v>
      </c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  <c r="AW884" s="14"/>
      <c r="AX884" s="14"/>
      <c r="AY884" s="14"/>
      <c r="AZ884" s="14"/>
      <c r="BA884" s="14"/>
      <c r="BB884" s="14"/>
      <c r="BC884" s="14"/>
      <c r="BD884" s="14"/>
      <c r="BE884" s="14"/>
      <c r="BF884" s="14"/>
      <c r="BG884" s="14"/>
      <c r="BH884" s="14"/>
      <c r="BI884" s="14"/>
      <c r="BJ884" s="14"/>
      <c r="BK884" s="14"/>
      <c r="BL884" s="14"/>
      <c r="BM884" s="14"/>
      <c r="BN884" s="14"/>
      <c r="BO884" s="14"/>
      <c r="BP884" s="14"/>
      <c r="BQ884" s="14"/>
      <c r="BR884" s="14"/>
      <c r="BS884" s="14"/>
      <c r="BT884" s="14"/>
      <c r="BU884" s="14"/>
      <c r="BV884" s="14"/>
      <c r="BW884" s="14"/>
      <c r="BX884" s="14"/>
      <c r="BY884" s="14"/>
      <c r="BZ884" s="14"/>
      <c r="CA884" s="14"/>
      <c r="CB884" s="14"/>
      <c r="CC884" s="14"/>
      <c r="CD884" s="14"/>
      <c r="CE884" s="14"/>
      <c r="CF884" s="14"/>
      <c r="CG884" s="14"/>
      <c r="CH884" s="14"/>
      <c r="CI884" s="14"/>
      <c r="CJ884" s="14"/>
      <c r="CK884" s="14"/>
      <c r="CL884" s="14"/>
      <c r="CM884" s="14"/>
      <c r="CN884" s="14"/>
      <c r="CO884" s="14"/>
      <c r="CP884" s="14"/>
      <c r="CQ884" s="14"/>
      <c r="CR884" s="14"/>
      <c r="CS884" s="14"/>
      <c r="CT884" s="14"/>
      <c r="CU884" s="14"/>
      <c r="CV884" s="14"/>
      <c r="CW884" s="14"/>
      <c r="CX884" s="14"/>
      <c r="CY884" s="14"/>
      <c r="CZ884" s="14"/>
      <c r="DD884" s="14">
        <f>SUMIFS(CountData!$H:$H, CountData!$A:$A, $B884,CountData!$B:$B, $C884, CountData!$C:$C, $D884, CountData!$D:$D, $E884, CountData!$E:$E, $F884, CountData!$F:$F, $G884, CountData!$G:$G, $H884)</f>
        <v>16</v>
      </c>
      <c r="DE884" s="14">
        <f>SUMIFS(CountData!$I:$I, CountData!$A:$A, $B884, CountData!$B:$B, $C884, CountData!$C:$C, $D884, CountData!$D:$D, $E884, CountData!$E:$E, $F884, CountData!$F:$F, $G884, CountData!$G:$G, $H884)</f>
        <v>19</v>
      </c>
      <c r="DF884" s="27">
        <f t="shared" ca="1" si="13"/>
        <v>0</v>
      </c>
      <c r="DG884" s="14">
        <v>1</v>
      </c>
    </row>
    <row r="885" spans="1:111" x14ac:dyDescent="0.25">
      <c r="A885" s="14" t="s">
        <v>56</v>
      </c>
      <c r="B885" s="14" t="s">
        <v>55</v>
      </c>
      <c r="C885" s="14" t="s">
        <v>55</v>
      </c>
      <c r="D885" s="14" t="s">
        <v>55</v>
      </c>
      <c r="E885" s="14" t="s">
        <v>101</v>
      </c>
      <c r="F885" s="14" t="s">
        <v>55</v>
      </c>
      <c r="G885" s="14" t="s">
        <v>103</v>
      </c>
      <c r="H885" s="1">
        <v>42244</v>
      </c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  <c r="AW885" s="14"/>
      <c r="AX885" s="14"/>
      <c r="AY885" s="14"/>
      <c r="AZ885" s="14"/>
      <c r="BA885" s="14"/>
      <c r="BB885" s="14"/>
      <c r="BC885" s="14"/>
      <c r="BD885" s="14"/>
      <c r="BE885" s="14"/>
      <c r="BF885" s="14"/>
      <c r="BG885" s="14"/>
      <c r="BH885" s="14"/>
      <c r="BI885" s="14"/>
      <c r="BJ885" s="14"/>
      <c r="BK885" s="14"/>
      <c r="BL885" s="14"/>
      <c r="BM885" s="14"/>
      <c r="BN885" s="14"/>
      <c r="BO885" s="14"/>
      <c r="BP885" s="14"/>
      <c r="BQ885" s="14"/>
      <c r="BR885" s="14"/>
      <c r="BS885" s="14"/>
      <c r="BT885" s="14"/>
      <c r="BU885" s="14"/>
      <c r="BV885" s="14"/>
      <c r="BW885" s="14"/>
      <c r="BX885" s="14"/>
      <c r="BY885" s="14"/>
      <c r="BZ885" s="14"/>
      <c r="CA885" s="14"/>
      <c r="CB885" s="14"/>
      <c r="CC885" s="14"/>
      <c r="CD885" s="14"/>
      <c r="CE885" s="14"/>
      <c r="CF885" s="14"/>
      <c r="CG885" s="14"/>
      <c r="CH885" s="14"/>
      <c r="CI885" s="14"/>
      <c r="CJ885" s="14"/>
      <c r="CK885" s="14"/>
      <c r="CL885" s="14"/>
      <c r="CM885" s="14"/>
      <c r="CN885" s="14"/>
      <c r="CO885" s="14"/>
      <c r="CP885" s="14"/>
      <c r="CQ885" s="14"/>
      <c r="CR885" s="14"/>
      <c r="CS885" s="14"/>
      <c r="CT885" s="14"/>
      <c r="CU885" s="14"/>
      <c r="CV885" s="14"/>
      <c r="CW885" s="14"/>
      <c r="CX885" s="14"/>
      <c r="CY885" s="14"/>
      <c r="CZ885" s="14"/>
      <c r="DD885" s="14">
        <f>SUMIFS(CountData!$H:$H, CountData!$A:$A, $B885,CountData!$B:$B, $C885, CountData!$C:$C, $D885, CountData!$D:$D, $E885, CountData!$E:$E, $F885, CountData!$F:$F, $G885, CountData!$G:$G, $H885)</f>
        <v>16</v>
      </c>
      <c r="DE885" s="14">
        <f>SUMIFS(CountData!$I:$I, CountData!$A:$A, $B885, CountData!$B:$B, $C885, CountData!$C:$C, $D885, CountData!$D:$D, $E885, CountData!$E:$E, $F885, CountData!$F:$F, $G885, CountData!$G:$G, $H885)</f>
        <v>19</v>
      </c>
      <c r="DF885" s="27">
        <f t="shared" ca="1" si="13"/>
        <v>0</v>
      </c>
      <c r="DG885" s="14">
        <v>1</v>
      </c>
    </row>
    <row r="886" spans="1:111" x14ac:dyDescent="0.25">
      <c r="A886" s="14" t="s">
        <v>56</v>
      </c>
      <c r="B886" s="14" t="s">
        <v>55</v>
      </c>
      <c r="C886" s="14" t="s">
        <v>55</v>
      </c>
      <c r="D886" s="14" t="s">
        <v>55</v>
      </c>
      <c r="E886" s="14" t="s">
        <v>101</v>
      </c>
      <c r="F886" s="14" t="s">
        <v>55</v>
      </c>
      <c r="G886" s="14" t="s">
        <v>103</v>
      </c>
      <c r="H886" s="1">
        <v>42255</v>
      </c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  <c r="AW886" s="14"/>
      <c r="AX886" s="14"/>
      <c r="AY886" s="14"/>
      <c r="AZ886" s="14"/>
      <c r="BA886" s="14"/>
      <c r="BB886" s="14"/>
      <c r="BC886" s="14"/>
      <c r="BD886" s="14"/>
      <c r="BE886" s="14"/>
      <c r="BF886" s="14"/>
      <c r="BG886" s="14"/>
      <c r="BH886" s="14"/>
      <c r="BI886" s="14"/>
      <c r="BJ886" s="14"/>
      <c r="BK886" s="14"/>
      <c r="BL886" s="14"/>
      <c r="BM886" s="14"/>
      <c r="BN886" s="14"/>
      <c r="BO886" s="14"/>
      <c r="BP886" s="14"/>
      <c r="BQ886" s="14"/>
      <c r="BR886" s="14"/>
      <c r="BS886" s="14"/>
      <c r="BT886" s="14"/>
      <c r="BU886" s="14"/>
      <c r="BV886" s="14"/>
      <c r="BW886" s="14"/>
      <c r="BX886" s="14"/>
      <c r="BY886" s="14"/>
      <c r="BZ886" s="14"/>
      <c r="CA886" s="14"/>
      <c r="CB886" s="14"/>
      <c r="CC886" s="14"/>
      <c r="CD886" s="14"/>
      <c r="CE886" s="14"/>
      <c r="CF886" s="14"/>
      <c r="CG886" s="14"/>
      <c r="CH886" s="14"/>
      <c r="CI886" s="14"/>
      <c r="CJ886" s="14"/>
      <c r="CK886" s="14"/>
      <c r="CL886" s="14"/>
      <c r="CM886" s="14"/>
      <c r="CN886" s="14"/>
      <c r="CO886" s="14"/>
      <c r="CP886" s="14"/>
      <c r="CQ886" s="14"/>
      <c r="CR886" s="14"/>
      <c r="CS886" s="14"/>
      <c r="CT886" s="14"/>
      <c r="CU886" s="14"/>
      <c r="CV886" s="14"/>
      <c r="CW886" s="14"/>
      <c r="CX886" s="14"/>
      <c r="CY886" s="14"/>
      <c r="CZ886" s="14"/>
      <c r="DD886" s="14">
        <f>SUMIFS(CountData!$H:$H, CountData!$A:$A, $B886,CountData!$B:$B, $C886, CountData!$C:$C, $D886, CountData!$D:$D, $E886, CountData!$E:$E, $F886, CountData!$F:$F, $G886, CountData!$G:$G, $H886)</f>
        <v>16</v>
      </c>
      <c r="DE886" s="14">
        <f>SUMIFS(CountData!$I:$I, CountData!$A:$A, $B886, CountData!$B:$B, $C886, CountData!$C:$C, $D886, CountData!$D:$D, $E886, CountData!$E:$E, $F886, CountData!$F:$F, $G886, CountData!$G:$G, $H886)</f>
        <v>19</v>
      </c>
      <c r="DF886" s="27">
        <f t="shared" ca="1" si="13"/>
        <v>0</v>
      </c>
      <c r="DG886" s="14">
        <v>1</v>
      </c>
    </row>
    <row r="887" spans="1:111" x14ac:dyDescent="0.25">
      <c r="A887" s="14" t="s">
        <v>56</v>
      </c>
      <c r="B887" s="14" t="s">
        <v>55</v>
      </c>
      <c r="C887" s="14" t="s">
        <v>55</v>
      </c>
      <c r="D887" s="14" t="s">
        <v>55</v>
      </c>
      <c r="E887" s="14" t="s">
        <v>101</v>
      </c>
      <c r="F887" s="14" t="s">
        <v>55</v>
      </c>
      <c r="G887" s="14" t="s">
        <v>103</v>
      </c>
      <c r="H887" s="1">
        <v>42257</v>
      </c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  <c r="AW887" s="14"/>
      <c r="AX887" s="14"/>
      <c r="AY887" s="14"/>
      <c r="AZ887" s="14"/>
      <c r="BA887" s="14"/>
      <c r="BB887" s="14"/>
      <c r="BC887" s="14"/>
      <c r="BD887" s="14"/>
      <c r="BE887" s="14"/>
      <c r="BF887" s="14"/>
      <c r="BG887" s="14"/>
      <c r="BH887" s="14"/>
      <c r="BI887" s="14"/>
      <c r="BJ887" s="14"/>
      <c r="BK887" s="14"/>
      <c r="BL887" s="14"/>
      <c r="BM887" s="14"/>
      <c r="BN887" s="14"/>
      <c r="BO887" s="14"/>
      <c r="BP887" s="14"/>
      <c r="BQ887" s="14"/>
      <c r="BR887" s="14"/>
      <c r="BS887" s="14"/>
      <c r="BT887" s="14"/>
      <c r="BU887" s="14"/>
      <c r="BV887" s="14"/>
      <c r="BW887" s="14"/>
      <c r="BX887" s="14"/>
      <c r="BY887" s="14"/>
      <c r="BZ887" s="14"/>
      <c r="CA887" s="14"/>
      <c r="CB887" s="14"/>
      <c r="CC887" s="14"/>
      <c r="CD887" s="14"/>
      <c r="CE887" s="14"/>
      <c r="CF887" s="14"/>
      <c r="CG887" s="14"/>
      <c r="CH887" s="14"/>
      <c r="CI887" s="14"/>
      <c r="CJ887" s="14"/>
      <c r="CK887" s="14"/>
      <c r="CL887" s="14"/>
      <c r="CM887" s="14"/>
      <c r="CN887" s="14"/>
      <c r="CO887" s="14"/>
      <c r="CP887" s="14"/>
      <c r="CQ887" s="14"/>
      <c r="CR887" s="14"/>
      <c r="CS887" s="14"/>
      <c r="CT887" s="14"/>
      <c r="CU887" s="14"/>
      <c r="CV887" s="14"/>
      <c r="CW887" s="14"/>
      <c r="CX887" s="14"/>
      <c r="CY887" s="14"/>
      <c r="CZ887" s="14"/>
      <c r="DD887" s="14">
        <f>SUMIFS(CountData!$H:$H, CountData!$A:$A, $B887,CountData!$B:$B, $C887, CountData!$C:$C, $D887, CountData!$D:$D, $E887, CountData!$E:$E, $F887, CountData!$F:$F, $G887, CountData!$G:$G, $H887)</f>
        <v>16</v>
      </c>
      <c r="DE887" s="14">
        <f>SUMIFS(CountData!$I:$I, CountData!$A:$A, $B887, CountData!$B:$B, $C887, CountData!$C:$C, $D887, CountData!$D:$D, $E887, CountData!$E:$E, $F887, CountData!$F:$F, $G887, CountData!$G:$G, $H887)</f>
        <v>19</v>
      </c>
      <c r="DF887" s="27">
        <f t="shared" ca="1" si="13"/>
        <v>0</v>
      </c>
      <c r="DG887" s="14">
        <v>1</v>
      </c>
    </row>
    <row r="888" spans="1:111" x14ac:dyDescent="0.25">
      <c r="A888" s="14" t="s">
        <v>56</v>
      </c>
      <c r="B888" s="14" t="s">
        <v>55</v>
      </c>
      <c r="C888" s="14" t="s">
        <v>55</v>
      </c>
      <c r="D888" s="14" t="s">
        <v>55</v>
      </c>
      <c r="E888" s="14" t="s">
        <v>101</v>
      </c>
      <c r="F888" s="14" t="s">
        <v>55</v>
      </c>
      <c r="G888" s="14" t="s">
        <v>103</v>
      </c>
      <c r="H888" s="1">
        <v>42258</v>
      </c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  <c r="AW888" s="14"/>
      <c r="AX888" s="14"/>
      <c r="AY888" s="14"/>
      <c r="AZ888" s="14"/>
      <c r="BA888" s="14"/>
      <c r="BB888" s="14"/>
      <c r="BC888" s="14"/>
      <c r="BD888" s="14"/>
      <c r="BE888" s="14"/>
      <c r="BF888" s="14"/>
      <c r="BG888" s="14"/>
      <c r="BH888" s="14"/>
      <c r="BI888" s="14"/>
      <c r="BJ888" s="14"/>
      <c r="BK888" s="14"/>
      <c r="BL888" s="14"/>
      <c r="BM888" s="14"/>
      <c r="BN888" s="14"/>
      <c r="BO888" s="14"/>
      <c r="BP888" s="14"/>
      <c r="BQ888" s="14"/>
      <c r="BR888" s="14"/>
      <c r="BS888" s="14"/>
      <c r="BT888" s="14"/>
      <c r="BU888" s="14"/>
      <c r="BV888" s="14"/>
      <c r="BW888" s="14"/>
      <c r="BX888" s="14"/>
      <c r="BY888" s="14"/>
      <c r="BZ888" s="14"/>
      <c r="CA888" s="14"/>
      <c r="CB888" s="14"/>
      <c r="CC888" s="14"/>
      <c r="CD888" s="14"/>
      <c r="CE888" s="14"/>
      <c r="CF888" s="14"/>
      <c r="CG888" s="14"/>
      <c r="CH888" s="14"/>
      <c r="CI888" s="14"/>
      <c r="CJ888" s="14"/>
      <c r="CK888" s="14"/>
      <c r="CL888" s="14"/>
      <c r="CM888" s="14"/>
      <c r="CN888" s="14"/>
      <c r="CO888" s="14"/>
      <c r="CP888" s="14"/>
      <c r="CQ888" s="14"/>
      <c r="CR888" s="14"/>
      <c r="CS888" s="14"/>
      <c r="CT888" s="14"/>
      <c r="CU888" s="14"/>
      <c r="CV888" s="14"/>
      <c r="CW888" s="14"/>
      <c r="CX888" s="14"/>
      <c r="CY888" s="14"/>
      <c r="CZ888" s="14"/>
      <c r="DD888" s="14">
        <f>SUMIFS(CountData!$H:$H, CountData!$A:$A, $B888,CountData!$B:$B, $C888, CountData!$C:$C, $D888, CountData!$D:$D, $E888, CountData!$E:$E, $F888, CountData!$F:$F, $G888, CountData!$G:$G, $H888)</f>
        <v>16</v>
      </c>
      <c r="DE888" s="14">
        <f>SUMIFS(CountData!$I:$I, CountData!$A:$A, $B888, CountData!$B:$B, $C888, CountData!$C:$C, $D888, CountData!$D:$D, $E888, CountData!$E:$E, $F888, CountData!$F:$F, $G888, CountData!$G:$G, $H888)</f>
        <v>19</v>
      </c>
      <c r="DF888" s="27">
        <f t="shared" ca="1" si="13"/>
        <v>0</v>
      </c>
      <c r="DG888" s="14">
        <v>1</v>
      </c>
    </row>
    <row r="889" spans="1:111" x14ac:dyDescent="0.25">
      <c r="A889" s="14" t="s">
        <v>56</v>
      </c>
      <c r="B889" s="14" t="s">
        <v>55</v>
      </c>
      <c r="C889" s="14" t="s">
        <v>55</v>
      </c>
      <c r="D889" s="14" t="s">
        <v>55</v>
      </c>
      <c r="E889" s="14" t="s">
        <v>101</v>
      </c>
      <c r="F889" s="14" t="s">
        <v>55</v>
      </c>
      <c r="G889" s="14" t="s">
        <v>103</v>
      </c>
      <c r="H889" s="1">
        <v>42268</v>
      </c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  <c r="AW889" s="14"/>
      <c r="AX889" s="14"/>
      <c r="AY889" s="14"/>
      <c r="AZ889" s="14"/>
      <c r="BA889" s="14"/>
      <c r="BB889" s="14"/>
      <c r="BC889" s="14"/>
      <c r="BD889" s="14"/>
      <c r="BE889" s="14"/>
      <c r="BF889" s="14"/>
      <c r="BG889" s="14"/>
      <c r="BH889" s="14"/>
      <c r="BI889" s="14"/>
      <c r="BJ889" s="14"/>
      <c r="BK889" s="14"/>
      <c r="BL889" s="14"/>
      <c r="BM889" s="14"/>
      <c r="BN889" s="14"/>
      <c r="BO889" s="14"/>
      <c r="BP889" s="14"/>
      <c r="BQ889" s="14"/>
      <c r="BR889" s="14"/>
      <c r="BS889" s="14"/>
      <c r="BT889" s="14"/>
      <c r="BU889" s="14"/>
      <c r="BV889" s="14"/>
      <c r="BW889" s="14"/>
      <c r="BX889" s="14"/>
      <c r="BY889" s="14"/>
      <c r="BZ889" s="14"/>
      <c r="CA889" s="14"/>
      <c r="CB889" s="14"/>
      <c r="CC889" s="14"/>
      <c r="CD889" s="14"/>
      <c r="CE889" s="14"/>
      <c r="CF889" s="14"/>
      <c r="CG889" s="14"/>
      <c r="CH889" s="14"/>
      <c r="CI889" s="14"/>
      <c r="CJ889" s="14"/>
      <c r="CK889" s="14"/>
      <c r="CL889" s="14"/>
      <c r="CM889" s="14"/>
      <c r="CN889" s="14"/>
      <c r="CO889" s="14"/>
      <c r="CP889" s="14"/>
      <c r="CQ889" s="14"/>
      <c r="CR889" s="14"/>
      <c r="CS889" s="14"/>
      <c r="CT889" s="14"/>
      <c r="CU889" s="14"/>
      <c r="CV889" s="14"/>
      <c r="CW889" s="14"/>
      <c r="CX889" s="14"/>
      <c r="CY889" s="14"/>
      <c r="CZ889" s="14"/>
      <c r="DD889" s="14">
        <f>SUMIFS(CountData!$H:$H, CountData!$A:$A, $B889,CountData!$B:$B, $C889, CountData!$C:$C, $D889, CountData!$D:$D, $E889, CountData!$E:$E, $F889, CountData!$F:$F, $G889, CountData!$G:$G, $H889)</f>
        <v>16</v>
      </c>
      <c r="DE889" s="14">
        <f>SUMIFS(CountData!$I:$I, CountData!$A:$A, $B889, CountData!$B:$B, $C889, CountData!$C:$C, $D889, CountData!$D:$D, $E889, CountData!$E:$E, $F889, CountData!$F:$F, $G889, CountData!$G:$G, $H889)</f>
        <v>19</v>
      </c>
      <c r="DF889" s="27">
        <f t="shared" ca="1" si="13"/>
        <v>0</v>
      </c>
      <c r="DG889" s="14">
        <v>1</v>
      </c>
    </row>
    <row r="890" spans="1:111" x14ac:dyDescent="0.25">
      <c r="A890" s="14" t="s">
        <v>56</v>
      </c>
      <c r="B890" s="14" t="s">
        <v>55</v>
      </c>
      <c r="C890" s="14" t="s">
        <v>55</v>
      </c>
      <c r="D890" s="14" t="s">
        <v>55</v>
      </c>
      <c r="E890" s="14" t="s">
        <v>101</v>
      </c>
      <c r="F890" s="14" t="s">
        <v>55</v>
      </c>
      <c r="G890" s="14" t="s">
        <v>103</v>
      </c>
      <c r="H890" s="1">
        <v>42286</v>
      </c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  <c r="AW890" s="14"/>
      <c r="AX890" s="14"/>
      <c r="AY890" s="14"/>
      <c r="AZ890" s="14"/>
      <c r="BA890" s="14"/>
      <c r="BB890" s="14"/>
      <c r="BC890" s="14"/>
      <c r="BD890" s="14"/>
      <c r="BE890" s="14"/>
      <c r="BF890" s="14"/>
      <c r="BG890" s="14"/>
      <c r="BH890" s="14"/>
      <c r="BI890" s="14"/>
      <c r="BJ890" s="14"/>
      <c r="BK890" s="14"/>
      <c r="BL890" s="14"/>
      <c r="BM890" s="14"/>
      <c r="BN890" s="14"/>
      <c r="BO890" s="14"/>
      <c r="BP890" s="14"/>
      <c r="BQ890" s="14"/>
      <c r="BR890" s="14"/>
      <c r="BS890" s="14"/>
      <c r="BT890" s="14"/>
      <c r="BU890" s="14"/>
      <c r="BV890" s="14"/>
      <c r="BW890" s="14"/>
      <c r="BX890" s="14"/>
      <c r="BY890" s="14"/>
      <c r="BZ890" s="14"/>
      <c r="CA890" s="14"/>
      <c r="CB890" s="14"/>
      <c r="CC890" s="14"/>
      <c r="CD890" s="14"/>
      <c r="CE890" s="14"/>
      <c r="CF890" s="14"/>
      <c r="CG890" s="14"/>
      <c r="CH890" s="14"/>
      <c r="CI890" s="14"/>
      <c r="CJ890" s="14"/>
      <c r="CK890" s="14"/>
      <c r="CL890" s="14"/>
      <c r="CM890" s="14"/>
      <c r="CN890" s="14"/>
      <c r="CO890" s="14"/>
      <c r="CP890" s="14"/>
      <c r="CQ890" s="14"/>
      <c r="CR890" s="14"/>
      <c r="CS890" s="14"/>
      <c r="CT890" s="14"/>
      <c r="CU890" s="14"/>
      <c r="CV890" s="14"/>
      <c r="CW890" s="14"/>
      <c r="CX890" s="14"/>
      <c r="CY890" s="14"/>
      <c r="CZ890" s="14"/>
      <c r="DD890" s="14">
        <f>SUMIFS(CountData!$H:$H, CountData!$A:$A, $B890,CountData!$B:$B, $C890, CountData!$C:$C, $D890, CountData!$D:$D, $E890, CountData!$E:$E, $F890, CountData!$F:$F, $G890, CountData!$G:$G, $H890)</f>
        <v>16</v>
      </c>
      <c r="DE890" s="14">
        <f>SUMIFS(CountData!$I:$I, CountData!$A:$A, $B890, CountData!$B:$B, $C890, CountData!$C:$C, $D890, CountData!$D:$D, $E890, CountData!$E:$E, $F890, CountData!$F:$F, $G890, CountData!$G:$G, $H890)</f>
        <v>19</v>
      </c>
      <c r="DF890" s="27">
        <f t="shared" ca="1" si="13"/>
        <v>0</v>
      </c>
      <c r="DG890" s="14">
        <v>1</v>
      </c>
    </row>
    <row r="891" spans="1:111" x14ac:dyDescent="0.25">
      <c r="A891" s="14" t="s">
        <v>56</v>
      </c>
      <c r="B891" s="14" t="s">
        <v>55</v>
      </c>
      <c r="C891" s="14" t="s">
        <v>55</v>
      </c>
      <c r="D891" s="14" t="s">
        <v>55</v>
      </c>
      <c r="E891" s="14" t="s">
        <v>101</v>
      </c>
      <c r="F891" s="14" t="s">
        <v>55</v>
      </c>
      <c r="G891" s="14" t="s">
        <v>103</v>
      </c>
      <c r="H891" s="1">
        <v>42289</v>
      </c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  <c r="AW891" s="14"/>
      <c r="AX891" s="14"/>
      <c r="AY891" s="14"/>
      <c r="AZ891" s="14"/>
      <c r="BA891" s="14"/>
      <c r="BB891" s="14"/>
      <c r="BC891" s="14"/>
      <c r="BD891" s="14"/>
      <c r="BE891" s="14"/>
      <c r="BF891" s="14"/>
      <c r="BG891" s="14"/>
      <c r="BH891" s="14"/>
      <c r="BI891" s="14"/>
      <c r="BJ891" s="14"/>
      <c r="BK891" s="14"/>
      <c r="BL891" s="14"/>
      <c r="BM891" s="14"/>
      <c r="BN891" s="14"/>
      <c r="BO891" s="14"/>
      <c r="BP891" s="14"/>
      <c r="BQ891" s="14"/>
      <c r="BR891" s="14"/>
      <c r="BS891" s="14"/>
      <c r="BT891" s="14"/>
      <c r="BU891" s="14"/>
      <c r="BV891" s="14"/>
      <c r="BW891" s="14"/>
      <c r="BX891" s="14"/>
      <c r="BY891" s="14"/>
      <c r="BZ891" s="14"/>
      <c r="CA891" s="14"/>
      <c r="CB891" s="14"/>
      <c r="CC891" s="14"/>
      <c r="CD891" s="14"/>
      <c r="CE891" s="14"/>
      <c r="CF891" s="14"/>
      <c r="CG891" s="14"/>
      <c r="CH891" s="14"/>
      <c r="CI891" s="14"/>
      <c r="CJ891" s="14"/>
      <c r="CK891" s="14"/>
      <c r="CL891" s="14"/>
      <c r="CM891" s="14"/>
      <c r="CN891" s="14"/>
      <c r="CO891" s="14"/>
      <c r="CP891" s="14"/>
      <c r="CQ891" s="14"/>
      <c r="CR891" s="14"/>
      <c r="CS891" s="14"/>
      <c r="CT891" s="14"/>
      <c r="CU891" s="14"/>
      <c r="CV891" s="14"/>
      <c r="CW891" s="14"/>
      <c r="CX891" s="14"/>
      <c r="CY891" s="14"/>
      <c r="CZ891" s="14"/>
      <c r="DD891" s="14">
        <f>SUMIFS(CountData!$H:$H, CountData!$A:$A, $B891,CountData!$B:$B, $C891, CountData!$C:$C, $D891, CountData!$D:$D, $E891, CountData!$E:$E, $F891, CountData!$F:$F, $G891, CountData!$G:$G, $H891)</f>
        <v>16</v>
      </c>
      <c r="DE891" s="14">
        <f>SUMIFS(CountData!$I:$I, CountData!$A:$A, $B891, CountData!$B:$B, $C891, CountData!$C:$C, $D891, CountData!$D:$D, $E891, CountData!$E:$E, $F891, CountData!$F:$F, $G891, CountData!$G:$G, $H891)</f>
        <v>19</v>
      </c>
      <c r="DF891" s="27">
        <f t="shared" ca="1" si="13"/>
        <v>0</v>
      </c>
      <c r="DG891" s="14">
        <v>1</v>
      </c>
    </row>
    <row r="892" spans="1:111" x14ac:dyDescent="0.25">
      <c r="A892" s="14" t="s">
        <v>56</v>
      </c>
      <c r="B892" s="14" t="s">
        <v>55</v>
      </c>
      <c r="C892" s="14" t="s">
        <v>55</v>
      </c>
      <c r="D892" s="14" t="s">
        <v>55</v>
      </c>
      <c r="E892" s="14" t="s">
        <v>101</v>
      </c>
      <c r="F892" s="14" t="s">
        <v>55</v>
      </c>
      <c r="G892" s="14" t="s">
        <v>103</v>
      </c>
      <c r="H892" s="1">
        <v>42290</v>
      </c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  <c r="AW892" s="14"/>
      <c r="AX892" s="14"/>
      <c r="AY892" s="14"/>
      <c r="AZ892" s="14"/>
      <c r="BA892" s="14"/>
      <c r="BB892" s="14"/>
      <c r="BC892" s="14"/>
      <c r="BD892" s="14"/>
      <c r="BE892" s="14"/>
      <c r="BF892" s="14"/>
      <c r="BG892" s="14"/>
      <c r="BH892" s="14"/>
      <c r="BI892" s="14"/>
      <c r="BJ892" s="14"/>
      <c r="BK892" s="14"/>
      <c r="BL892" s="14"/>
      <c r="BM892" s="14"/>
      <c r="BN892" s="14"/>
      <c r="BO892" s="14"/>
      <c r="BP892" s="14"/>
      <c r="BQ892" s="14"/>
      <c r="BR892" s="14"/>
      <c r="BS892" s="14"/>
      <c r="BT892" s="14"/>
      <c r="BU892" s="14"/>
      <c r="BV892" s="14"/>
      <c r="BW892" s="14"/>
      <c r="BX892" s="14"/>
      <c r="BY892" s="14"/>
      <c r="BZ892" s="14"/>
      <c r="CA892" s="14"/>
      <c r="CB892" s="14"/>
      <c r="CC892" s="14"/>
      <c r="CD892" s="14"/>
      <c r="CE892" s="14"/>
      <c r="CF892" s="14"/>
      <c r="CG892" s="14"/>
      <c r="CH892" s="14"/>
      <c r="CI892" s="14"/>
      <c r="CJ892" s="14"/>
      <c r="CK892" s="14"/>
      <c r="CL892" s="14"/>
      <c r="CM892" s="14"/>
      <c r="CN892" s="14"/>
      <c r="CO892" s="14"/>
      <c r="CP892" s="14"/>
      <c r="CQ892" s="14"/>
      <c r="CR892" s="14"/>
      <c r="CS892" s="14"/>
      <c r="CT892" s="14"/>
      <c r="CU892" s="14"/>
      <c r="CV892" s="14"/>
      <c r="CW892" s="14"/>
      <c r="CX892" s="14"/>
      <c r="CY892" s="14"/>
      <c r="CZ892" s="14"/>
      <c r="DD892" s="14">
        <f>SUMIFS(CountData!$H:$H, CountData!$A:$A, $B892,CountData!$B:$B, $C892, CountData!$C:$C, $D892, CountData!$D:$D, $E892, CountData!$E:$E, $F892, CountData!$F:$F, $G892, CountData!$G:$G, $H892)</f>
        <v>16</v>
      </c>
      <c r="DE892" s="14">
        <f>SUMIFS(CountData!$I:$I, CountData!$A:$A, $B892, CountData!$B:$B, $C892, CountData!$C:$C, $D892, CountData!$D:$D, $E892, CountData!$E:$E, $F892, CountData!$F:$F, $G892, CountData!$G:$G, $H892)</f>
        <v>19</v>
      </c>
      <c r="DF892" s="27">
        <f t="shared" ca="1" si="13"/>
        <v>0</v>
      </c>
      <c r="DG892" s="14">
        <v>1</v>
      </c>
    </row>
    <row r="893" spans="1:111" x14ac:dyDescent="0.25">
      <c r="A893" s="14" t="s">
        <v>56</v>
      </c>
      <c r="B893" s="14" t="s">
        <v>55</v>
      </c>
      <c r="C893" s="14" t="s">
        <v>55</v>
      </c>
      <c r="D893" s="14" t="s">
        <v>55</v>
      </c>
      <c r="E893" s="14" t="s">
        <v>101</v>
      </c>
      <c r="F893" s="14" t="s">
        <v>55</v>
      </c>
      <c r="G893" s="14" t="s">
        <v>103</v>
      </c>
      <c r="H893" s="1">
        <v>42291</v>
      </c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  <c r="AW893" s="14"/>
      <c r="AX893" s="14"/>
      <c r="AY893" s="14"/>
      <c r="AZ893" s="14"/>
      <c r="BA893" s="14"/>
      <c r="BB893" s="14"/>
      <c r="BC893" s="14"/>
      <c r="BD893" s="14"/>
      <c r="BE893" s="14"/>
      <c r="BF893" s="14"/>
      <c r="BG893" s="14"/>
      <c r="BH893" s="14"/>
      <c r="BI893" s="14"/>
      <c r="BJ893" s="14"/>
      <c r="BK893" s="14"/>
      <c r="BL893" s="14"/>
      <c r="BM893" s="14"/>
      <c r="BN893" s="14"/>
      <c r="BO893" s="14"/>
      <c r="BP893" s="14"/>
      <c r="BQ893" s="14"/>
      <c r="BR893" s="14"/>
      <c r="BS893" s="14"/>
      <c r="BT893" s="14"/>
      <c r="BU893" s="14"/>
      <c r="BV893" s="14"/>
      <c r="BW893" s="14"/>
      <c r="BX893" s="14"/>
      <c r="BY893" s="14"/>
      <c r="BZ893" s="14"/>
      <c r="CA893" s="14"/>
      <c r="CB893" s="14"/>
      <c r="CC893" s="14"/>
      <c r="CD893" s="14"/>
      <c r="CE893" s="14"/>
      <c r="CF893" s="14"/>
      <c r="CG893" s="14"/>
      <c r="CH893" s="14"/>
      <c r="CI893" s="14"/>
      <c r="CJ893" s="14"/>
      <c r="CK893" s="14"/>
      <c r="CL893" s="14"/>
      <c r="CM893" s="14"/>
      <c r="CN893" s="14"/>
      <c r="CO893" s="14"/>
      <c r="CP893" s="14"/>
      <c r="CQ893" s="14"/>
      <c r="CR893" s="14"/>
      <c r="CS893" s="14"/>
      <c r="CT893" s="14"/>
      <c r="CU893" s="14"/>
      <c r="CV893" s="14"/>
      <c r="CW893" s="14"/>
      <c r="CX893" s="14"/>
      <c r="CY893" s="14"/>
      <c r="CZ893" s="14"/>
      <c r="DD893" s="14">
        <f>SUMIFS(CountData!$H:$H, CountData!$A:$A, $B893,CountData!$B:$B, $C893, CountData!$C:$C, $D893, CountData!$D:$D, $E893, CountData!$E:$E, $F893, CountData!$F:$F, $G893, CountData!$G:$G, $H893)</f>
        <v>16</v>
      </c>
      <c r="DE893" s="14">
        <f>SUMIFS(CountData!$I:$I, CountData!$A:$A, $B893, CountData!$B:$B, $C893, CountData!$C:$C, $D893, CountData!$D:$D, $E893, CountData!$E:$E, $F893, CountData!$F:$F, $G893, CountData!$G:$G, $H893)</f>
        <v>19</v>
      </c>
      <c r="DF893" s="27">
        <f t="shared" ca="1" si="13"/>
        <v>0</v>
      </c>
      <c r="DG893" s="14">
        <v>1</v>
      </c>
    </row>
    <row r="894" spans="1:111" x14ac:dyDescent="0.25">
      <c r="A894" s="14" t="s">
        <v>56</v>
      </c>
      <c r="B894" s="14" t="s">
        <v>55</v>
      </c>
      <c r="C894" s="14" t="s">
        <v>55</v>
      </c>
      <c r="D894" s="14" t="s">
        <v>100</v>
      </c>
      <c r="E894" s="14" t="s">
        <v>55</v>
      </c>
      <c r="F894" s="14" t="s">
        <v>55</v>
      </c>
      <c r="G894" s="14" t="s">
        <v>102</v>
      </c>
      <c r="H894" s="1">
        <v>42125</v>
      </c>
      <c r="I894" s="14">
        <v>5728.69</v>
      </c>
      <c r="J894" s="14">
        <v>5506.5950000000003</v>
      </c>
      <c r="K894" s="14">
        <v>5372.5649999999996</v>
      </c>
      <c r="L894" s="14">
        <v>5412.125</v>
      </c>
      <c r="M894" s="14">
        <v>5657.43</v>
      </c>
      <c r="N894" s="14">
        <v>5941.5649999999996</v>
      </c>
      <c r="O894" s="14">
        <v>5991.97</v>
      </c>
      <c r="P894" s="14">
        <v>6601.35</v>
      </c>
      <c r="Q894" s="14">
        <v>8012.52</v>
      </c>
      <c r="R894" s="14">
        <v>8788.82</v>
      </c>
      <c r="S894" s="14">
        <v>9422.07</v>
      </c>
      <c r="T894" s="14">
        <v>9798.5049999999992</v>
      </c>
      <c r="U894" s="14">
        <v>9906.0849999999991</v>
      </c>
      <c r="V894" s="14">
        <v>10083.200000000001</v>
      </c>
      <c r="W894" s="14">
        <v>10255.5</v>
      </c>
      <c r="X894" s="14">
        <v>9333.9150000000009</v>
      </c>
      <c r="Y894" s="14">
        <v>9630.125</v>
      </c>
      <c r="Z894" s="14">
        <v>9676.35</v>
      </c>
      <c r="AA894" s="14">
        <v>9810.2849999999999</v>
      </c>
      <c r="AB894" s="14">
        <v>10889.25</v>
      </c>
      <c r="AC894" s="14">
        <v>10290.700000000001</v>
      </c>
      <c r="AD894" s="14">
        <v>8341.1849999999995</v>
      </c>
      <c r="AE894" s="14">
        <v>7368.98</v>
      </c>
      <c r="AF894" s="14">
        <v>6058.57</v>
      </c>
      <c r="AG894" s="14">
        <v>9612.6689999999999</v>
      </c>
      <c r="AH894" s="14">
        <v>5722.5990000000002</v>
      </c>
      <c r="AI894" s="14">
        <v>5541.9139999999998</v>
      </c>
      <c r="AJ894" s="14">
        <v>5395.0969999999998</v>
      </c>
      <c r="AK894" s="14">
        <v>5524.7640000000001</v>
      </c>
      <c r="AL894" s="14">
        <v>5766.8980000000001</v>
      </c>
      <c r="AM894" s="14">
        <v>6029.2780000000002</v>
      </c>
      <c r="AN894" s="14">
        <v>6101.7579999999998</v>
      </c>
      <c r="AO894" s="14">
        <v>6647.799</v>
      </c>
      <c r="AP894" s="14">
        <v>7842.1090000000004</v>
      </c>
      <c r="AQ894" s="14">
        <v>8639.2980000000007</v>
      </c>
      <c r="AR894" s="14">
        <v>9180.9599999999991</v>
      </c>
      <c r="AS894" s="14">
        <v>9521.9959999999992</v>
      </c>
      <c r="AT894" s="14">
        <v>9605.1129999999994</v>
      </c>
      <c r="AU894" s="14">
        <v>9820.8559999999998</v>
      </c>
      <c r="AV894" s="14">
        <v>10100.6</v>
      </c>
      <c r="AW894" s="14">
        <v>10252.75</v>
      </c>
      <c r="AX894" s="14">
        <v>10468.77</v>
      </c>
      <c r="AY894" s="14">
        <v>10608.76</v>
      </c>
      <c r="AZ894" s="14">
        <v>10787.05</v>
      </c>
      <c r="BA894" s="14">
        <v>10967.99</v>
      </c>
      <c r="BB894" s="14">
        <v>10250.959999999999</v>
      </c>
      <c r="BC894" s="14">
        <v>8393.973</v>
      </c>
      <c r="BD894" s="14">
        <v>7298.1040000000003</v>
      </c>
      <c r="BE894" s="14">
        <v>5866.8459999999995</v>
      </c>
      <c r="BF894" s="14">
        <v>10499.53</v>
      </c>
      <c r="BG894" s="14">
        <v>65.602599999999995</v>
      </c>
      <c r="BH894" s="14">
        <v>65.205100000000002</v>
      </c>
      <c r="BI894" s="14">
        <v>64.205100000000002</v>
      </c>
      <c r="BJ894" s="14">
        <v>63.602600000000002</v>
      </c>
      <c r="BK894" s="14">
        <v>62.602600000000002</v>
      </c>
      <c r="BL894" s="14">
        <v>61.012799999999999</v>
      </c>
      <c r="BM894" s="14">
        <v>63.602600000000002</v>
      </c>
      <c r="BN894" s="14">
        <v>67.794899999999998</v>
      </c>
      <c r="BO894" s="14">
        <v>70.179500000000004</v>
      </c>
      <c r="BP894" s="14">
        <v>72.769199999999998</v>
      </c>
      <c r="BQ894" s="14">
        <v>77.166700000000006</v>
      </c>
      <c r="BR894" s="14">
        <v>78.564099999999996</v>
      </c>
      <c r="BS894" s="14">
        <v>80.769199999999998</v>
      </c>
      <c r="BT894" s="14">
        <v>80.974400000000003</v>
      </c>
      <c r="BU894" s="14">
        <v>81.384600000000006</v>
      </c>
      <c r="BV894" s="14">
        <v>79.7821</v>
      </c>
      <c r="BW894" s="14">
        <v>76.7821</v>
      </c>
      <c r="BX894" s="14">
        <v>74.192300000000003</v>
      </c>
      <c r="BY894" s="14">
        <v>73</v>
      </c>
      <c r="BZ894" s="14">
        <v>70</v>
      </c>
      <c r="CA894" s="14">
        <v>68.602599999999995</v>
      </c>
      <c r="CB894" s="14">
        <v>68.205100000000002</v>
      </c>
      <c r="CC894" s="14">
        <v>66.205100000000002</v>
      </c>
      <c r="CD894" s="14">
        <v>65.205100000000002</v>
      </c>
      <c r="CE894" s="14">
        <v>3843.9380000000001</v>
      </c>
      <c r="CF894" s="14">
        <v>3477.7220000000002</v>
      </c>
      <c r="CG894" s="14">
        <v>3140.3710000000001</v>
      </c>
      <c r="CH894" s="14">
        <v>2685.5239999999999</v>
      </c>
      <c r="CI894" s="14">
        <v>2094.2310000000002</v>
      </c>
      <c r="CJ894" s="14">
        <v>1684.278</v>
      </c>
      <c r="CK894" s="14">
        <v>1503.7929999999999</v>
      </c>
      <c r="CL894" s="14">
        <v>1816.683</v>
      </c>
      <c r="CM894" s="14">
        <v>3277.24</v>
      </c>
      <c r="CN894" s="14">
        <v>5436.34</v>
      </c>
      <c r="CO894" s="14">
        <v>7012.866</v>
      </c>
      <c r="CP894" s="14">
        <v>6137.0150000000003</v>
      </c>
      <c r="CQ894" s="14">
        <v>7420.2060000000001</v>
      </c>
      <c r="CR894" s="14">
        <v>8251.3680000000004</v>
      </c>
      <c r="CS894" s="14">
        <v>8241.4779999999992</v>
      </c>
      <c r="CT894" s="14">
        <v>7894.3919999999998</v>
      </c>
      <c r="CU894" s="14">
        <v>7952.12</v>
      </c>
      <c r="CV894" s="14">
        <v>7025.741</v>
      </c>
      <c r="CW894" s="14">
        <v>6001.7709999999997</v>
      </c>
      <c r="CX894" s="14">
        <v>8574.3729999999996</v>
      </c>
      <c r="CY894" s="14">
        <v>11419.01</v>
      </c>
      <c r="CZ894" s="14">
        <v>6861.0590000000002</v>
      </c>
      <c r="DA894" s="14">
        <v>7515.058</v>
      </c>
      <c r="DB894" s="14">
        <v>6383.3850000000002</v>
      </c>
      <c r="DC894" s="14">
        <v>6242.2259999999997</v>
      </c>
      <c r="DD894" s="14">
        <f>SUMIFS(CountData!$H:$H, CountData!$A:$A, $B894,CountData!$B:$B, $C894, CountData!$C:$C, $D894, CountData!$D:$D, $E894, CountData!$E:$E, $F894, CountData!$F:$F, $G894, CountData!$G:$G, $H894)</f>
        <v>16</v>
      </c>
      <c r="DE894" s="14">
        <f>SUMIFS(CountData!$I:$I, CountData!$A:$A, $B894, CountData!$B:$B, $C894, CountData!$C:$C, $D894, CountData!$D:$D, $E894, CountData!$E:$E, $F894, CountData!$F:$F, $G894, CountData!$G:$G, $H894)</f>
        <v>19</v>
      </c>
      <c r="DF894" s="27">
        <f t="shared" ca="1" si="13"/>
        <v>745.05124999999862</v>
      </c>
      <c r="DG894" s="14">
        <v>0</v>
      </c>
    </row>
    <row r="895" spans="1:111" x14ac:dyDescent="0.25">
      <c r="A895" s="14" t="s">
        <v>56</v>
      </c>
      <c r="B895" s="14" t="s">
        <v>55</v>
      </c>
      <c r="C895" s="14" t="s">
        <v>55</v>
      </c>
      <c r="D895" s="14" t="s">
        <v>100</v>
      </c>
      <c r="E895" s="14" t="s">
        <v>55</v>
      </c>
      <c r="F895" s="14" t="s">
        <v>55</v>
      </c>
      <c r="G895" s="14" t="s">
        <v>102</v>
      </c>
      <c r="H895" s="1">
        <v>42164</v>
      </c>
      <c r="I895" s="14">
        <v>8681.15</v>
      </c>
      <c r="J895" s="14">
        <v>8353.6350000000002</v>
      </c>
      <c r="K895" s="14">
        <v>8050.13</v>
      </c>
      <c r="L895" s="14">
        <v>8265.26</v>
      </c>
      <c r="M895" s="14">
        <v>8847.18</v>
      </c>
      <c r="N895" s="14">
        <v>9381.99</v>
      </c>
      <c r="O895" s="14">
        <v>10194.58</v>
      </c>
      <c r="P895" s="14">
        <v>11791.6</v>
      </c>
      <c r="Q895" s="14">
        <v>13709.94</v>
      </c>
      <c r="R895" s="14">
        <v>14022.09</v>
      </c>
      <c r="S895" s="14">
        <v>14737.49</v>
      </c>
      <c r="T895" s="14">
        <v>15499.83</v>
      </c>
      <c r="U895" s="14">
        <v>15944.45</v>
      </c>
      <c r="V895" s="14">
        <v>15642.85</v>
      </c>
      <c r="W895" s="14">
        <v>15416</v>
      </c>
      <c r="X895" s="14">
        <v>14129.53</v>
      </c>
      <c r="Y895" s="14">
        <v>14025.84</v>
      </c>
      <c r="Z895" s="14">
        <v>14244.33</v>
      </c>
      <c r="AA895" s="14">
        <v>14258.51</v>
      </c>
      <c r="AB895" s="14">
        <v>15327.49</v>
      </c>
      <c r="AC895" s="14">
        <v>15023.95</v>
      </c>
      <c r="AD895" s="14">
        <v>13200.16</v>
      </c>
      <c r="AE895" s="14">
        <v>11239.21</v>
      </c>
      <c r="AF895" s="14">
        <v>9363.3549999999996</v>
      </c>
      <c r="AG895" s="14">
        <v>14164.55</v>
      </c>
      <c r="AH895" s="14">
        <v>8734.6620000000003</v>
      </c>
      <c r="AI895" s="14">
        <v>8496.7880000000005</v>
      </c>
      <c r="AJ895" s="14">
        <v>8207.8109999999997</v>
      </c>
      <c r="AK895" s="14">
        <v>8455.1540000000005</v>
      </c>
      <c r="AL895" s="14">
        <v>9014.0349999999999</v>
      </c>
      <c r="AM895" s="14">
        <v>9521.0859999999993</v>
      </c>
      <c r="AN895" s="14">
        <v>10345.08</v>
      </c>
      <c r="AO895" s="14">
        <v>11841.51</v>
      </c>
      <c r="AP895" s="14">
        <v>13519.43</v>
      </c>
      <c r="AQ895" s="14">
        <v>13690.54</v>
      </c>
      <c r="AR895" s="14">
        <v>14238.18</v>
      </c>
      <c r="AS895" s="14">
        <v>15046.08</v>
      </c>
      <c r="AT895" s="14">
        <v>15530.09</v>
      </c>
      <c r="AU895" s="14">
        <v>15134.92</v>
      </c>
      <c r="AV895" s="14">
        <v>14987.98</v>
      </c>
      <c r="AW895" s="14">
        <v>15657.29</v>
      </c>
      <c r="AX895" s="14">
        <v>15668.57</v>
      </c>
      <c r="AY895" s="14">
        <v>16113.1</v>
      </c>
      <c r="AZ895" s="14">
        <v>16136.32</v>
      </c>
      <c r="BA895" s="14">
        <v>15203.92</v>
      </c>
      <c r="BB895" s="14">
        <v>14833.84</v>
      </c>
      <c r="BC895" s="14">
        <v>13154.57</v>
      </c>
      <c r="BD895" s="14">
        <v>11159.33</v>
      </c>
      <c r="BE895" s="14">
        <v>9226.33</v>
      </c>
      <c r="BF895" s="14">
        <v>15939.89</v>
      </c>
      <c r="BG895" s="14">
        <v>70.205399999999997</v>
      </c>
      <c r="BH895" s="14">
        <v>70.205399999999997</v>
      </c>
      <c r="BI895" s="14">
        <v>69.607100000000003</v>
      </c>
      <c r="BJ895" s="14">
        <v>70.803600000000003</v>
      </c>
      <c r="BK895" s="14">
        <v>70.401799999999994</v>
      </c>
      <c r="BL895" s="14">
        <v>69.803600000000003</v>
      </c>
      <c r="BM895" s="14">
        <v>68.803600000000003</v>
      </c>
      <c r="BN895" s="14">
        <v>68.803600000000003</v>
      </c>
      <c r="BO895" s="14">
        <v>69.803600000000003</v>
      </c>
      <c r="BP895" s="14">
        <v>75.803600000000003</v>
      </c>
      <c r="BQ895" s="14">
        <v>81.8125</v>
      </c>
      <c r="BR895" s="14">
        <v>80.419600000000003</v>
      </c>
      <c r="BS895" s="14">
        <v>77.205399999999997</v>
      </c>
      <c r="BT895" s="14">
        <v>78.410700000000006</v>
      </c>
      <c r="BU895" s="14">
        <v>75.017899999999997</v>
      </c>
      <c r="BV895" s="14">
        <v>73.017899999999997</v>
      </c>
      <c r="BW895" s="14">
        <v>70.410700000000006</v>
      </c>
      <c r="BX895" s="14">
        <v>69.607100000000003</v>
      </c>
      <c r="BY895" s="14">
        <v>68.607100000000003</v>
      </c>
      <c r="BZ895" s="14">
        <v>68.205399999999997</v>
      </c>
      <c r="CA895" s="14">
        <v>67.803600000000003</v>
      </c>
      <c r="CB895" s="14">
        <v>67.803600000000003</v>
      </c>
      <c r="CC895" s="14">
        <v>66.803600000000003</v>
      </c>
      <c r="CD895" s="14">
        <v>66.803600000000003</v>
      </c>
      <c r="CE895" s="14">
        <v>8904.7090000000007</v>
      </c>
      <c r="CF895" s="14">
        <v>7422.47</v>
      </c>
      <c r="CG895" s="14">
        <v>6755.3980000000001</v>
      </c>
      <c r="CH895" s="14">
        <v>5463.31</v>
      </c>
      <c r="CI895" s="14">
        <v>4387.3649999999998</v>
      </c>
      <c r="CJ895" s="14">
        <v>3031.1419999999998</v>
      </c>
      <c r="CK895" s="14">
        <v>2624.0529999999999</v>
      </c>
      <c r="CL895" s="14">
        <v>3197.973</v>
      </c>
      <c r="CM895" s="14">
        <v>5678.7510000000002</v>
      </c>
      <c r="CN895" s="14">
        <v>10348.93</v>
      </c>
      <c r="CO895" s="14">
        <v>17103.990000000002</v>
      </c>
      <c r="CP895" s="14">
        <v>17037.099999999999</v>
      </c>
      <c r="CQ895" s="14">
        <v>15940</v>
      </c>
      <c r="CR895" s="14">
        <v>17033.52</v>
      </c>
      <c r="CS895" s="14">
        <v>18101.46</v>
      </c>
      <c r="CT895" s="14">
        <v>17276.060000000001</v>
      </c>
      <c r="CU895" s="14">
        <v>21038.84</v>
      </c>
      <c r="CV895" s="14">
        <v>19563.080000000002</v>
      </c>
      <c r="CW895" s="14">
        <v>18624.48</v>
      </c>
      <c r="CX895" s="14">
        <v>21359.29</v>
      </c>
      <c r="CY895" s="14">
        <v>22387.64</v>
      </c>
      <c r="CZ895" s="14">
        <v>16386.96</v>
      </c>
      <c r="DA895" s="14">
        <v>16076.38</v>
      </c>
      <c r="DB895" s="14">
        <v>14188.13</v>
      </c>
      <c r="DC895" s="14">
        <v>16448.580000000002</v>
      </c>
      <c r="DD895" s="14">
        <f>SUMIFS(CountData!$H:$H, CountData!$A:$A, $B895,CountData!$B:$B, $C895, CountData!$C:$C, $D895, CountData!$D:$D, $E895, CountData!$E:$E, $F895, CountData!$F:$F, $G895, CountData!$G:$G, $H895)</f>
        <v>16</v>
      </c>
      <c r="DE895" s="14">
        <f>SUMIFS(CountData!$I:$I, CountData!$A:$A, $B895, CountData!$B:$B, $C895, CountData!$C:$C, $D895, CountData!$D:$D, $E895, CountData!$E:$E, $F895, CountData!$F:$F, $G895, CountData!$G:$G, $H895)</f>
        <v>19</v>
      </c>
      <c r="DF895" s="27">
        <f t="shared" ca="1" si="13"/>
        <v>1442.1824999999972</v>
      </c>
      <c r="DG895" s="14">
        <v>0</v>
      </c>
    </row>
    <row r="896" spans="1:111" x14ac:dyDescent="0.25">
      <c r="A896" s="14" t="s">
        <v>56</v>
      </c>
      <c r="B896" s="14" t="s">
        <v>55</v>
      </c>
      <c r="C896" s="14" t="s">
        <v>55</v>
      </c>
      <c r="D896" s="14" t="s">
        <v>100</v>
      </c>
      <c r="E896" s="14" t="s">
        <v>55</v>
      </c>
      <c r="F896" s="14" t="s">
        <v>55</v>
      </c>
      <c r="G896" s="14" t="s">
        <v>102</v>
      </c>
      <c r="H896" s="1">
        <v>42179</v>
      </c>
      <c r="I896" s="14">
        <v>7841.81</v>
      </c>
      <c r="J896" s="14">
        <v>7482.2349999999997</v>
      </c>
      <c r="K896" s="14">
        <v>7267.9949999999999</v>
      </c>
      <c r="L896" s="14">
        <v>7469.75</v>
      </c>
      <c r="M896" s="14">
        <v>7944.17</v>
      </c>
      <c r="N896" s="14">
        <v>8469.5949999999993</v>
      </c>
      <c r="O896" s="14">
        <v>9149.61</v>
      </c>
      <c r="P896" s="14">
        <v>10245.799999999999</v>
      </c>
      <c r="Q896" s="14">
        <v>12316.73</v>
      </c>
      <c r="R896" s="14">
        <v>12623.48</v>
      </c>
      <c r="S896" s="14">
        <v>13633.81</v>
      </c>
      <c r="T896" s="14">
        <v>13843.82</v>
      </c>
      <c r="U896" s="14">
        <v>13963.93</v>
      </c>
      <c r="V896" s="14">
        <v>14407.04</v>
      </c>
      <c r="W896" s="14">
        <v>14501.16</v>
      </c>
      <c r="X896" s="14">
        <v>13365.62</v>
      </c>
      <c r="Y896" s="14">
        <v>13784.86</v>
      </c>
      <c r="Z896" s="14">
        <v>14011.17</v>
      </c>
      <c r="AA896" s="14">
        <v>14488.35</v>
      </c>
      <c r="AB896" s="14">
        <v>16517.88</v>
      </c>
      <c r="AC896" s="14">
        <v>16216.71</v>
      </c>
      <c r="AD896" s="14">
        <v>13831.07</v>
      </c>
      <c r="AE896" s="14">
        <v>11393.7</v>
      </c>
      <c r="AF896" s="14">
        <v>9162.1200000000008</v>
      </c>
      <c r="AG896" s="14">
        <v>13912.5</v>
      </c>
      <c r="AH896" s="14">
        <v>7920.8760000000002</v>
      </c>
      <c r="AI896" s="14">
        <v>7642.9859999999999</v>
      </c>
      <c r="AJ896" s="14">
        <v>7416.8389999999999</v>
      </c>
      <c r="AK896" s="14">
        <v>7703.83</v>
      </c>
      <c r="AL896" s="14">
        <v>8110.4880000000003</v>
      </c>
      <c r="AM896" s="14">
        <v>8629.5560000000005</v>
      </c>
      <c r="AN896" s="14">
        <v>9330.2270000000008</v>
      </c>
      <c r="AO896" s="14">
        <v>10268.469999999999</v>
      </c>
      <c r="AP896" s="14">
        <v>12022.86</v>
      </c>
      <c r="AQ896" s="14">
        <v>12422.54</v>
      </c>
      <c r="AR896" s="14">
        <v>13307</v>
      </c>
      <c r="AS896" s="14">
        <v>13413.66</v>
      </c>
      <c r="AT896" s="14">
        <v>13503.22</v>
      </c>
      <c r="AU896" s="14">
        <v>13829.79</v>
      </c>
      <c r="AV896" s="14">
        <v>14032.73</v>
      </c>
      <c r="AW896" s="14">
        <v>14766.2</v>
      </c>
      <c r="AX896" s="14">
        <v>15229.23</v>
      </c>
      <c r="AY896" s="14">
        <v>15730.43</v>
      </c>
      <c r="AZ896" s="14">
        <v>16078.37</v>
      </c>
      <c r="BA896" s="14">
        <v>16316.98</v>
      </c>
      <c r="BB896" s="14">
        <v>15996.4</v>
      </c>
      <c r="BC896" s="14">
        <v>13757.44</v>
      </c>
      <c r="BD896" s="14">
        <v>11294.14</v>
      </c>
      <c r="BE896" s="14">
        <v>8996.1790000000001</v>
      </c>
      <c r="BF896" s="14">
        <v>15415.65</v>
      </c>
      <c r="BG896" s="14">
        <v>67.377399999999994</v>
      </c>
      <c r="BH896" s="14">
        <v>67.188699999999997</v>
      </c>
      <c r="BI896" s="14">
        <v>65.566000000000003</v>
      </c>
      <c r="BJ896" s="14">
        <v>65.160399999999996</v>
      </c>
      <c r="BK896" s="14">
        <v>64.160399999999996</v>
      </c>
      <c r="BL896" s="14">
        <v>66.783000000000001</v>
      </c>
      <c r="BM896" s="14">
        <v>68.188699999999997</v>
      </c>
      <c r="BN896" s="14">
        <v>68.622600000000006</v>
      </c>
      <c r="BO896" s="14">
        <v>70.433999999999997</v>
      </c>
      <c r="BP896" s="14">
        <v>73.2453</v>
      </c>
      <c r="BQ896" s="14">
        <v>75.056600000000003</v>
      </c>
      <c r="BR896" s="14">
        <v>77.650899999999993</v>
      </c>
      <c r="BS896" s="14">
        <v>76.056600000000003</v>
      </c>
      <c r="BT896" s="14">
        <v>76.462299999999999</v>
      </c>
      <c r="BU896" s="14">
        <v>76.056600000000003</v>
      </c>
      <c r="BV896" s="14">
        <v>77.056600000000003</v>
      </c>
      <c r="BW896" s="14">
        <v>75.650899999999993</v>
      </c>
      <c r="BX896" s="14">
        <v>74.650899999999993</v>
      </c>
      <c r="BY896" s="14">
        <v>74.622600000000006</v>
      </c>
      <c r="BZ896" s="14">
        <v>71</v>
      </c>
      <c r="CA896" s="14">
        <v>69.594300000000004</v>
      </c>
      <c r="CB896" s="14">
        <v>68.594300000000004</v>
      </c>
      <c r="CC896" s="14">
        <v>67.783000000000001</v>
      </c>
      <c r="CD896" s="14">
        <v>67.783000000000001</v>
      </c>
      <c r="CE896" s="14">
        <v>7549.4489999999996</v>
      </c>
      <c r="CF896" s="14">
        <v>7108.9809999999998</v>
      </c>
      <c r="CG896" s="14">
        <v>6378.7950000000001</v>
      </c>
      <c r="CH896" s="14">
        <v>5171.8940000000002</v>
      </c>
      <c r="CI896" s="14">
        <v>4071.6239999999998</v>
      </c>
      <c r="CJ896" s="14">
        <v>2911.576</v>
      </c>
      <c r="CK896" s="14">
        <v>2523.9450000000002</v>
      </c>
      <c r="CL896" s="14">
        <v>2970.5439999999999</v>
      </c>
      <c r="CM896" s="14">
        <v>4623.3059999999996</v>
      </c>
      <c r="CN896" s="14">
        <v>7373.451</v>
      </c>
      <c r="CO896" s="14">
        <v>9685.6460000000006</v>
      </c>
      <c r="CP896" s="14">
        <v>11804.27</v>
      </c>
      <c r="CQ896" s="14">
        <v>13281.86</v>
      </c>
      <c r="CR896" s="14">
        <v>13437.02</v>
      </c>
      <c r="CS896" s="14">
        <v>13524.08</v>
      </c>
      <c r="CT896" s="14">
        <v>15617.8</v>
      </c>
      <c r="CU896" s="14">
        <v>16524.46</v>
      </c>
      <c r="CV896" s="14">
        <v>16872.86</v>
      </c>
      <c r="CW896" s="14">
        <v>21882.880000000001</v>
      </c>
      <c r="CX896" s="14">
        <v>22750.68</v>
      </c>
      <c r="CY896" s="14">
        <v>22231.89</v>
      </c>
      <c r="CZ896" s="14">
        <v>16154.11</v>
      </c>
      <c r="DA896" s="14">
        <v>15917.54</v>
      </c>
      <c r="DB896" s="14">
        <v>14012.22</v>
      </c>
      <c r="DC896" s="14">
        <v>14930.76</v>
      </c>
      <c r="DD896" s="14">
        <f>SUMIFS(CountData!$H:$H, CountData!$A:$A, $B896,CountData!$B:$B, $C896, CountData!$C:$C, $D896, CountData!$D:$D, $E896, CountData!$E:$E, $F896, CountData!$F:$F, $G896, CountData!$G:$G, $H896)</f>
        <v>16</v>
      </c>
      <c r="DE896" s="14">
        <f>SUMIFS(CountData!$I:$I, CountData!$A:$A, $B896, CountData!$B:$B, $C896, CountData!$C:$C, $D896, CountData!$D:$D, $E896, CountData!$E:$E, $F896, CountData!$F:$F, $G896, CountData!$G:$G, $H896)</f>
        <v>19</v>
      </c>
      <c r="DF896" s="27">
        <f t="shared" ca="1" si="13"/>
        <v>1027.1475000000009</v>
      </c>
      <c r="DG896" s="14">
        <v>0</v>
      </c>
    </row>
    <row r="897" spans="1:111" x14ac:dyDescent="0.25">
      <c r="A897" s="14" t="s">
        <v>56</v>
      </c>
      <c r="B897" s="14" t="s">
        <v>55</v>
      </c>
      <c r="C897" s="14" t="s">
        <v>55</v>
      </c>
      <c r="D897" s="14" t="s">
        <v>100</v>
      </c>
      <c r="E897" s="14" t="s">
        <v>55</v>
      </c>
      <c r="F897" s="14" t="s">
        <v>55</v>
      </c>
      <c r="G897" s="14" t="s">
        <v>102</v>
      </c>
      <c r="H897" s="1">
        <v>42180</v>
      </c>
      <c r="I897" s="14">
        <v>8093.77</v>
      </c>
      <c r="J897" s="14">
        <v>7804.7650000000003</v>
      </c>
      <c r="K897" s="14">
        <v>7643.26</v>
      </c>
      <c r="L897" s="14">
        <v>7569.5249999999996</v>
      </c>
      <c r="M897" s="14">
        <v>7996.6350000000002</v>
      </c>
      <c r="N897" s="14">
        <v>8337.81</v>
      </c>
      <c r="O897" s="14">
        <v>8840.2099999999991</v>
      </c>
      <c r="P897" s="14">
        <v>10186.76</v>
      </c>
      <c r="Q897" s="14">
        <v>12191.27</v>
      </c>
      <c r="R897" s="14">
        <v>12282.17</v>
      </c>
      <c r="S897" s="14">
        <v>12910.91</v>
      </c>
      <c r="T897" s="14">
        <v>13170.31</v>
      </c>
      <c r="U897" s="14">
        <v>13364.59</v>
      </c>
      <c r="V897" s="14">
        <v>13574.62</v>
      </c>
      <c r="W897" s="14">
        <v>13686.89</v>
      </c>
      <c r="X897" s="14">
        <v>12978.43</v>
      </c>
      <c r="Y897" s="14">
        <v>13669.13</v>
      </c>
      <c r="Z897" s="14">
        <v>14087.78</v>
      </c>
      <c r="AA897" s="14">
        <v>14672.1</v>
      </c>
      <c r="AB897" s="14">
        <v>16179.85</v>
      </c>
      <c r="AC897" s="14">
        <v>15729.3</v>
      </c>
      <c r="AD897" s="14">
        <v>13598.61</v>
      </c>
      <c r="AE897" s="14">
        <v>11333.3</v>
      </c>
      <c r="AF897" s="14">
        <v>9101</v>
      </c>
      <c r="AG897" s="14">
        <v>13851.86</v>
      </c>
      <c r="AH897" s="14">
        <v>8159.9859999999999</v>
      </c>
      <c r="AI897" s="14">
        <v>7938.9080000000004</v>
      </c>
      <c r="AJ897" s="14">
        <v>7766.116</v>
      </c>
      <c r="AK897" s="14">
        <v>7782.9520000000002</v>
      </c>
      <c r="AL897" s="14">
        <v>8149.9459999999999</v>
      </c>
      <c r="AM897" s="14">
        <v>8483.4830000000002</v>
      </c>
      <c r="AN897" s="14">
        <v>9004.4459999999999</v>
      </c>
      <c r="AO897" s="14">
        <v>10207.879999999999</v>
      </c>
      <c r="AP897" s="14">
        <v>11894.98</v>
      </c>
      <c r="AQ897" s="14">
        <v>12015.56</v>
      </c>
      <c r="AR897" s="14">
        <v>12593.49</v>
      </c>
      <c r="AS897" s="14">
        <v>12781.83</v>
      </c>
      <c r="AT897" s="14">
        <v>12913.88</v>
      </c>
      <c r="AU897" s="14">
        <v>13021.23</v>
      </c>
      <c r="AV897" s="14">
        <v>13220.06</v>
      </c>
      <c r="AW897" s="14">
        <v>14390.16</v>
      </c>
      <c r="AX897" s="14">
        <v>15102.58</v>
      </c>
      <c r="AY897" s="14">
        <v>15774.37</v>
      </c>
      <c r="AZ897" s="14">
        <v>16431.25</v>
      </c>
      <c r="BA897" s="14">
        <v>15991.85</v>
      </c>
      <c r="BB897" s="14">
        <v>15459.56</v>
      </c>
      <c r="BC897" s="14">
        <v>13458.88</v>
      </c>
      <c r="BD897" s="14">
        <v>11184.2</v>
      </c>
      <c r="BE897" s="14">
        <v>8944.6200000000008</v>
      </c>
      <c r="BF897" s="14">
        <v>15417.65</v>
      </c>
      <c r="BG897" s="14">
        <v>67.7714</v>
      </c>
      <c r="BH897" s="14">
        <v>67.7714</v>
      </c>
      <c r="BI897" s="14">
        <v>68.590500000000006</v>
      </c>
      <c r="BJ897" s="14">
        <v>67.590500000000006</v>
      </c>
      <c r="BK897" s="14">
        <v>68</v>
      </c>
      <c r="BL897" s="14">
        <v>67.590500000000006</v>
      </c>
      <c r="BM897" s="14">
        <v>68</v>
      </c>
      <c r="BN897" s="14">
        <v>69</v>
      </c>
      <c r="BO897" s="14">
        <v>71.819000000000003</v>
      </c>
      <c r="BP897" s="14">
        <v>75.2286</v>
      </c>
      <c r="BQ897" s="14">
        <v>76.457099999999997</v>
      </c>
      <c r="BR897" s="14">
        <v>76.457099999999997</v>
      </c>
      <c r="BS897" s="14">
        <v>75.047600000000003</v>
      </c>
      <c r="BT897" s="14">
        <v>77.457099999999997</v>
      </c>
      <c r="BU897" s="14">
        <v>76.866699999999994</v>
      </c>
      <c r="BV897" s="14">
        <v>75.457099999999997</v>
      </c>
      <c r="BW897" s="14">
        <v>75.047600000000003</v>
      </c>
      <c r="BX897" s="14">
        <v>73.638099999999994</v>
      </c>
      <c r="BY897" s="14">
        <v>71.819000000000003</v>
      </c>
      <c r="BZ897" s="14">
        <v>69</v>
      </c>
      <c r="CA897" s="14">
        <v>67.590500000000006</v>
      </c>
      <c r="CB897" s="14">
        <v>66.7714</v>
      </c>
      <c r="CC897" s="14">
        <v>66.180999999999997</v>
      </c>
      <c r="CD897" s="14">
        <v>67.180999999999997</v>
      </c>
      <c r="CE897" s="14">
        <v>7499.1859999999997</v>
      </c>
      <c r="CF897" s="14">
        <v>7012.7619999999997</v>
      </c>
      <c r="CG897" s="14">
        <v>6329.5429999999997</v>
      </c>
      <c r="CH897" s="14">
        <v>5099.2560000000003</v>
      </c>
      <c r="CI897" s="14">
        <v>3993</v>
      </c>
      <c r="CJ897" s="14">
        <v>2838.415</v>
      </c>
      <c r="CK897" s="14">
        <v>2487.5050000000001</v>
      </c>
      <c r="CL897" s="14">
        <v>2875.66</v>
      </c>
      <c r="CM897" s="14">
        <v>4524.4579999999996</v>
      </c>
      <c r="CN897" s="14">
        <v>6938.201</v>
      </c>
      <c r="CO897" s="14">
        <v>8038.7430000000004</v>
      </c>
      <c r="CP897" s="14">
        <v>10529.13</v>
      </c>
      <c r="CQ897" s="14">
        <v>12190.12</v>
      </c>
      <c r="CR897" s="14">
        <v>13556.16</v>
      </c>
      <c r="CS897" s="14">
        <v>13142.93</v>
      </c>
      <c r="CT897" s="14">
        <v>14151.79</v>
      </c>
      <c r="CU897" s="14">
        <v>15751.49</v>
      </c>
      <c r="CV897" s="14">
        <v>15873.09</v>
      </c>
      <c r="CW897" s="14">
        <v>15896.68</v>
      </c>
      <c r="CX897" s="14">
        <v>17963.05</v>
      </c>
      <c r="CY897" s="14">
        <v>19964.310000000001</v>
      </c>
      <c r="CZ897" s="14">
        <v>15261.23</v>
      </c>
      <c r="DA897" s="14">
        <v>15294.37</v>
      </c>
      <c r="DB897" s="14">
        <v>13684.34</v>
      </c>
      <c r="DC897" s="14">
        <v>13109.21</v>
      </c>
      <c r="DD897" s="14">
        <f>SUMIFS(CountData!$H:$H, CountData!$A:$A, $B897,CountData!$B:$B, $C897, CountData!$C:$C, $D897, CountData!$D:$D, $E897, CountData!$E:$E, $F897, CountData!$F:$F, $G897, CountData!$G:$G, $H897)</f>
        <v>16</v>
      </c>
      <c r="DE897" s="14">
        <f>SUMIFS(CountData!$I:$I, CountData!$A:$A, $B897, CountData!$B:$B, $C897, CountData!$C:$C, $D897, CountData!$D:$D, $E897, CountData!$E:$E, $F897, CountData!$F:$F, $G897, CountData!$G:$G, $H897)</f>
        <v>19</v>
      </c>
      <c r="DF897" s="27">
        <f t="shared" ca="1" si="13"/>
        <v>769.93250000000262</v>
      </c>
      <c r="DG897" s="14">
        <v>0</v>
      </c>
    </row>
    <row r="898" spans="1:111" x14ac:dyDescent="0.25">
      <c r="A898" s="14" t="s">
        <v>56</v>
      </c>
      <c r="B898" s="14" t="s">
        <v>55</v>
      </c>
      <c r="C898" s="14" t="s">
        <v>55</v>
      </c>
      <c r="D898" s="14" t="s">
        <v>100</v>
      </c>
      <c r="E898" s="14" t="s">
        <v>55</v>
      </c>
      <c r="F898" s="14" t="s">
        <v>55</v>
      </c>
      <c r="G898" s="14" t="s">
        <v>102</v>
      </c>
      <c r="H898" s="1">
        <v>42181</v>
      </c>
      <c r="I898" s="14">
        <v>8111.89</v>
      </c>
      <c r="J898" s="14">
        <v>7897.4750000000004</v>
      </c>
      <c r="K898" s="14">
        <v>7630.5550000000003</v>
      </c>
      <c r="L898" s="14">
        <v>7558.9650000000001</v>
      </c>
      <c r="M898" s="14">
        <v>7881.38</v>
      </c>
      <c r="N898" s="14">
        <v>8319.5</v>
      </c>
      <c r="O898" s="14">
        <v>8830.68</v>
      </c>
      <c r="P898" s="14">
        <v>10155.69</v>
      </c>
      <c r="Q898" s="14">
        <v>12448.88</v>
      </c>
      <c r="R898" s="14">
        <v>12871.43</v>
      </c>
      <c r="S898" s="14">
        <v>13869.33</v>
      </c>
      <c r="T898" s="14">
        <v>14190.11</v>
      </c>
      <c r="U898" s="14">
        <v>14343.21</v>
      </c>
      <c r="V898" s="14">
        <v>14684.5</v>
      </c>
      <c r="W898" s="14">
        <v>14533.11</v>
      </c>
      <c r="X898" s="14">
        <v>12165.23</v>
      </c>
      <c r="Y898" s="14">
        <v>12644.77</v>
      </c>
      <c r="Z898" s="14">
        <v>13018.41</v>
      </c>
      <c r="AA898" s="14">
        <v>13528.94</v>
      </c>
      <c r="AB898" s="14">
        <v>16506.689999999999</v>
      </c>
      <c r="AC898" s="14">
        <v>16143.72</v>
      </c>
      <c r="AD898" s="14">
        <v>13784.96</v>
      </c>
      <c r="AE898" s="14">
        <v>11863.08</v>
      </c>
      <c r="AF898" s="14">
        <v>9154.5849999999991</v>
      </c>
      <c r="AG898" s="14">
        <v>12839.34</v>
      </c>
      <c r="AH898" s="14">
        <v>8180.2619999999997</v>
      </c>
      <c r="AI898" s="14">
        <v>8033.1139999999996</v>
      </c>
      <c r="AJ898" s="14">
        <v>7752.7259999999997</v>
      </c>
      <c r="AK898" s="14">
        <v>7772.7120000000004</v>
      </c>
      <c r="AL898" s="14">
        <v>8038.5420000000004</v>
      </c>
      <c r="AM898" s="14">
        <v>8471.9380000000001</v>
      </c>
      <c r="AN898" s="14">
        <v>8995.68</v>
      </c>
      <c r="AO898" s="14">
        <v>10181.34</v>
      </c>
      <c r="AP898" s="14">
        <v>12170.12</v>
      </c>
      <c r="AQ898" s="14">
        <v>12659.86</v>
      </c>
      <c r="AR898" s="14">
        <v>13525.24</v>
      </c>
      <c r="AS898" s="14">
        <v>13779.04</v>
      </c>
      <c r="AT898" s="14">
        <v>13873.14</v>
      </c>
      <c r="AU898" s="14">
        <v>14118.61</v>
      </c>
      <c r="AV898" s="14">
        <v>14058.5</v>
      </c>
      <c r="AW898" s="14">
        <v>13533.38</v>
      </c>
      <c r="AX898" s="14">
        <v>14151.81</v>
      </c>
      <c r="AY898" s="14">
        <v>14752.7</v>
      </c>
      <c r="AZ898" s="14">
        <v>15239.93</v>
      </c>
      <c r="BA898" s="14">
        <v>16302.04</v>
      </c>
      <c r="BB898" s="14">
        <v>15850.22</v>
      </c>
      <c r="BC898" s="14">
        <v>13646.94</v>
      </c>
      <c r="BD898" s="14">
        <v>11706.84</v>
      </c>
      <c r="BE898" s="14">
        <v>8997.8649999999998</v>
      </c>
      <c r="BF898" s="14">
        <v>14408.95</v>
      </c>
      <c r="BG898" s="14">
        <v>65.7714</v>
      </c>
      <c r="BH898" s="14">
        <v>66.180999999999997</v>
      </c>
      <c r="BI898" s="14">
        <v>66.180999999999997</v>
      </c>
      <c r="BJ898" s="14">
        <v>66.590500000000006</v>
      </c>
      <c r="BK898" s="14">
        <v>66.590500000000006</v>
      </c>
      <c r="BL898" s="14">
        <v>66.180999999999997</v>
      </c>
      <c r="BM898" s="14">
        <v>67.180999999999997</v>
      </c>
      <c r="BN898" s="14">
        <v>69</v>
      </c>
      <c r="BO898" s="14">
        <v>71.409499999999994</v>
      </c>
      <c r="BP898" s="14">
        <v>73.638099999999994</v>
      </c>
      <c r="BQ898" s="14">
        <v>76.2286</v>
      </c>
      <c r="BR898" s="14">
        <v>76.866699999999994</v>
      </c>
      <c r="BS898" s="14">
        <v>77.866699999999994</v>
      </c>
      <c r="BT898" s="14">
        <v>77.866699999999994</v>
      </c>
      <c r="BU898" s="14">
        <v>77.457099999999997</v>
      </c>
      <c r="BV898" s="14">
        <v>76.047600000000003</v>
      </c>
      <c r="BW898" s="14">
        <v>72.819000000000003</v>
      </c>
      <c r="BX898" s="14">
        <v>73.2286</v>
      </c>
      <c r="BY898" s="14">
        <v>72.409499999999994</v>
      </c>
      <c r="BZ898" s="14">
        <v>70</v>
      </c>
      <c r="CA898" s="14">
        <v>69.590500000000006</v>
      </c>
      <c r="CB898" s="14">
        <v>69.180999999999997</v>
      </c>
      <c r="CC898" s="14">
        <v>69.180999999999997</v>
      </c>
      <c r="CD898" s="14">
        <v>69.180999999999997</v>
      </c>
      <c r="CE898" s="14">
        <v>7497.78</v>
      </c>
      <c r="CF898" s="14">
        <v>7047.0420000000004</v>
      </c>
      <c r="CG898" s="14">
        <v>6334.4229999999998</v>
      </c>
      <c r="CH898" s="14">
        <v>5112.652</v>
      </c>
      <c r="CI898" s="14">
        <v>4014.58</v>
      </c>
      <c r="CJ898" s="14">
        <v>2881.991</v>
      </c>
      <c r="CK898" s="14">
        <v>2482.8310000000001</v>
      </c>
      <c r="CL898" s="14">
        <v>2870.9029999999998</v>
      </c>
      <c r="CM898" s="14">
        <v>4598.92</v>
      </c>
      <c r="CN898" s="14">
        <v>6551.29</v>
      </c>
      <c r="CO898" s="14">
        <v>8905.0560000000005</v>
      </c>
      <c r="CP898" s="14">
        <v>10909.83</v>
      </c>
      <c r="CQ898" s="14">
        <v>11174</v>
      </c>
      <c r="CR898" s="14">
        <v>12588.58</v>
      </c>
      <c r="CS898" s="14">
        <v>13591.62</v>
      </c>
      <c r="CT898" s="14">
        <v>14357.96</v>
      </c>
      <c r="CU898" s="14">
        <v>17652.169999999998</v>
      </c>
      <c r="CV898" s="14">
        <v>16489.509999999998</v>
      </c>
      <c r="CW898" s="14">
        <v>15960.89</v>
      </c>
      <c r="CX898" s="14">
        <v>18483.650000000001</v>
      </c>
      <c r="CY898" s="14">
        <v>20997.9</v>
      </c>
      <c r="CZ898" s="14">
        <v>15659.79</v>
      </c>
      <c r="DA898" s="14">
        <v>15305.67</v>
      </c>
      <c r="DB898" s="14">
        <v>13744.4</v>
      </c>
      <c r="DC898" s="14">
        <v>13080.61</v>
      </c>
      <c r="DD898" s="14">
        <f>SUMIFS(CountData!$H:$H, CountData!$A:$A, $B898,CountData!$B:$B, $C898, CountData!$C:$C, $D898, CountData!$D:$D, $E898, CountData!$E:$E, $F898, CountData!$F:$F, $G898, CountData!$G:$G, $H898)</f>
        <v>16</v>
      </c>
      <c r="DE898" s="14">
        <f>SUMIFS(CountData!$I:$I, CountData!$A:$A, $B898, CountData!$B:$B, $C898, CountData!$C:$C, $D898, CountData!$D:$D, $E898, CountData!$E:$E, $F898, CountData!$F:$F, $G898, CountData!$G:$G, $H898)</f>
        <v>19</v>
      </c>
      <c r="DF898" s="27">
        <f t="shared" ca="1" si="13"/>
        <v>1284.7599999999984</v>
      </c>
      <c r="DG898" s="14">
        <v>0</v>
      </c>
    </row>
    <row r="899" spans="1:111" x14ac:dyDescent="0.25">
      <c r="A899" s="14" t="s">
        <v>56</v>
      </c>
      <c r="B899" s="14" t="s">
        <v>55</v>
      </c>
      <c r="C899" s="14" t="s">
        <v>55</v>
      </c>
      <c r="D899" s="14" t="s">
        <v>100</v>
      </c>
      <c r="E899" s="14" t="s">
        <v>55</v>
      </c>
      <c r="F899" s="14" t="s">
        <v>55</v>
      </c>
      <c r="G899" s="14" t="s">
        <v>102</v>
      </c>
      <c r="H899" s="1">
        <v>42184</v>
      </c>
      <c r="I899" s="14">
        <v>8226.94</v>
      </c>
      <c r="J899" s="14">
        <v>7991.63</v>
      </c>
      <c r="K899" s="14">
        <v>7839.2550000000001</v>
      </c>
      <c r="L899" s="14">
        <v>7967.21</v>
      </c>
      <c r="M899" s="14">
        <v>8422.7749999999996</v>
      </c>
      <c r="N899" s="14">
        <v>8940.0349999999999</v>
      </c>
      <c r="O899" s="14">
        <v>9457.94</v>
      </c>
      <c r="P899" s="14">
        <v>10673.91</v>
      </c>
      <c r="Q899" s="14">
        <v>13280.17</v>
      </c>
      <c r="R899" s="14">
        <v>14226.16</v>
      </c>
      <c r="S899" s="14">
        <v>14339.99</v>
      </c>
      <c r="T899" s="14">
        <v>14893.42</v>
      </c>
      <c r="U899" s="14">
        <v>15586.25</v>
      </c>
      <c r="V899" s="14">
        <v>15796.39</v>
      </c>
      <c r="W899" s="14">
        <v>15476.63</v>
      </c>
      <c r="X899" s="14">
        <v>14242.12</v>
      </c>
      <c r="Y899" s="14">
        <v>14644.12</v>
      </c>
      <c r="Z899" s="14">
        <v>14780.38</v>
      </c>
      <c r="AA899" s="14">
        <v>14988</v>
      </c>
      <c r="AB899" s="14">
        <v>16416.919999999998</v>
      </c>
      <c r="AC899" s="14">
        <v>16186.31</v>
      </c>
      <c r="AD899" s="14">
        <v>13686.5</v>
      </c>
      <c r="AE899" s="14">
        <v>11274.56</v>
      </c>
      <c r="AF899" s="14">
        <v>9275.875</v>
      </c>
      <c r="AG899" s="14">
        <v>14663.66</v>
      </c>
      <c r="AH899" s="14">
        <v>8279.7530000000006</v>
      </c>
      <c r="AI899" s="14">
        <v>8115.4690000000001</v>
      </c>
      <c r="AJ899" s="14">
        <v>7943.2309999999998</v>
      </c>
      <c r="AK899" s="14">
        <v>8109.116</v>
      </c>
      <c r="AL899" s="14">
        <v>8524.2569999999996</v>
      </c>
      <c r="AM899" s="14">
        <v>9041.3279999999995</v>
      </c>
      <c r="AN899" s="14">
        <v>9604.9210000000003</v>
      </c>
      <c r="AO899" s="14">
        <v>10751.01</v>
      </c>
      <c r="AP899" s="14">
        <v>13065.32</v>
      </c>
      <c r="AQ899" s="14">
        <v>13999.9</v>
      </c>
      <c r="AR899" s="14">
        <v>13991.57</v>
      </c>
      <c r="AS899" s="14">
        <v>14469.05</v>
      </c>
      <c r="AT899" s="14">
        <v>15159.44</v>
      </c>
      <c r="AU899" s="14">
        <v>15301.8</v>
      </c>
      <c r="AV899" s="14">
        <v>15032.02</v>
      </c>
      <c r="AW899" s="14">
        <v>15729.52</v>
      </c>
      <c r="AX899" s="14">
        <v>16268.51</v>
      </c>
      <c r="AY899" s="14">
        <v>16613.54</v>
      </c>
      <c r="AZ899" s="14">
        <v>16741.25</v>
      </c>
      <c r="BA899" s="14">
        <v>16221.85</v>
      </c>
      <c r="BB899" s="14">
        <v>15864.1</v>
      </c>
      <c r="BC899" s="14">
        <v>13557.32</v>
      </c>
      <c r="BD899" s="14">
        <v>11133.79</v>
      </c>
      <c r="BE899" s="14">
        <v>9208.3580000000002</v>
      </c>
      <c r="BF899" s="14">
        <v>16373.05</v>
      </c>
      <c r="BG899" s="14">
        <v>68.599999999999994</v>
      </c>
      <c r="BH899" s="14">
        <v>68.599999999999994</v>
      </c>
      <c r="BI899" s="14">
        <v>69.2</v>
      </c>
      <c r="BJ899" s="14">
        <v>68.599999999999994</v>
      </c>
      <c r="BK899" s="14">
        <v>68.599999999999994</v>
      </c>
      <c r="BL899" s="14">
        <v>68.599999999999994</v>
      </c>
      <c r="BM899" s="14">
        <v>70</v>
      </c>
      <c r="BN899" s="14">
        <v>70.400000000000006</v>
      </c>
      <c r="BO899" s="14">
        <v>72.2</v>
      </c>
      <c r="BP899" s="14">
        <v>74.8</v>
      </c>
      <c r="BQ899" s="14">
        <v>78</v>
      </c>
      <c r="BR899" s="14">
        <v>80</v>
      </c>
      <c r="BS899" s="14">
        <v>79</v>
      </c>
      <c r="BT899" s="14">
        <v>79</v>
      </c>
      <c r="BU899" s="14">
        <v>76</v>
      </c>
      <c r="BV899" s="14">
        <v>74.599999999999994</v>
      </c>
      <c r="BW899" s="14">
        <v>73.599999999999994</v>
      </c>
      <c r="BX899" s="14">
        <v>73.599999999999994</v>
      </c>
      <c r="BY899" s="14">
        <v>72.8</v>
      </c>
      <c r="BZ899" s="14">
        <v>70.400000000000006</v>
      </c>
      <c r="CA899" s="14">
        <v>70</v>
      </c>
      <c r="CB899" s="14">
        <v>69.400000000000006</v>
      </c>
      <c r="CC899" s="14">
        <v>69</v>
      </c>
      <c r="CD899" s="14">
        <v>68.2</v>
      </c>
      <c r="CE899" s="14">
        <v>7123.3109999999997</v>
      </c>
      <c r="CF899" s="14">
        <v>6690.433</v>
      </c>
      <c r="CG899" s="14">
        <v>5967.9</v>
      </c>
      <c r="CH899" s="14">
        <v>4768.6260000000002</v>
      </c>
      <c r="CI899" s="14">
        <v>3791.7170000000001</v>
      </c>
      <c r="CJ899" s="14">
        <v>2757.07</v>
      </c>
      <c r="CK899" s="14">
        <v>2389.0349999999999</v>
      </c>
      <c r="CL899" s="14">
        <v>2822.4690000000001</v>
      </c>
      <c r="CM899" s="14">
        <v>4451.6689999999999</v>
      </c>
      <c r="CN899" s="14">
        <v>6771.8329999999996</v>
      </c>
      <c r="CO899" s="14">
        <v>8498.6869999999999</v>
      </c>
      <c r="CP899" s="14">
        <v>11079.94</v>
      </c>
      <c r="CQ899" s="14">
        <v>12439.57</v>
      </c>
      <c r="CR899" s="14">
        <v>13360.07</v>
      </c>
      <c r="CS899" s="14">
        <v>13846.02</v>
      </c>
      <c r="CT899" s="14">
        <v>15329.56</v>
      </c>
      <c r="CU899" s="14">
        <v>17983.46</v>
      </c>
      <c r="CV899" s="14">
        <v>16992.34</v>
      </c>
      <c r="CW899" s="14">
        <v>16077.72</v>
      </c>
      <c r="CX899" s="14">
        <v>19551.93</v>
      </c>
      <c r="CY899" s="14">
        <v>22015.71</v>
      </c>
      <c r="CZ899" s="14">
        <v>16332.9</v>
      </c>
      <c r="DA899" s="14">
        <v>15681.74</v>
      </c>
      <c r="DB899" s="14">
        <v>14942.69</v>
      </c>
      <c r="DC899" s="14">
        <v>13736.29</v>
      </c>
      <c r="DD899" s="14">
        <f>SUMIFS(CountData!$H:$H, CountData!$A:$A, $B899,CountData!$B:$B, $C899, CountData!$C:$C, $D899, CountData!$D:$D, $E899, CountData!$E:$E, $F899, CountData!$F:$F, $G899, CountData!$G:$G, $H899)</f>
        <v>16</v>
      </c>
      <c r="DE899" s="14">
        <f>SUMIFS(CountData!$I:$I, CountData!$A:$A, $B899, CountData!$B:$B, $C899, CountData!$C:$C, $D899, CountData!$D:$D, $E899, CountData!$E:$E, $F899, CountData!$F:$F, $G899, CountData!$G:$G, $H899)</f>
        <v>19</v>
      </c>
      <c r="DF899" s="27">
        <f t="shared" ref="DF899:DF962" ca="1" si="14">(SUM(OFFSET($AG899, 0, $DD899-1, 1, $DE899-$DD899+1))-SUM(OFFSET($I899, 0, $DD899-1, 1, $DE899-$DD899+1)))/($DE899-$DD899+1)</f>
        <v>1247.2425000000003</v>
      </c>
      <c r="DG899" s="14">
        <v>0</v>
      </c>
    </row>
    <row r="900" spans="1:111" x14ac:dyDescent="0.25">
      <c r="A900" s="14" t="s">
        <v>56</v>
      </c>
      <c r="B900" s="14" t="s">
        <v>55</v>
      </c>
      <c r="C900" s="14" t="s">
        <v>55</v>
      </c>
      <c r="D900" s="14" t="s">
        <v>100</v>
      </c>
      <c r="E900" s="14" t="s">
        <v>55</v>
      </c>
      <c r="F900" s="14" t="s">
        <v>55</v>
      </c>
      <c r="G900" s="14" t="s">
        <v>102</v>
      </c>
      <c r="H900" s="1">
        <v>42185</v>
      </c>
      <c r="I900" s="14">
        <v>8083.2250000000004</v>
      </c>
      <c r="J900" s="14">
        <v>7611.9949999999999</v>
      </c>
      <c r="K900" s="14">
        <v>7235.8549999999996</v>
      </c>
      <c r="L900" s="14">
        <v>7423.87</v>
      </c>
      <c r="M900" s="14">
        <v>7932.09</v>
      </c>
      <c r="N900" s="14">
        <v>8316.84</v>
      </c>
      <c r="O900" s="14">
        <v>8905</v>
      </c>
      <c r="P900" s="14">
        <v>10092.200000000001</v>
      </c>
      <c r="Q900" s="14">
        <v>12499.5</v>
      </c>
      <c r="R900" s="14">
        <v>13045.32</v>
      </c>
      <c r="S900" s="14">
        <v>13585.82</v>
      </c>
      <c r="T900" s="14">
        <v>13956.88</v>
      </c>
      <c r="U900" s="14">
        <v>14604.2</v>
      </c>
      <c r="V900" s="14">
        <v>15511.07</v>
      </c>
      <c r="W900" s="14">
        <v>15982.75</v>
      </c>
      <c r="X900" s="14">
        <v>15150.31</v>
      </c>
      <c r="Y900" s="14">
        <v>15325.88</v>
      </c>
      <c r="Z900" s="14">
        <v>15596.96</v>
      </c>
      <c r="AA900" s="14">
        <v>15928.29</v>
      </c>
      <c r="AB900" s="14">
        <v>16779.64</v>
      </c>
      <c r="AC900" s="14">
        <v>16129.9</v>
      </c>
      <c r="AD900" s="14">
        <v>13553.82</v>
      </c>
      <c r="AE900" s="14">
        <v>11512.06</v>
      </c>
      <c r="AF900" s="14">
        <v>9593.83</v>
      </c>
      <c r="AG900" s="14">
        <v>15500.36</v>
      </c>
      <c r="AH900" s="14">
        <v>8045.3590000000004</v>
      </c>
      <c r="AI900" s="14">
        <v>7613.3630000000003</v>
      </c>
      <c r="AJ900" s="14">
        <v>7230.2169999999996</v>
      </c>
      <c r="AK900" s="14">
        <v>7491.44</v>
      </c>
      <c r="AL900" s="14">
        <v>7993.223</v>
      </c>
      <c r="AM900" s="14">
        <v>8360.7990000000009</v>
      </c>
      <c r="AN900" s="14">
        <v>9002.0300000000007</v>
      </c>
      <c r="AO900" s="14">
        <v>10203.93</v>
      </c>
      <c r="AP900" s="14">
        <v>12260.15</v>
      </c>
      <c r="AQ900" s="14">
        <v>12789.04</v>
      </c>
      <c r="AR900" s="14">
        <v>13249.03</v>
      </c>
      <c r="AS900" s="14">
        <v>13588.39</v>
      </c>
      <c r="AT900" s="14">
        <v>14243.43</v>
      </c>
      <c r="AU900" s="14">
        <v>15048.24</v>
      </c>
      <c r="AV900" s="14">
        <v>15589.77</v>
      </c>
      <c r="AW900" s="14">
        <v>16705.060000000001</v>
      </c>
      <c r="AX900" s="14">
        <v>16780.88</v>
      </c>
      <c r="AY900" s="14">
        <v>17289.79</v>
      </c>
      <c r="AZ900" s="14">
        <v>17711.990000000002</v>
      </c>
      <c r="BA900" s="14">
        <v>16747.36</v>
      </c>
      <c r="BB900" s="14">
        <v>16104.35</v>
      </c>
      <c r="BC900" s="14">
        <v>13532.96</v>
      </c>
      <c r="BD900" s="14">
        <v>11377.08</v>
      </c>
      <c r="BE900" s="14">
        <v>9386.5069999999996</v>
      </c>
      <c r="BF900" s="14">
        <v>17071.169999999998</v>
      </c>
      <c r="BG900" s="14">
        <v>68.596000000000004</v>
      </c>
      <c r="BH900" s="14">
        <v>67.787899999999993</v>
      </c>
      <c r="BI900" s="14">
        <v>68</v>
      </c>
      <c r="BJ900" s="14">
        <v>67.191900000000004</v>
      </c>
      <c r="BK900" s="14">
        <v>66.191900000000004</v>
      </c>
      <c r="BL900" s="14">
        <v>67.403999999999996</v>
      </c>
      <c r="BM900" s="14">
        <v>68.403999999999996</v>
      </c>
      <c r="BN900" s="14">
        <v>70.403999999999996</v>
      </c>
      <c r="BO900" s="14">
        <v>75.020200000000003</v>
      </c>
      <c r="BP900" s="14">
        <v>78.232299999999995</v>
      </c>
      <c r="BQ900" s="14">
        <v>79.828299999999999</v>
      </c>
      <c r="BR900" s="14">
        <v>80.636399999999995</v>
      </c>
      <c r="BS900" s="14">
        <v>80.040400000000005</v>
      </c>
      <c r="BT900" s="14">
        <v>74.636399999999995</v>
      </c>
      <c r="BU900" s="14">
        <v>74.424199999999999</v>
      </c>
      <c r="BV900" s="14">
        <v>79.808099999999996</v>
      </c>
      <c r="BW900" s="14">
        <v>82.636399999999995</v>
      </c>
      <c r="BX900" s="14">
        <v>83.252499999999998</v>
      </c>
      <c r="BY900" s="14">
        <v>77.636399999999995</v>
      </c>
      <c r="BZ900" s="14">
        <v>74.616200000000006</v>
      </c>
      <c r="CA900" s="14">
        <v>73</v>
      </c>
      <c r="CB900" s="14">
        <v>71.596000000000004</v>
      </c>
      <c r="CC900" s="14">
        <v>71</v>
      </c>
      <c r="CD900" s="14">
        <v>71.596000000000004</v>
      </c>
      <c r="CE900" s="14">
        <v>7098.9709999999995</v>
      </c>
      <c r="CF900" s="14">
        <v>6519.0110000000004</v>
      </c>
      <c r="CG900" s="14">
        <v>5758.9210000000003</v>
      </c>
      <c r="CH900" s="14">
        <v>4580.625</v>
      </c>
      <c r="CI900" s="14">
        <v>3590.7</v>
      </c>
      <c r="CJ900" s="14">
        <v>2565.6390000000001</v>
      </c>
      <c r="CK900" s="14">
        <v>2266.8409999999999</v>
      </c>
      <c r="CL900" s="14">
        <v>2824.1689999999999</v>
      </c>
      <c r="CM900" s="14">
        <v>4542.6610000000001</v>
      </c>
      <c r="CN900" s="14">
        <v>5894.6210000000001</v>
      </c>
      <c r="CO900" s="14">
        <v>7332.5320000000002</v>
      </c>
      <c r="CP900" s="14">
        <v>9010.0010000000002</v>
      </c>
      <c r="CQ900" s="14">
        <v>9908.3269999999993</v>
      </c>
      <c r="CR900" s="14">
        <v>28167.01</v>
      </c>
      <c r="CS900" s="14">
        <v>19378.099999999999</v>
      </c>
      <c r="CT900" s="14">
        <v>29227.43</v>
      </c>
      <c r="CU900" s="14">
        <v>28525.29</v>
      </c>
      <c r="CV900" s="14">
        <v>26807.63</v>
      </c>
      <c r="CW900" s="14">
        <v>20650.16</v>
      </c>
      <c r="CX900" s="14">
        <v>17021.87</v>
      </c>
      <c r="CY900" s="14">
        <v>19937.14</v>
      </c>
      <c r="CZ900" s="14">
        <v>13836.08</v>
      </c>
      <c r="DA900" s="14">
        <v>14333.08</v>
      </c>
      <c r="DB900" s="14">
        <v>13843.03</v>
      </c>
      <c r="DC900" s="14">
        <v>19931.09</v>
      </c>
      <c r="DD900" s="14">
        <f>SUMIFS(CountData!$H:$H, CountData!$A:$A, $B900,CountData!$B:$B, $C900, CountData!$C:$C, $D900, CountData!$D:$D, $E900, CountData!$E:$E, $F900, CountData!$F:$F, $G900, CountData!$G:$G, $H900)</f>
        <v>16</v>
      </c>
      <c r="DE900" s="14">
        <f>SUMIFS(CountData!$I:$I, CountData!$A:$A, $B900, CountData!$B:$B, $C900, CountData!$C:$C, $D900, CountData!$D:$D, $E900, CountData!$E:$E, $F900, CountData!$F:$F, $G900, CountData!$G:$G, $H900)</f>
        <v>19</v>
      </c>
      <c r="DF900" s="27">
        <f t="shared" ca="1" si="14"/>
        <v>1091.0150000000012</v>
      </c>
      <c r="DG900" s="14">
        <v>0</v>
      </c>
    </row>
    <row r="901" spans="1:111" x14ac:dyDescent="0.25">
      <c r="A901" s="14" t="s">
        <v>56</v>
      </c>
      <c r="B901" s="14" t="s">
        <v>55</v>
      </c>
      <c r="C901" s="14" t="s">
        <v>55</v>
      </c>
      <c r="D901" s="14" t="s">
        <v>100</v>
      </c>
      <c r="E901" s="14" t="s">
        <v>55</v>
      </c>
      <c r="F901" s="14" t="s">
        <v>55</v>
      </c>
      <c r="G901" s="14" t="s">
        <v>102</v>
      </c>
      <c r="H901" s="1">
        <v>42186</v>
      </c>
      <c r="I901" s="14">
        <v>7736.34</v>
      </c>
      <c r="J901" s="14">
        <v>7272.6350000000002</v>
      </c>
      <c r="K901" s="14">
        <v>7161.2550000000001</v>
      </c>
      <c r="L901" s="14">
        <v>7347.6549999999997</v>
      </c>
      <c r="M901" s="14">
        <v>7897.2150000000001</v>
      </c>
      <c r="N901" s="14">
        <v>8221.6350000000002</v>
      </c>
      <c r="O901" s="14">
        <v>8600.9500000000007</v>
      </c>
      <c r="P901" s="14">
        <v>9981.3950000000004</v>
      </c>
      <c r="Q901" s="14">
        <v>12714.19</v>
      </c>
      <c r="R901" s="14">
        <v>13276.49</v>
      </c>
      <c r="S901" s="14">
        <v>13861.84</v>
      </c>
      <c r="T901" s="14">
        <v>13910.29</v>
      </c>
      <c r="U901" s="14">
        <v>14153.24</v>
      </c>
      <c r="V901" s="14">
        <v>14699.09</v>
      </c>
      <c r="W901" s="14">
        <v>14210.35</v>
      </c>
      <c r="X901" s="14">
        <v>13490.25</v>
      </c>
      <c r="Y901" s="14">
        <v>14013.79</v>
      </c>
      <c r="Z901" s="14">
        <v>14395.77</v>
      </c>
      <c r="AA901" s="14">
        <v>14260.55</v>
      </c>
      <c r="AB901" s="14">
        <v>15124.61</v>
      </c>
      <c r="AC901" s="14">
        <v>15068.12</v>
      </c>
      <c r="AD901" s="14">
        <v>12764.2</v>
      </c>
      <c r="AE901" s="14">
        <v>10796.9</v>
      </c>
      <c r="AF901" s="14">
        <v>8886.1299999999992</v>
      </c>
      <c r="AG901" s="14">
        <v>14040.09</v>
      </c>
      <c r="AH901" s="14">
        <v>7703.7709999999997</v>
      </c>
      <c r="AI901" s="14">
        <v>7280.9080000000004</v>
      </c>
      <c r="AJ901" s="14">
        <v>7163.1859999999997</v>
      </c>
      <c r="AK901" s="14">
        <v>7411.3850000000002</v>
      </c>
      <c r="AL901" s="14">
        <v>7961.9650000000001</v>
      </c>
      <c r="AM901" s="14">
        <v>8279.5049999999992</v>
      </c>
      <c r="AN901" s="14">
        <v>8655.8209999999999</v>
      </c>
      <c r="AO901" s="14">
        <v>10023.049999999999</v>
      </c>
      <c r="AP901" s="14">
        <v>12618.91</v>
      </c>
      <c r="AQ901" s="14">
        <v>13137.98</v>
      </c>
      <c r="AR901" s="14">
        <v>13678.57</v>
      </c>
      <c r="AS901" s="14">
        <v>13567.53</v>
      </c>
      <c r="AT901" s="14">
        <v>13762.33</v>
      </c>
      <c r="AU901" s="14">
        <v>14235.16</v>
      </c>
      <c r="AV901" s="14">
        <v>13855.28</v>
      </c>
      <c r="AW901" s="14">
        <v>15089.61</v>
      </c>
      <c r="AX901" s="14">
        <v>15613.61</v>
      </c>
      <c r="AY901" s="14">
        <v>16299.59</v>
      </c>
      <c r="AZ901" s="14">
        <v>15975.58</v>
      </c>
      <c r="BA901" s="14">
        <v>14923.77</v>
      </c>
      <c r="BB901" s="14">
        <v>14892.19</v>
      </c>
      <c r="BC901" s="14">
        <v>12715.31</v>
      </c>
      <c r="BD901" s="14">
        <v>10708.29</v>
      </c>
      <c r="BE901" s="14">
        <v>8720.7369999999992</v>
      </c>
      <c r="BF901" s="14">
        <v>15762.65</v>
      </c>
      <c r="BG901" s="14">
        <v>70.414900000000003</v>
      </c>
      <c r="BH901" s="14">
        <v>69.829800000000006</v>
      </c>
      <c r="BI901" s="14">
        <v>70.414900000000003</v>
      </c>
      <c r="BJ901" s="14">
        <v>70.414900000000003</v>
      </c>
      <c r="BK901" s="14">
        <v>71.244699999999995</v>
      </c>
      <c r="BL901" s="14">
        <v>71</v>
      </c>
      <c r="BM901" s="14">
        <v>71.244699999999995</v>
      </c>
      <c r="BN901" s="14">
        <v>72.489400000000003</v>
      </c>
      <c r="BO901" s="14">
        <v>73.489400000000003</v>
      </c>
      <c r="BP901" s="14">
        <v>75.659599999999998</v>
      </c>
      <c r="BQ901" s="14">
        <v>76.489400000000003</v>
      </c>
      <c r="BR901" s="14">
        <v>81.319100000000006</v>
      </c>
      <c r="BS901" s="14">
        <v>83.0745</v>
      </c>
      <c r="BT901" s="14">
        <v>80.0745</v>
      </c>
      <c r="BU901" s="14">
        <v>78.0745</v>
      </c>
      <c r="BV901" s="14">
        <v>78.489400000000003</v>
      </c>
      <c r="BW901" s="14">
        <v>76.659599999999998</v>
      </c>
      <c r="BX901" s="14">
        <v>73.829800000000006</v>
      </c>
      <c r="BY901" s="14">
        <v>73.414900000000003</v>
      </c>
      <c r="BZ901" s="14">
        <v>72.414900000000003</v>
      </c>
      <c r="CA901" s="14">
        <v>72.585099999999997</v>
      </c>
      <c r="CB901" s="14">
        <v>72.170199999999994</v>
      </c>
      <c r="CC901" s="14">
        <v>72.170199999999994</v>
      </c>
      <c r="CD901" s="14">
        <v>72.585099999999997</v>
      </c>
      <c r="CE901" s="14">
        <v>7365.3990000000003</v>
      </c>
      <c r="CF901" s="14">
        <v>5209.1080000000002</v>
      </c>
      <c r="CG901" s="14">
        <v>4627.6840000000002</v>
      </c>
      <c r="CH901" s="14">
        <v>3581.7049999999999</v>
      </c>
      <c r="CI901" s="14">
        <v>3441.0340000000001</v>
      </c>
      <c r="CJ901" s="14">
        <v>2837.8429999999998</v>
      </c>
      <c r="CK901" s="14">
        <v>2288.2840000000001</v>
      </c>
      <c r="CL901" s="14">
        <v>2390.83</v>
      </c>
      <c r="CM901" s="14">
        <v>3718.0070000000001</v>
      </c>
      <c r="CN901" s="14">
        <v>5213.8450000000003</v>
      </c>
      <c r="CO901" s="14">
        <v>7152.433</v>
      </c>
      <c r="CP901" s="14">
        <v>9723.2630000000008</v>
      </c>
      <c r="CQ901" s="14">
        <v>13617.73</v>
      </c>
      <c r="CR901" s="14">
        <v>11100.05</v>
      </c>
      <c r="CS901" s="14">
        <v>10170.129999999999</v>
      </c>
      <c r="CT901" s="14">
        <v>10185.19</v>
      </c>
      <c r="CU901" s="14">
        <v>11765.39</v>
      </c>
      <c r="CV901" s="14">
        <v>13582.21</v>
      </c>
      <c r="CW901" s="14">
        <v>12064.21</v>
      </c>
      <c r="CX901" s="14">
        <v>13063.53</v>
      </c>
      <c r="CY901" s="14">
        <v>16524.14</v>
      </c>
      <c r="CZ901" s="14">
        <v>10844.94</v>
      </c>
      <c r="DA901" s="14">
        <v>10801.77</v>
      </c>
      <c r="DB901" s="14">
        <v>10529.64</v>
      </c>
      <c r="DC901" s="14">
        <v>9854.5409999999993</v>
      </c>
      <c r="DD901" s="14">
        <f>SUMIFS(CountData!$H:$H, CountData!$A:$A, $B901,CountData!$B:$B, $C901, CountData!$C:$C, $D901, CountData!$D:$D, $E901, CountData!$E:$E, $F901, CountData!$F:$F, $G901, CountData!$G:$G, $H901)</f>
        <v>16</v>
      </c>
      <c r="DE901" s="14">
        <f>SUMIFS(CountData!$I:$I, CountData!$A:$A, $B901, CountData!$B:$B, $C901, CountData!$C:$C, $D901, CountData!$D:$D, $E901, CountData!$E:$E, $F901, CountData!$F:$F, $G901, CountData!$G:$G, $H901)</f>
        <v>19</v>
      </c>
      <c r="DF901" s="27">
        <f t="shared" ca="1" si="14"/>
        <v>1174.432499999999</v>
      </c>
      <c r="DG901" s="14">
        <v>0</v>
      </c>
    </row>
    <row r="902" spans="1:111" x14ac:dyDescent="0.25">
      <c r="A902" s="14" t="s">
        <v>56</v>
      </c>
      <c r="B902" s="14" t="s">
        <v>55</v>
      </c>
      <c r="C902" s="14" t="s">
        <v>55</v>
      </c>
      <c r="D902" s="14" t="s">
        <v>100</v>
      </c>
      <c r="E902" s="14" t="s">
        <v>55</v>
      </c>
      <c r="F902" s="14" t="s">
        <v>55</v>
      </c>
      <c r="G902" s="14" t="s">
        <v>102</v>
      </c>
      <c r="H902" s="1">
        <v>42214</v>
      </c>
      <c r="I902" s="14">
        <v>7486.7349999999997</v>
      </c>
      <c r="J902" s="14">
        <v>7088.25</v>
      </c>
      <c r="K902" s="14">
        <v>7179.415</v>
      </c>
      <c r="L902" s="14">
        <v>7422.9750000000004</v>
      </c>
      <c r="M902" s="14">
        <v>7839.3450000000003</v>
      </c>
      <c r="N902" s="14">
        <v>8219.5</v>
      </c>
      <c r="O902" s="14">
        <v>8815.6299999999992</v>
      </c>
      <c r="P902" s="14">
        <v>9815</v>
      </c>
      <c r="Q902" s="14">
        <v>11855.18</v>
      </c>
      <c r="R902" s="14">
        <v>12194.55</v>
      </c>
      <c r="S902" s="14">
        <v>12500.1</v>
      </c>
      <c r="T902" s="14">
        <v>12916.18</v>
      </c>
      <c r="U902" s="14">
        <v>13270.54</v>
      </c>
      <c r="V902" s="14">
        <v>13469.35</v>
      </c>
      <c r="W902" s="14">
        <v>13227.57</v>
      </c>
      <c r="X902" s="14">
        <v>11478.11</v>
      </c>
      <c r="Y902" s="14">
        <v>11962.02</v>
      </c>
      <c r="Z902" s="14">
        <v>12347.19</v>
      </c>
      <c r="AA902" s="14">
        <v>12619.44</v>
      </c>
      <c r="AB902" s="14">
        <v>14842.26</v>
      </c>
      <c r="AC902" s="14">
        <v>14836.19</v>
      </c>
      <c r="AD902" s="14">
        <v>12452.84</v>
      </c>
      <c r="AE902" s="14">
        <v>10491.35</v>
      </c>
      <c r="AF902" s="14">
        <v>8920.5949999999993</v>
      </c>
      <c r="AG902" s="14">
        <v>12101.69</v>
      </c>
      <c r="AH902" s="14">
        <v>7444.1350000000002</v>
      </c>
      <c r="AI902" s="14">
        <v>7100.808</v>
      </c>
      <c r="AJ902" s="14">
        <v>7181.3</v>
      </c>
      <c r="AK902" s="14">
        <v>7516.2049999999999</v>
      </c>
      <c r="AL902" s="14">
        <v>7918.8729999999996</v>
      </c>
      <c r="AM902" s="14">
        <v>8292.3279999999995</v>
      </c>
      <c r="AN902" s="14">
        <v>8909.6389999999992</v>
      </c>
      <c r="AO902" s="14">
        <v>9900.6319999999996</v>
      </c>
      <c r="AP902" s="14">
        <v>11706.59</v>
      </c>
      <c r="AQ902" s="14">
        <v>12054.82</v>
      </c>
      <c r="AR902" s="14">
        <v>12273.82</v>
      </c>
      <c r="AS902" s="14">
        <v>12603.47</v>
      </c>
      <c r="AT902" s="14">
        <v>12876.1</v>
      </c>
      <c r="AU902" s="14">
        <v>13016.13</v>
      </c>
      <c r="AV902" s="14">
        <v>12885.32</v>
      </c>
      <c r="AW902" s="14">
        <v>13021.92</v>
      </c>
      <c r="AX902" s="14">
        <v>13434.25</v>
      </c>
      <c r="AY902" s="14">
        <v>14137.75</v>
      </c>
      <c r="AZ902" s="14">
        <v>14350.42</v>
      </c>
      <c r="BA902" s="14">
        <v>14686.52</v>
      </c>
      <c r="BB902" s="14">
        <v>14628.34</v>
      </c>
      <c r="BC902" s="14">
        <v>12294.07</v>
      </c>
      <c r="BD902" s="14">
        <v>10311.02</v>
      </c>
      <c r="BE902" s="14">
        <v>8685.2389999999996</v>
      </c>
      <c r="BF902" s="14">
        <v>13748.41</v>
      </c>
      <c r="BG902" s="14">
        <v>69</v>
      </c>
      <c r="BH902" s="14">
        <v>69.430099999999996</v>
      </c>
      <c r="BI902" s="14">
        <v>70</v>
      </c>
      <c r="BJ902" s="14">
        <v>70</v>
      </c>
      <c r="BK902" s="14">
        <v>70</v>
      </c>
      <c r="BL902" s="14">
        <v>70</v>
      </c>
      <c r="BM902" s="14">
        <v>70</v>
      </c>
      <c r="BN902" s="14">
        <v>70.860200000000006</v>
      </c>
      <c r="BO902" s="14">
        <v>72.290300000000002</v>
      </c>
      <c r="BP902" s="14">
        <v>74.720399999999998</v>
      </c>
      <c r="BQ902" s="14">
        <v>77.0107</v>
      </c>
      <c r="BR902" s="14">
        <v>77.580600000000004</v>
      </c>
      <c r="BS902" s="14">
        <v>78.150499999999994</v>
      </c>
      <c r="BT902" s="14">
        <v>78.290300000000002</v>
      </c>
      <c r="BU902" s="14">
        <v>78.720399999999998</v>
      </c>
      <c r="BV902" s="14">
        <v>77.150499999999994</v>
      </c>
      <c r="BW902" s="14">
        <v>76.860200000000006</v>
      </c>
      <c r="BX902" s="14">
        <v>75.290300000000002</v>
      </c>
      <c r="BY902" s="14">
        <v>73.860200000000006</v>
      </c>
      <c r="BZ902" s="14">
        <v>72.430099999999996</v>
      </c>
      <c r="CA902" s="14">
        <v>72</v>
      </c>
      <c r="CB902" s="14">
        <v>71.430099999999996</v>
      </c>
      <c r="CC902" s="14">
        <v>71.430099999999996</v>
      </c>
      <c r="CD902" s="14">
        <v>71.430099999999996</v>
      </c>
      <c r="CE902" s="14">
        <v>6107.3590000000004</v>
      </c>
      <c r="CF902" s="14">
        <v>5601.7560000000003</v>
      </c>
      <c r="CG902" s="14">
        <v>4962.3329999999996</v>
      </c>
      <c r="CH902" s="14">
        <v>3939.0949999999998</v>
      </c>
      <c r="CI902" s="14">
        <v>3054.509</v>
      </c>
      <c r="CJ902" s="14">
        <v>2181.0770000000002</v>
      </c>
      <c r="CK902" s="14">
        <v>1912.1410000000001</v>
      </c>
      <c r="CL902" s="14">
        <v>2221.9160000000002</v>
      </c>
      <c r="CM902" s="14">
        <v>3579.5790000000002</v>
      </c>
      <c r="CN902" s="14">
        <v>5196.0940000000001</v>
      </c>
      <c r="CO902" s="14">
        <v>6806.2830000000004</v>
      </c>
      <c r="CP902" s="14">
        <v>8766.6020000000008</v>
      </c>
      <c r="CQ902" s="14">
        <v>8954.4750000000004</v>
      </c>
      <c r="CR902" s="14">
        <v>10206.73</v>
      </c>
      <c r="CS902" s="14">
        <v>10451.219999999999</v>
      </c>
      <c r="CT902" s="14">
        <v>11697.39</v>
      </c>
      <c r="CU902" s="14">
        <v>13056.32</v>
      </c>
      <c r="CV902" s="14">
        <v>12267.44</v>
      </c>
      <c r="CW902" s="14">
        <v>11728.09</v>
      </c>
      <c r="CX902" s="14">
        <v>13575.6</v>
      </c>
      <c r="CY902" s="14">
        <v>15323.92</v>
      </c>
      <c r="CZ902" s="14">
        <v>12074.98</v>
      </c>
      <c r="DA902" s="14">
        <v>11223.99</v>
      </c>
      <c r="DB902" s="14">
        <v>10406.57</v>
      </c>
      <c r="DC902" s="14">
        <v>9870.9439999999995</v>
      </c>
      <c r="DD902" s="14">
        <f>SUMIFS(CountData!$H:$H, CountData!$A:$A, $B902,CountData!$B:$B, $C902, CountData!$C:$C, $D902, CountData!$D:$D, $E902, CountData!$E:$E, $F902, CountData!$F:$F, $G902, CountData!$G:$G, $H902)</f>
        <v>16</v>
      </c>
      <c r="DE902" s="14">
        <f>SUMIFS(CountData!$I:$I, CountData!$A:$A, $B902, CountData!$B:$B, $C902, CountData!$C:$C, $D902, CountData!$D:$D, $E902, CountData!$E:$E, $F902, CountData!$F:$F, $G902, CountData!$G:$G, $H902)</f>
        <v>19</v>
      </c>
      <c r="DF902" s="27">
        <f t="shared" ca="1" si="14"/>
        <v>1268.119999999999</v>
      </c>
      <c r="DG902" s="14">
        <v>0</v>
      </c>
    </row>
    <row r="903" spans="1:111" x14ac:dyDescent="0.25">
      <c r="A903" s="14" t="s">
        <v>56</v>
      </c>
      <c r="B903" s="14" t="s">
        <v>55</v>
      </c>
      <c r="C903" s="14" t="s">
        <v>55</v>
      </c>
      <c r="D903" s="14" t="s">
        <v>100</v>
      </c>
      <c r="E903" s="14" t="s">
        <v>55</v>
      </c>
      <c r="F903" s="14" t="s">
        <v>55</v>
      </c>
      <c r="G903" s="14" t="s">
        <v>102</v>
      </c>
      <c r="H903" s="1">
        <v>42221</v>
      </c>
      <c r="I903" s="14">
        <v>8340.4150000000009</v>
      </c>
      <c r="J903" s="14">
        <v>8055.7</v>
      </c>
      <c r="K903" s="14">
        <v>7738.5150000000003</v>
      </c>
      <c r="L903" s="14">
        <v>7843.55</v>
      </c>
      <c r="M903" s="14">
        <v>8225.2099999999991</v>
      </c>
      <c r="N903" s="14">
        <v>8625.8150000000005</v>
      </c>
      <c r="O903" s="14">
        <v>9243.7099999999991</v>
      </c>
      <c r="P903" s="14">
        <v>10284.23</v>
      </c>
      <c r="Q903" s="14">
        <v>12490.31</v>
      </c>
      <c r="R903" s="14">
        <v>13229.14</v>
      </c>
      <c r="S903" s="14">
        <v>13720.42</v>
      </c>
      <c r="T903" s="14">
        <v>14465.05</v>
      </c>
      <c r="U903" s="14">
        <v>15044.63</v>
      </c>
      <c r="V903" s="14">
        <v>14708.55</v>
      </c>
      <c r="W903" s="14">
        <v>14645.44</v>
      </c>
      <c r="X903" s="14">
        <v>13743.66</v>
      </c>
      <c r="Y903" s="14">
        <v>14157.55</v>
      </c>
      <c r="Z903" s="14">
        <v>14501.22</v>
      </c>
      <c r="AA903" s="14">
        <v>15034.28</v>
      </c>
      <c r="AB903" s="14">
        <v>16723.36</v>
      </c>
      <c r="AC903" s="14">
        <v>16522.29</v>
      </c>
      <c r="AD903" s="14">
        <v>14033.4</v>
      </c>
      <c r="AE903" s="14">
        <v>11884.94</v>
      </c>
      <c r="AF903" s="14">
        <v>9700.0750000000007</v>
      </c>
      <c r="AG903" s="14">
        <v>14359.18</v>
      </c>
      <c r="AH903" s="14">
        <v>8255.6620000000003</v>
      </c>
      <c r="AI903" s="14">
        <v>8015.6930000000002</v>
      </c>
      <c r="AJ903" s="14">
        <v>7692.0469999999996</v>
      </c>
      <c r="AK903" s="14">
        <v>7818.058</v>
      </c>
      <c r="AL903" s="14">
        <v>8251.6239999999998</v>
      </c>
      <c r="AM903" s="14">
        <v>8624.732</v>
      </c>
      <c r="AN903" s="14">
        <v>9278.8590000000004</v>
      </c>
      <c r="AO903" s="14">
        <v>10374.77</v>
      </c>
      <c r="AP903" s="14">
        <v>12402.17</v>
      </c>
      <c r="AQ903" s="14">
        <v>13101.17</v>
      </c>
      <c r="AR903" s="14">
        <v>13361.97</v>
      </c>
      <c r="AS903" s="14">
        <v>14027.47</v>
      </c>
      <c r="AT903" s="14">
        <v>14695.47</v>
      </c>
      <c r="AU903" s="14">
        <v>14284.22</v>
      </c>
      <c r="AV903" s="14">
        <v>14354.73</v>
      </c>
      <c r="AW903" s="14">
        <v>15545.4</v>
      </c>
      <c r="AX903" s="14">
        <v>15924.06</v>
      </c>
      <c r="AY903" s="14">
        <v>16585.439999999999</v>
      </c>
      <c r="AZ903" s="14">
        <v>16988.22</v>
      </c>
      <c r="BA903" s="14">
        <v>16606.7</v>
      </c>
      <c r="BB903" s="14">
        <v>16105.78</v>
      </c>
      <c r="BC903" s="14">
        <v>13789.42</v>
      </c>
      <c r="BD903" s="14">
        <v>11555.37</v>
      </c>
      <c r="BE903" s="14">
        <v>9410.8469999999998</v>
      </c>
      <c r="BF903" s="14">
        <v>16255.77</v>
      </c>
      <c r="BG903" s="14">
        <v>68.9255</v>
      </c>
      <c r="BH903" s="14">
        <v>68.510599999999997</v>
      </c>
      <c r="BI903" s="14">
        <v>68.095699999999994</v>
      </c>
      <c r="BJ903" s="14">
        <v>67.9255</v>
      </c>
      <c r="BK903" s="14">
        <v>67.510599999999997</v>
      </c>
      <c r="BL903" s="14">
        <v>67.510599999999997</v>
      </c>
      <c r="BM903" s="14">
        <v>70</v>
      </c>
      <c r="BN903" s="14">
        <v>73.414900000000003</v>
      </c>
      <c r="BO903" s="14">
        <v>73.829800000000006</v>
      </c>
      <c r="BP903" s="14">
        <v>76.829800000000006</v>
      </c>
      <c r="BQ903" s="14">
        <v>83.0745</v>
      </c>
      <c r="BR903" s="14">
        <v>86.978700000000003</v>
      </c>
      <c r="BS903" s="14">
        <v>86.978700000000003</v>
      </c>
      <c r="BT903" s="14">
        <v>81.489400000000003</v>
      </c>
      <c r="BU903" s="14">
        <v>82.0745</v>
      </c>
      <c r="BV903" s="14">
        <v>82.0745</v>
      </c>
      <c r="BW903" s="14">
        <v>81.489400000000003</v>
      </c>
      <c r="BX903" s="14">
        <v>80.319100000000006</v>
      </c>
      <c r="BY903" s="14">
        <v>75.829800000000006</v>
      </c>
      <c r="BZ903" s="14">
        <v>73</v>
      </c>
      <c r="CA903" s="14">
        <v>72</v>
      </c>
      <c r="CB903" s="14">
        <v>72.414900000000003</v>
      </c>
      <c r="CC903" s="14">
        <v>71</v>
      </c>
      <c r="CD903" s="14">
        <v>71</v>
      </c>
      <c r="CE903" s="14">
        <v>6076.6660000000002</v>
      </c>
      <c r="CF903" s="14">
        <v>5366.875</v>
      </c>
      <c r="CG903" s="14">
        <v>4670.1310000000003</v>
      </c>
      <c r="CH903" s="14">
        <v>4509.7969999999996</v>
      </c>
      <c r="CI903" s="14">
        <v>3232.2689999999998</v>
      </c>
      <c r="CJ903" s="14">
        <v>2327.0410000000002</v>
      </c>
      <c r="CK903" s="14">
        <v>2034.163</v>
      </c>
      <c r="CL903" s="14">
        <v>2487.1370000000002</v>
      </c>
      <c r="CM903" s="14">
        <v>3590.6550000000002</v>
      </c>
      <c r="CN903" s="14">
        <v>4858.4399999999996</v>
      </c>
      <c r="CO903" s="14">
        <v>9295.5939999999991</v>
      </c>
      <c r="CP903" s="14">
        <v>14208.47</v>
      </c>
      <c r="CQ903" s="14">
        <v>13254.12</v>
      </c>
      <c r="CR903" s="14">
        <v>12210.81</v>
      </c>
      <c r="CS903" s="14">
        <v>9582.3510000000006</v>
      </c>
      <c r="CT903" s="14">
        <v>10633.75</v>
      </c>
      <c r="CU903" s="14">
        <v>11406.04</v>
      </c>
      <c r="CV903" s="14">
        <v>11561.1</v>
      </c>
      <c r="CW903" s="14">
        <v>11589.66</v>
      </c>
      <c r="CX903" s="14">
        <v>14499.1</v>
      </c>
      <c r="CY903" s="14">
        <v>19977.259999999998</v>
      </c>
      <c r="CZ903" s="14">
        <v>12302.78</v>
      </c>
      <c r="DA903" s="14">
        <v>16228.4</v>
      </c>
      <c r="DB903" s="14">
        <v>14556.41</v>
      </c>
      <c r="DC903" s="14">
        <v>9185.1990000000005</v>
      </c>
      <c r="DD903" s="14">
        <f>SUMIFS(CountData!$H:$H, CountData!$A:$A, $B903,CountData!$B:$B, $C903, CountData!$C:$C, $D903, CountData!$D:$D, $E903, CountData!$E:$E, $F903, CountData!$F:$F, $G903, CountData!$G:$G, $H903)</f>
        <v>16</v>
      </c>
      <c r="DE903" s="14">
        <f>SUMIFS(CountData!$I:$I, CountData!$A:$A, $B903, CountData!$B:$B, $C903, CountData!$C:$C, $D903, CountData!$D:$D, $E903, CountData!$E:$E, $F903, CountData!$F:$F, $G903, CountData!$G:$G, $H903)</f>
        <v>19</v>
      </c>
      <c r="DF903" s="27">
        <f t="shared" ca="1" si="14"/>
        <v>1243.2299999999977</v>
      </c>
      <c r="DG903" s="14">
        <v>0</v>
      </c>
    </row>
    <row r="904" spans="1:111" x14ac:dyDescent="0.25">
      <c r="A904" s="14" t="s">
        <v>56</v>
      </c>
      <c r="B904" s="14" t="s">
        <v>55</v>
      </c>
      <c r="C904" s="14" t="s">
        <v>55</v>
      </c>
      <c r="D904" s="14" t="s">
        <v>100</v>
      </c>
      <c r="E904" s="14" t="s">
        <v>55</v>
      </c>
      <c r="F904" s="14" t="s">
        <v>55</v>
      </c>
      <c r="G904" s="14" t="s">
        <v>102</v>
      </c>
      <c r="H904" s="1">
        <v>42229</v>
      </c>
      <c r="I904" s="14">
        <v>8024.35</v>
      </c>
      <c r="J904" s="14">
        <v>7800.0050000000001</v>
      </c>
      <c r="K904" s="14">
        <v>7677.7250000000004</v>
      </c>
      <c r="L904" s="14">
        <v>7910.09</v>
      </c>
      <c r="M904" s="14">
        <v>8157.62</v>
      </c>
      <c r="N904" s="14">
        <v>8491.6550000000007</v>
      </c>
      <c r="O904" s="14">
        <v>9309.32</v>
      </c>
      <c r="P904" s="14">
        <v>10540.63</v>
      </c>
      <c r="Q904" s="14">
        <v>12710.16</v>
      </c>
      <c r="R904" s="14">
        <v>13516.01</v>
      </c>
      <c r="S904" s="14">
        <v>14880.97</v>
      </c>
      <c r="T904" s="14">
        <v>15370.92</v>
      </c>
      <c r="U904" s="14">
        <v>15409.43</v>
      </c>
      <c r="V904" s="14">
        <v>15722.79</v>
      </c>
      <c r="W904" s="14">
        <v>15873.06</v>
      </c>
      <c r="X904" s="14">
        <v>14627.36</v>
      </c>
      <c r="Y904" s="14">
        <v>15404.31</v>
      </c>
      <c r="Z904" s="14">
        <v>15545.03</v>
      </c>
      <c r="AA904" s="14">
        <v>16006.28</v>
      </c>
      <c r="AB904" s="14">
        <v>17427.52</v>
      </c>
      <c r="AC904" s="14">
        <v>16511.2</v>
      </c>
      <c r="AD904" s="14">
        <v>13818.52</v>
      </c>
      <c r="AE904" s="14">
        <v>11658.04</v>
      </c>
      <c r="AF904" s="14">
        <v>9574.0949999999993</v>
      </c>
      <c r="AG904" s="14">
        <v>15395.75</v>
      </c>
      <c r="AH904" s="14">
        <v>7924.2650000000003</v>
      </c>
      <c r="AI904" s="14">
        <v>7695.8140000000003</v>
      </c>
      <c r="AJ904" s="14">
        <v>7566.6869999999999</v>
      </c>
      <c r="AK904" s="14">
        <v>7804.4520000000002</v>
      </c>
      <c r="AL904" s="14">
        <v>8143.759</v>
      </c>
      <c r="AM904" s="14">
        <v>8427.2440000000006</v>
      </c>
      <c r="AN904" s="14">
        <v>9305.4889999999996</v>
      </c>
      <c r="AO904" s="14">
        <v>10662.35</v>
      </c>
      <c r="AP904" s="14">
        <v>12672.24</v>
      </c>
      <c r="AQ904" s="14">
        <v>13334.52</v>
      </c>
      <c r="AR904" s="14">
        <v>14576.5</v>
      </c>
      <c r="AS904" s="14">
        <v>15041.75</v>
      </c>
      <c r="AT904" s="14">
        <v>15110.27</v>
      </c>
      <c r="AU904" s="14">
        <v>15392.43</v>
      </c>
      <c r="AV904" s="14">
        <v>15673.37</v>
      </c>
      <c r="AW904" s="14">
        <v>16625.25</v>
      </c>
      <c r="AX904" s="14">
        <v>17369.849999999999</v>
      </c>
      <c r="AY904" s="14">
        <v>17661.47</v>
      </c>
      <c r="AZ904" s="14">
        <v>17976</v>
      </c>
      <c r="BA904" s="14">
        <v>17289.419999999998</v>
      </c>
      <c r="BB904" s="14">
        <v>16366.72</v>
      </c>
      <c r="BC904" s="14">
        <v>13678.46</v>
      </c>
      <c r="BD904" s="14">
        <v>11506.61</v>
      </c>
      <c r="BE904" s="14">
        <v>9332.4050000000007</v>
      </c>
      <c r="BF904" s="14">
        <v>17397.919999999998</v>
      </c>
      <c r="BG904" s="14">
        <v>71.838700000000003</v>
      </c>
      <c r="BH904" s="14">
        <v>71.419399999999996</v>
      </c>
      <c r="BI904" s="14">
        <v>70.161299999999997</v>
      </c>
      <c r="BJ904" s="14">
        <v>69.161299999999997</v>
      </c>
      <c r="BK904" s="14">
        <v>68.741900000000001</v>
      </c>
      <c r="BL904" s="14">
        <v>69.161299999999997</v>
      </c>
      <c r="BM904" s="14">
        <v>69.580600000000004</v>
      </c>
      <c r="BN904" s="14">
        <v>74.419399999999996</v>
      </c>
      <c r="BO904" s="14">
        <v>76.096800000000002</v>
      </c>
      <c r="BP904" s="14">
        <v>81.096800000000002</v>
      </c>
      <c r="BQ904" s="14">
        <v>83.935500000000005</v>
      </c>
      <c r="BR904" s="14">
        <v>84.774199999999993</v>
      </c>
      <c r="BS904" s="14">
        <v>84.935500000000005</v>
      </c>
      <c r="BT904" s="14">
        <v>86.354799999999997</v>
      </c>
      <c r="BU904" s="14">
        <v>83.935500000000005</v>
      </c>
      <c r="BV904" s="14">
        <v>82.096800000000002</v>
      </c>
      <c r="BW904" s="14">
        <v>81.677400000000006</v>
      </c>
      <c r="BX904" s="14">
        <v>82.516099999999994</v>
      </c>
      <c r="BY904" s="14">
        <v>81.516099999999994</v>
      </c>
      <c r="BZ904" s="14">
        <v>77.677400000000006</v>
      </c>
      <c r="CA904" s="14">
        <v>76.258099999999999</v>
      </c>
      <c r="CB904" s="14">
        <v>74.419399999999996</v>
      </c>
      <c r="CC904" s="14">
        <v>73.838700000000003</v>
      </c>
      <c r="CD904" s="14">
        <v>73</v>
      </c>
      <c r="CE904" s="14">
        <v>6474.12</v>
      </c>
      <c r="CF904" s="14">
        <v>5938.4189999999999</v>
      </c>
      <c r="CG904" s="14">
        <v>6002.2979999999998</v>
      </c>
      <c r="CH904" s="14">
        <v>5256.7839999999997</v>
      </c>
      <c r="CI904" s="14">
        <v>3809.7280000000001</v>
      </c>
      <c r="CJ904" s="14">
        <v>2678.826</v>
      </c>
      <c r="CK904" s="14">
        <v>2375.4679999999998</v>
      </c>
      <c r="CL904" s="14">
        <v>2770.498</v>
      </c>
      <c r="CM904" s="14">
        <v>3227.4029999999998</v>
      </c>
      <c r="CN904" s="14">
        <v>5197.0510000000004</v>
      </c>
      <c r="CO904" s="14">
        <v>6392.9070000000002</v>
      </c>
      <c r="CP904" s="14">
        <v>7909.9530000000004</v>
      </c>
      <c r="CQ904" s="14">
        <v>8300.3539999999994</v>
      </c>
      <c r="CR904" s="14">
        <v>10972.91</v>
      </c>
      <c r="CS904" s="14">
        <v>9544.5450000000001</v>
      </c>
      <c r="CT904" s="14">
        <v>9901.4249999999993</v>
      </c>
      <c r="CU904" s="14">
        <v>10385.959999999999</v>
      </c>
      <c r="CV904" s="14">
        <v>13003.31</v>
      </c>
      <c r="CW904" s="14">
        <v>13229.06</v>
      </c>
      <c r="CX904" s="14">
        <v>14555.6</v>
      </c>
      <c r="CY904" s="14">
        <v>14972.8</v>
      </c>
      <c r="CZ904" s="14">
        <v>11014.38</v>
      </c>
      <c r="DA904" s="14">
        <v>12343.92</v>
      </c>
      <c r="DB904" s="14">
        <v>11660.11</v>
      </c>
      <c r="DC904" s="14">
        <v>9338.1059999999998</v>
      </c>
      <c r="DD904" s="14">
        <f>SUMIFS(CountData!$H:$H, CountData!$A:$A, $B904,CountData!$B:$B, $C904, CountData!$C:$C, $D904, CountData!$D:$D, $E904, CountData!$E:$E, $F904, CountData!$F:$F, $G904, CountData!$G:$G, $H904)</f>
        <v>16</v>
      </c>
      <c r="DE904" s="14">
        <f>SUMIFS(CountData!$I:$I, CountData!$A:$A, $B904, CountData!$B:$B, $C904, CountData!$C:$C, $D904, CountData!$D:$D, $E904, CountData!$E:$E, $F904, CountData!$F:$F, $G904, CountData!$G:$G, $H904)</f>
        <v>19</v>
      </c>
      <c r="DF904" s="27">
        <f t="shared" ca="1" si="14"/>
        <v>1436.7400000000016</v>
      </c>
      <c r="DG904" s="14">
        <v>0</v>
      </c>
    </row>
    <row r="905" spans="1:111" x14ac:dyDescent="0.25">
      <c r="A905" s="14" t="s">
        <v>56</v>
      </c>
      <c r="B905" s="14" t="s">
        <v>55</v>
      </c>
      <c r="C905" s="14" t="s">
        <v>55</v>
      </c>
      <c r="D905" s="14" t="s">
        <v>100</v>
      </c>
      <c r="E905" s="14" t="s">
        <v>55</v>
      </c>
      <c r="F905" s="14" t="s">
        <v>55</v>
      </c>
      <c r="G905" s="14" t="s">
        <v>102</v>
      </c>
      <c r="H905" s="1">
        <v>42241</v>
      </c>
      <c r="I905" s="14">
        <v>7216.79</v>
      </c>
      <c r="J905" s="14">
        <v>7022.33</v>
      </c>
      <c r="K905" s="14">
        <v>6960.4449999999997</v>
      </c>
      <c r="L905" s="14">
        <v>7223.86</v>
      </c>
      <c r="M905" s="14">
        <v>7628.83</v>
      </c>
      <c r="N905" s="14">
        <v>8199.58</v>
      </c>
      <c r="O905" s="14">
        <v>9038.4950000000008</v>
      </c>
      <c r="P905" s="14">
        <v>9978.34</v>
      </c>
      <c r="Q905" s="14">
        <v>12079.68</v>
      </c>
      <c r="R905" s="14">
        <v>12677.64</v>
      </c>
      <c r="S905" s="14">
        <v>13243.6</v>
      </c>
      <c r="T905" s="14">
        <v>13547.65</v>
      </c>
      <c r="U905" s="14">
        <v>13737.74</v>
      </c>
      <c r="V905" s="14">
        <v>13867.79</v>
      </c>
      <c r="W905" s="14">
        <v>14073.04</v>
      </c>
      <c r="X905" s="14">
        <v>13310.02</v>
      </c>
      <c r="Y905" s="14">
        <v>13889.29</v>
      </c>
      <c r="Z905" s="14">
        <v>13761.11</v>
      </c>
      <c r="AA905" s="14">
        <v>13754.33</v>
      </c>
      <c r="AB905" s="14">
        <v>14774.93</v>
      </c>
      <c r="AC905" s="14">
        <v>14308.77</v>
      </c>
      <c r="AD905" s="14">
        <v>12052.54</v>
      </c>
      <c r="AE905" s="14">
        <v>10447.14</v>
      </c>
      <c r="AF905" s="14">
        <v>8920.5300000000007</v>
      </c>
      <c r="AG905" s="14">
        <v>13678.68</v>
      </c>
      <c r="AH905" s="14">
        <v>7185.6639999999998</v>
      </c>
      <c r="AI905" s="14">
        <v>7040.5150000000003</v>
      </c>
      <c r="AJ905" s="14">
        <v>6993.0110000000004</v>
      </c>
      <c r="AK905" s="14">
        <v>7329.1310000000003</v>
      </c>
      <c r="AL905" s="14">
        <v>7666.973</v>
      </c>
      <c r="AM905" s="14">
        <v>8237.5400000000009</v>
      </c>
      <c r="AN905" s="14">
        <v>9128.4590000000007</v>
      </c>
      <c r="AO905" s="14">
        <v>10022.11</v>
      </c>
      <c r="AP905" s="14">
        <v>11988.8</v>
      </c>
      <c r="AQ905" s="14">
        <v>12651.64</v>
      </c>
      <c r="AR905" s="14">
        <v>13209.54</v>
      </c>
      <c r="AS905" s="14">
        <v>13364.47</v>
      </c>
      <c r="AT905" s="14">
        <v>13505.26</v>
      </c>
      <c r="AU905" s="14">
        <v>13633.21</v>
      </c>
      <c r="AV905" s="14">
        <v>13974.57</v>
      </c>
      <c r="AW905" s="14">
        <v>14970.68</v>
      </c>
      <c r="AX905" s="14">
        <v>15356.37</v>
      </c>
      <c r="AY905" s="14">
        <v>15432.37</v>
      </c>
      <c r="AZ905" s="14">
        <v>15288.32</v>
      </c>
      <c r="BA905" s="14">
        <v>14846.97</v>
      </c>
      <c r="BB905" s="14">
        <v>14332.54</v>
      </c>
      <c r="BC905" s="14">
        <v>12137.72</v>
      </c>
      <c r="BD905" s="14">
        <v>10532.59</v>
      </c>
      <c r="BE905" s="14">
        <v>8775.01</v>
      </c>
      <c r="BF905" s="14">
        <v>15270.52</v>
      </c>
      <c r="BG905" s="14">
        <v>71.180700000000002</v>
      </c>
      <c r="BH905" s="14">
        <v>71.180700000000002</v>
      </c>
      <c r="BI905" s="14">
        <v>71.180700000000002</v>
      </c>
      <c r="BJ905" s="14">
        <v>71.590400000000002</v>
      </c>
      <c r="BK905" s="14">
        <v>72</v>
      </c>
      <c r="BL905" s="14">
        <v>72.409599999999998</v>
      </c>
      <c r="BM905" s="14">
        <v>72.819299999999998</v>
      </c>
      <c r="BN905" s="14">
        <v>73.228899999999996</v>
      </c>
      <c r="BO905" s="14">
        <v>73.638599999999997</v>
      </c>
      <c r="BP905" s="14">
        <v>73.638599999999997</v>
      </c>
      <c r="BQ905" s="14">
        <v>73.228899999999996</v>
      </c>
      <c r="BR905" s="14">
        <v>73.638599999999997</v>
      </c>
      <c r="BS905" s="14">
        <v>74.228899999999996</v>
      </c>
      <c r="BT905" s="14">
        <v>77.048199999999994</v>
      </c>
      <c r="BU905" s="14">
        <v>77.867500000000007</v>
      </c>
      <c r="BV905" s="14">
        <v>78.048199999999994</v>
      </c>
      <c r="BW905" s="14">
        <v>80.457800000000006</v>
      </c>
      <c r="BX905" s="14">
        <v>77.638599999999997</v>
      </c>
      <c r="BY905" s="14">
        <v>76.228899999999996</v>
      </c>
      <c r="BZ905" s="14">
        <v>74.819299999999998</v>
      </c>
      <c r="CA905" s="14">
        <v>74.819299999999998</v>
      </c>
      <c r="CB905" s="14">
        <v>74.409599999999998</v>
      </c>
      <c r="CC905" s="14">
        <v>75.819299999999998</v>
      </c>
      <c r="CD905" s="14">
        <v>75.409599999999998</v>
      </c>
      <c r="CE905" s="14">
        <v>5399.7619999999997</v>
      </c>
      <c r="CF905" s="14">
        <v>4988.826</v>
      </c>
      <c r="CG905" s="14">
        <v>4429.4690000000001</v>
      </c>
      <c r="CH905" s="14">
        <v>3683.0189999999998</v>
      </c>
      <c r="CI905" s="14">
        <v>2843.1379999999999</v>
      </c>
      <c r="CJ905" s="14">
        <v>2172.723</v>
      </c>
      <c r="CK905" s="14">
        <v>1788.143</v>
      </c>
      <c r="CL905" s="14">
        <v>1928.44</v>
      </c>
      <c r="CM905" s="14">
        <v>3024.4839999999999</v>
      </c>
      <c r="CN905" s="14">
        <v>6364.56</v>
      </c>
      <c r="CO905" s="14">
        <v>11321.62</v>
      </c>
      <c r="CP905" s="14">
        <v>17634.61</v>
      </c>
      <c r="CQ905" s="14">
        <v>16781.03</v>
      </c>
      <c r="CR905" s="14">
        <v>12570.59</v>
      </c>
      <c r="CS905" s="14">
        <v>9842.6970000000001</v>
      </c>
      <c r="CT905" s="14">
        <v>10055.73</v>
      </c>
      <c r="CU905" s="14">
        <v>13197.83</v>
      </c>
      <c r="CV905" s="14">
        <v>10896.55</v>
      </c>
      <c r="CW905" s="14">
        <v>10708.28</v>
      </c>
      <c r="CX905" s="14">
        <v>13299.93</v>
      </c>
      <c r="CY905" s="14">
        <v>17597.86</v>
      </c>
      <c r="CZ905" s="14">
        <v>11704.32</v>
      </c>
      <c r="DA905" s="14">
        <v>19129.599999999999</v>
      </c>
      <c r="DB905" s="14">
        <v>19441.939999999999</v>
      </c>
      <c r="DC905" s="14">
        <v>9269.8150000000005</v>
      </c>
      <c r="DD905" s="14">
        <f>SUMIFS(CountData!$H:$H, CountData!$A:$A, $B905,CountData!$B:$B, $C905, CountData!$C:$C, $D905, CountData!$D:$D, $E905, CountData!$E:$E, $F905, CountData!$F:$F, $G905, CountData!$G:$G, $H905)</f>
        <v>16</v>
      </c>
      <c r="DE905" s="14">
        <f>SUMIFS(CountData!$I:$I, CountData!$A:$A, $B905, CountData!$B:$B, $C905, CountData!$C:$C, $D905, CountData!$D:$D, $E905, CountData!$E:$E, $F905, CountData!$F:$F, $G905, CountData!$G:$G, $H905)</f>
        <v>19</v>
      </c>
      <c r="DF905" s="27">
        <f t="shared" ca="1" si="14"/>
        <v>1254.8100000000013</v>
      </c>
      <c r="DG905" s="14">
        <v>0</v>
      </c>
    </row>
    <row r="906" spans="1:111" x14ac:dyDescent="0.25">
      <c r="A906" s="14" t="s">
        <v>56</v>
      </c>
      <c r="B906" s="14" t="s">
        <v>55</v>
      </c>
      <c r="C906" s="14" t="s">
        <v>55</v>
      </c>
      <c r="D906" s="14" t="s">
        <v>100</v>
      </c>
      <c r="E906" s="14" t="s">
        <v>55</v>
      </c>
      <c r="F906" s="14" t="s">
        <v>55</v>
      </c>
      <c r="G906" s="14" t="s">
        <v>102</v>
      </c>
      <c r="H906" s="1">
        <v>42242</v>
      </c>
      <c r="I906" s="14">
        <v>8924.5300000000007</v>
      </c>
      <c r="J906" s="14">
        <v>8598.9599999999991</v>
      </c>
      <c r="K906" s="14">
        <v>8485.1550000000007</v>
      </c>
      <c r="L906" s="14">
        <v>8686.5849999999991</v>
      </c>
      <c r="M906" s="14">
        <v>8970.4249999999993</v>
      </c>
      <c r="N906" s="14">
        <v>9548.9950000000008</v>
      </c>
      <c r="O906" s="14">
        <v>10288.01</v>
      </c>
      <c r="P906" s="14">
        <v>11211.87</v>
      </c>
      <c r="Q906" s="14">
        <v>13072.06</v>
      </c>
      <c r="R906" s="14">
        <v>13154.48</v>
      </c>
      <c r="S906" s="14">
        <v>13871.47</v>
      </c>
      <c r="T906" s="14">
        <v>14401.45</v>
      </c>
      <c r="U906" s="14">
        <v>14594.03</v>
      </c>
      <c r="V906" s="14">
        <v>14752.93</v>
      </c>
      <c r="W906" s="14">
        <v>15162.85</v>
      </c>
      <c r="X906" s="14">
        <v>13350.57</v>
      </c>
      <c r="Y906" s="14">
        <v>14126.43</v>
      </c>
      <c r="Z906" s="14">
        <v>14524.47</v>
      </c>
      <c r="AA906" s="14">
        <v>15002.68</v>
      </c>
      <c r="AB906" s="14">
        <v>17548.98</v>
      </c>
      <c r="AC906" s="14">
        <v>16771.310000000001</v>
      </c>
      <c r="AD906" s="14">
        <v>14542.66</v>
      </c>
      <c r="AE906" s="14">
        <v>11965.37</v>
      </c>
      <c r="AF906" s="14">
        <v>9968.0400000000009</v>
      </c>
      <c r="AG906" s="14">
        <v>14251.04</v>
      </c>
      <c r="AH906" s="14">
        <v>8948.6980000000003</v>
      </c>
      <c r="AI906" s="14">
        <v>8560.1869999999999</v>
      </c>
      <c r="AJ906" s="14">
        <v>8465.277</v>
      </c>
      <c r="AK906" s="14">
        <v>8683.31</v>
      </c>
      <c r="AL906" s="14">
        <v>8939.2389999999996</v>
      </c>
      <c r="AM906" s="14">
        <v>9483.6869999999999</v>
      </c>
      <c r="AN906" s="14">
        <v>10273.530000000001</v>
      </c>
      <c r="AO906" s="14">
        <v>11355.75</v>
      </c>
      <c r="AP906" s="14">
        <v>13137.94</v>
      </c>
      <c r="AQ906" s="14">
        <v>13164.43</v>
      </c>
      <c r="AR906" s="14">
        <v>13721.4</v>
      </c>
      <c r="AS906" s="14">
        <v>14137.49</v>
      </c>
      <c r="AT906" s="14">
        <v>14320.04</v>
      </c>
      <c r="AU906" s="14">
        <v>14400.8</v>
      </c>
      <c r="AV906" s="14">
        <v>14933.05</v>
      </c>
      <c r="AW906" s="14">
        <v>15426.18</v>
      </c>
      <c r="AX906" s="14">
        <v>16160.01</v>
      </c>
      <c r="AY906" s="14">
        <v>16835.88</v>
      </c>
      <c r="AZ906" s="14">
        <v>17140.71</v>
      </c>
      <c r="BA906" s="14">
        <v>17491.490000000002</v>
      </c>
      <c r="BB906" s="14">
        <v>16488.54</v>
      </c>
      <c r="BC906" s="14">
        <v>14343.07</v>
      </c>
      <c r="BD906" s="14">
        <v>11861.65</v>
      </c>
      <c r="BE906" s="14">
        <v>9717.6869999999999</v>
      </c>
      <c r="BF906" s="14">
        <v>16349.73</v>
      </c>
      <c r="BG906" s="14">
        <v>74.1648</v>
      </c>
      <c r="BH906" s="14">
        <v>72.582400000000007</v>
      </c>
      <c r="BI906" s="14">
        <v>72.582400000000007</v>
      </c>
      <c r="BJ906" s="14">
        <v>73</v>
      </c>
      <c r="BK906" s="14">
        <v>72.8352</v>
      </c>
      <c r="BL906" s="14">
        <v>72.417599999999993</v>
      </c>
      <c r="BM906" s="14">
        <v>72.8352</v>
      </c>
      <c r="BN906" s="14">
        <v>73.252700000000004</v>
      </c>
      <c r="BO906" s="14">
        <v>75.087900000000005</v>
      </c>
      <c r="BP906" s="14">
        <v>77.758200000000002</v>
      </c>
      <c r="BQ906" s="14">
        <v>81.593400000000003</v>
      </c>
      <c r="BR906" s="14">
        <v>84.593400000000003</v>
      </c>
      <c r="BS906" s="14">
        <v>86.758200000000002</v>
      </c>
      <c r="BT906" s="14">
        <v>86.340699999999998</v>
      </c>
      <c r="BU906" s="14">
        <v>88.340699999999998</v>
      </c>
      <c r="BV906" s="14">
        <v>86.923100000000005</v>
      </c>
      <c r="BW906" s="14">
        <v>85.340699999999998</v>
      </c>
      <c r="BX906" s="14">
        <v>82.505499999999998</v>
      </c>
      <c r="BY906" s="14">
        <v>79.670299999999997</v>
      </c>
      <c r="BZ906" s="14">
        <v>76.252700000000004</v>
      </c>
      <c r="CA906" s="14">
        <v>75.252700000000004</v>
      </c>
      <c r="CB906" s="14">
        <v>74.417599999999993</v>
      </c>
      <c r="CC906" s="14">
        <v>75</v>
      </c>
      <c r="CD906" s="14">
        <v>74</v>
      </c>
      <c r="CE906" s="14">
        <v>8274.2729999999992</v>
      </c>
      <c r="CF906" s="14">
        <v>6885.6629999999996</v>
      </c>
      <c r="CG906" s="14">
        <v>4251.12</v>
      </c>
      <c r="CH906" s="14">
        <v>3775.9180000000001</v>
      </c>
      <c r="CI906" s="14">
        <v>2979.1880000000001</v>
      </c>
      <c r="CJ906" s="14">
        <v>1963.6679999999999</v>
      </c>
      <c r="CK906" s="14">
        <v>1725.6679999999999</v>
      </c>
      <c r="CL906" s="14">
        <v>2604.9760000000001</v>
      </c>
      <c r="CM906" s="14">
        <v>4472.0140000000001</v>
      </c>
      <c r="CN906" s="14">
        <v>6562.1329999999998</v>
      </c>
      <c r="CO906" s="14">
        <v>7437.1469999999999</v>
      </c>
      <c r="CP906" s="14">
        <v>8084.7380000000003</v>
      </c>
      <c r="CQ906" s="14">
        <v>9600.8230000000003</v>
      </c>
      <c r="CR906" s="14">
        <v>9518.5679999999993</v>
      </c>
      <c r="CS906" s="14">
        <v>14030.74</v>
      </c>
      <c r="CT906" s="14">
        <v>13530.88</v>
      </c>
      <c r="CU906" s="14">
        <v>12222.52</v>
      </c>
      <c r="CV906" s="14">
        <v>10982.94</v>
      </c>
      <c r="CW906" s="14">
        <v>10198.49</v>
      </c>
      <c r="CX906" s="14">
        <v>16000.73</v>
      </c>
      <c r="CY906" s="14">
        <v>17411.669999999998</v>
      </c>
      <c r="CZ906" s="14">
        <v>11208.82</v>
      </c>
      <c r="DA906" s="14">
        <v>12462.41</v>
      </c>
      <c r="DB906" s="14">
        <v>9866.3809999999994</v>
      </c>
      <c r="DC906" s="14">
        <v>10555.68</v>
      </c>
      <c r="DD906" s="14">
        <f>SUMIFS(CountData!$H:$H, CountData!$A:$A, $B906,CountData!$B:$B, $C906, CountData!$C:$C, $D906, CountData!$D:$D, $E906, CountData!$E:$E, $F906, CountData!$F:$F, $G906, CountData!$G:$G, $H906)</f>
        <v>16</v>
      </c>
      <c r="DE906" s="14">
        <f>SUMIFS(CountData!$I:$I, CountData!$A:$A, $B906, CountData!$B:$B, $C906, CountData!$C:$C, $D906, CountData!$D:$D, $E906, CountData!$E:$E, $F906, CountData!$F:$F, $G906, CountData!$G:$G, $H906)</f>
        <v>19</v>
      </c>
      <c r="DF906" s="27">
        <f t="shared" ca="1" si="14"/>
        <v>1587.7424999999985</v>
      </c>
      <c r="DG906" s="14">
        <v>0</v>
      </c>
    </row>
    <row r="907" spans="1:111" x14ac:dyDescent="0.25">
      <c r="A907" s="14" t="s">
        <v>56</v>
      </c>
      <c r="B907" s="14" t="s">
        <v>55</v>
      </c>
      <c r="C907" s="14" t="s">
        <v>55</v>
      </c>
      <c r="D907" s="14" t="s">
        <v>100</v>
      </c>
      <c r="E907" s="14" t="s">
        <v>55</v>
      </c>
      <c r="F907" s="14" t="s">
        <v>55</v>
      </c>
      <c r="G907" s="14" t="s">
        <v>102</v>
      </c>
      <c r="H907" s="1">
        <v>42243</v>
      </c>
      <c r="I907" s="14">
        <v>8551.2749999999996</v>
      </c>
      <c r="J907" s="14">
        <v>8173.96</v>
      </c>
      <c r="K907" s="14">
        <v>8092.68</v>
      </c>
      <c r="L907" s="14">
        <v>8406.1550000000007</v>
      </c>
      <c r="M907" s="14">
        <v>8783.2350000000006</v>
      </c>
      <c r="N907" s="14">
        <v>9299.1299999999992</v>
      </c>
      <c r="O907" s="14">
        <v>10002.36</v>
      </c>
      <c r="P907" s="14">
        <v>11290.36</v>
      </c>
      <c r="Q907" s="14">
        <v>13516.83</v>
      </c>
      <c r="R907" s="14">
        <v>14021.57</v>
      </c>
      <c r="S907" s="14">
        <v>14608.4</v>
      </c>
      <c r="T907" s="14">
        <v>14807.31</v>
      </c>
      <c r="U907" s="14">
        <v>15003.09</v>
      </c>
      <c r="V907" s="14">
        <v>15164.67</v>
      </c>
      <c r="W907" s="14">
        <v>15568.63</v>
      </c>
      <c r="X907" s="14">
        <v>13932.5</v>
      </c>
      <c r="Y907" s="14">
        <v>14471.65</v>
      </c>
      <c r="Z907" s="14">
        <v>14927.08</v>
      </c>
      <c r="AA907" s="14">
        <v>15623.42</v>
      </c>
      <c r="AB907" s="14">
        <v>17960.490000000002</v>
      </c>
      <c r="AC907" s="14">
        <v>17176.09</v>
      </c>
      <c r="AD907" s="14">
        <v>14339.25</v>
      </c>
      <c r="AE907" s="14">
        <v>11717.04</v>
      </c>
      <c r="AF907" s="14">
        <v>9504.1650000000009</v>
      </c>
      <c r="AG907" s="14">
        <v>14738.66</v>
      </c>
      <c r="AH907" s="14">
        <v>8498.1679999999997</v>
      </c>
      <c r="AI907" s="14">
        <v>8137.4070000000002</v>
      </c>
      <c r="AJ907" s="14">
        <v>8044.01</v>
      </c>
      <c r="AK907" s="14">
        <v>8278.8719999999994</v>
      </c>
      <c r="AL907" s="14">
        <v>8683.5630000000001</v>
      </c>
      <c r="AM907" s="14">
        <v>9145.9699999999993</v>
      </c>
      <c r="AN907" s="14">
        <v>9943.1859999999997</v>
      </c>
      <c r="AO907" s="14">
        <v>11444.86</v>
      </c>
      <c r="AP907" s="14">
        <v>13599.61</v>
      </c>
      <c r="AQ907" s="14">
        <v>13895.12</v>
      </c>
      <c r="AR907" s="14">
        <v>14439.76</v>
      </c>
      <c r="AS907" s="14">
        <v>14608.81</v>
      </c>
      <c r="AT907" s="14">
        <v>14819.6</v>
      </c>
      <c r="AU907" s="14">
        <v>14868.05</v>
      </c>
      <c r="AV907" s="14">
        <v>15420.5</v>
      </c>
      <c r="AW907" s="14">
        <v>16151.42</v>
      </c>
      <c r="AX907" s="14">
        <v>16416.88</v>
      </c>
      <c r="AY907" s="14">
        <v>17083.830000000002</v>
      </c>
      <c r="AZ907" s="14">
        <v>17655.29</v>
      </c>
      <c r="BA907" s="14">
        <v>17796.689999999999</v>
      </c>
      <c r="BB907" s="14">
        <v>16954.259999999998</v>
      </c>
      <c r="BC907" s="14">
        <v>14255.89</v>
      </c>
      <c r="BD907" s="14">
        <v>11705.75</v>
      </c>
      <c r="BE907" s="14">
        <v>9449.9920000000002</v>
      </c>
      <c r="BF907" s="14">
        <v>16803.16</v>
      </c>
      <c r="BG907" s="14">
        <v>73.588899999999995</v>
      </c>
      <c r="BH907" s="14">
        <v>73.588899999999995</v>
      </c>
      <c r="BI907" s="14">
        <v>73.588899999999995</v>
      </c>
      <c r="BJ907" s="14">
        <v>72.588899999999995</v>
      </c>
      <c r="BK907" s="14">
        <v>73.411100000000005</v>
      </c>
      <c r="BL907" s="14">
        <v>73</v>
      </c>
      <c r="BM907" s="14">
        <v>72.588899999999995</v>
      </c>
      <c r="BN907" s="14">
        <v>76.2333</v>
      </c>
      <c r="BO907" s="14">
        <v>79.466700000000003</v>
      </c>
      <c r="BP907" s="14">
        <v>84.466700000000003</v>
      </c>
      <c r="BQ907" s="14">
        <v>86.111099999999993</v>
      </c>
      <c r="BR907" s="14">
        <v>87.111099999999993</v>
      </c>
      <c r="BS907" s="14">
        <v>88.111099999999993</v>
      </c>
      <c r="BT907" s="14">
        <v>88.111099999999993</v>
      </c>
      <c r="BU907" s="14">
        <v>91.7</v>
      </c>
      <c r="BV907" s="14">
        <v>90.111099999999993</v>
      </c>
      <c r="BW907" s="14">
        <v>89.288899999999998</v>
      </c>
      <c r="BX907" s="14">
        <v>87.877799999999993</v>
      </c>
      <c r="BY907" s="14">
        <v>82.466700000000003</v>
      </c>
      <c r="BZ907" s="14">
        <v>79.2333</v>
      </c>
      <c r="CA907" s="14">
        <v>77.822199999999995</v>
      </c>
      <c r="CB907" s="14">
        <v>76.588899999999995</v>
      </c>
      <c r="CC907" s="14">
        <v>76.177800000000005</v>
      </c>
      <c r="CD907" s="14">
        <v>76</v>
      </c>
      <c r="CE907" s="14">
        <v>30288.27</v>
      </c>
      <c r="CF907" s="14">
        <v>28738.78</v>
      </c>
      <c r="CG907" s="14">
        <v>25415.919999999998</v>
      </c>
      <c r="CH907" s="14">
        <v>21314.36</v>
      </c>
      <c r="CI907" s="14">
        <v>17035.25</v>
      </c>
      <c r="CJ907" s="14">
        <v>12302.28</v>
      </c>
      <c r="CK907" s="14">
        <v>10630.97</v>
      </c>
      <c r="CL907" s="14">
        <v>10906.37</v>
      </c>
      <c r="CM907" s="14">
        <v>20275.28</v>
      </c>
      <c r="CN907" s="14">
        <v>29609.39</v>
      </c>
      <c r="CO907" s="14">
        <v>35048.32</v>
      </c>
      <c r="CP907" s="14">
        <v>46290.65</v>
      </c>
      <c r="CQ907" s="14">
        <v>46777.04</v>
      </c>
      <c r="CR907" s="14">
        <v>49889.58</v>
      </c>
      <c r="CS907" s="14">
        <v>67028.63</v>
      </c>
      <c r="CT907" s="14">
        <v>61981.13</v>
      </c>
      <c r="CU907" s="14">
        <v>70765.41</v>
      </c>
      <c r="CV907" s="14">
        <v>78420.62</v>
      </c>
      <c r="CW907" s="14">
        <v>80314.63</v>
      </c>
      <c r="CX907" s="14">
        <v>98041.67</v>
      </c>
      <c r="CY907" s="14">
        <v>119910.3</v>
      </c>
      <c r="CZ907" s="14">
        <v>73817.55</v>
      </c>
      <c r="DA907" s="14">
        <v>60478.35</v>
      </c>
      <c r="DB907" s="14">
        <v>62115.06</v>
      </c>
      <c r="DC907" s="14">
        <v>58349.09</v>
      </c>
      <c r="DD907" s="14">
        <f>SUMIFS(CountData!$H:$H, CountData!$A:$A, $B907,CountData!$B:$B, $C907, CountData!$C:$C, $D907, CountData!$D:$D, $E907, CountData!$E:$E, $F907, CountData!$F:$F, $G907, CountData!$G:$G, $H907)</f>
        <v>16</v>
      </c>
      <c r="DE907" s="14">
        <f>SUMIFS(CountData!$I:$I, CountData!$A:$A, $B907, CountData!$B:$B, $C907, CountData!$C:$C, $D907, CountData!$D:$D, $E907, CountData!$E:$E, $F907, CountData!$F:$F, $G907, CountData!$G:$G, $H907)</f>
        <v>19</v>
      </c>
      <c r="DF907" s="27">
        <f t="shared" ca="1" si="14"/>
        <v>1529.4950000000008</v>
      </c>
      <c r="DG907" s="14">
        <v>0</v>
      </c>
    </row>
    <row r="908" spans="1:111" x14ac:dyDescent="0.25">
      <c r="A908" s="14" t="s">
        <v>56</v>
      </c>
      <c r="B908" s="14" t="s">
        <v>55</v>
      </c>
      <c r="C908" s="14" t="s">
        <v>55</v>
      </c>
      <c r="D908" s="14" t="s">
        <v>100</v>
      </c>
      <c r="E908" s="14" t="s">
        <v>55</v>
      </c>
      <c r="F908" s="14" t="s">
        <v>55</v>
      </c>
      <c r="G908" s="14" t="s">
        <v>102</v>
      </c>
      <c r="H908" s="1">
        <v>42244</v>
      </c>
      <c r="I908" s="14">
        <v>9086.0300000000007</v>
      </c>
      <c r="J908" s="14">
        <v>8741.7049999999999</v>
      </c>
      <c r="K908" s="14">
        <v>8301.66</v>
      </c>
      <c r="L908" s="14">
        <v>8560.1149999999998</v>
      </c>
      <c r="M908" s="14">
        <v>8660.0550000000003</v>
      </c>
      <c r="N908" s="14">
        <v>9394.3649999999998</v>
      </c>
      <c r="O908" s="14">
        <v>10179.77</v>
      </c>
      <c r="P908" s="14">
        <v>11507.09</v>
      </c>
      <c r="Q908" s="14">
        <v>13674.09</v>
      </c>
      <c r="R908" s="14">
        <v>14178.65</v>
      </c>
      <c r="S908" s="14">
        <v>15264.52</v>
      </c>
      <c r="T908" s="14">
        <v>15904.6</v>
      </c>
      <c r="U908" s="14">
        <v>15986.21</v>
      </c>
      <c r="V908" s="14">
        <v>16069.53</v>
      </c>
      <c r="W908" s="14">
        <v>16197.88</v>
      </c>
      <c r="X908" s="14">
        <v>14288.17</v>
      </c>
      <c r="Y908" s="14">
        <v>15047.79</v>
      </c>
      <c r="Z908" s="14">
        <v>15435.92</v>
      </c>
      <c r="AA908" s="14">
        <v>16156.79</v>
      </c>
      <c r="AB908" s="14">
        <v>18909.07</v>
      </c>
      <c r="AC908" s="14">
        <v>18180.419999999998</v>
      </c>
      <c r="AD908" s="14">
        <v>15419.64</v>
      </c>
      <c r="AE908" s="14">
        <v>13327.98</v>
      </c>
      <c r="AF908" s="14">
        <v>10696.09</v>
      </c>
      <c r="AG908" s="14">
        <v>15232.17</v>
      </c>
      <c r="AH908" s="14">
        <v>9026.4850000000006</v>
      </c>
      <c r="AI908" s="14">
        <v>8613.7289999999994</v>
      </c>
      <c r="AJ908" s="14">
        <v>8210.8259999999991</v>
      </c>
      <c r="AK908" s="14">
        <v>8440.67</v>
      </c>
      <c r="AL908" s="14">
        <v>8530.24</v>
      </c>
      <c r="AM908" s="14">
        <v>9214.99</v>
      </c>
      <c r="AN908" s="14">
        <v>10089.33</v>
      </c>
      <c r="AO908" s="14">
        <v>11651.23</v>
      </c>
      <c r="AP908" s="14">
        <v>13799.34</v>
      </c>
      <c r="AQ908" s="14">
        <v>14122.16</v>
      </c>
      <c r="AR908" s="14">
        <v>14962.17</v>
      </c>
      <c r="AS908" s="14">
        <v>15636.53</v>
      </c>
      <c r="AT908" s="14">
        <v>15809.62</v>
      </c>
      <c r="AU908" s="14">
        <v>15789.52</v>
      </c>
      <c r="AV908" s="14">
        <v>16069.75</v>
      </c>
      <c r="AW908" s="14">
        <v>16825.5</v>
      </c>
      <c r="AX908" s="14">
        <v>17598.37</v>
      </c>
      <c r="AY908" s="14">
        <v>18186.46</v>
      </c>
      <c r="AZ908" s="14">
        <v>18492.16</v>
      </c>
      <c r="BA908" s="14">
        <v>18818.54</v>
      </c>
      <c r="BB908" s="14">
        <v>17935.599999999999</v>
      </c>
      <c r="BC908" s="14">
        <v>15161.29</v>
      </c>
      <c r="BD908" s="14">
        <v>13164.77</v>
      </c>
      <c r="BE908" s="14">
        <v>10428.64</v>
      </c>
      <c r="BF908" s="14">
        <v>17715.53</v>
      </c>
      <c r="BG908" s="14">
        <v>75.591399999999993</v>
      </c>
      <c r="BH908" s="14">
        <v>74.1828</v>
      </c>
      <c r="BI908" s="14">
        <v>74.591399999999993</v>
      </c>
      <c r="BJ908" s="14">
        <v>74.1828</v>
      </c>
      <c r="BK908" s="14">
        <v>73.591399999999993</v>
      </c>
      <c r="BL908" s="14">
        <v>72.774199999999993</v>
      </c>
      <c r="BM908" s="14">
        <v>74.8172</v>
      </c>
      <c r="BN908" s="14">
        <v>79.043000000000006</v>
      </c>
      <c r="BO908" s="14">
        <v>82.494600000000005</v>
      </c>
      <c r="BP908" s="14">
        <v>85.903199999999998</v>
      </c>
      <c r="BQ908" s="14">
        <v>91.494600000000005</v>
      </c>
      <c r="BR908" s="14">
        <v>92.494600000000005</v>
      </c>
      <c r="BS908" s="14">
        <v>91.494600000000005</v>
      </c>
      <c r="BT908" s="14">
        <v>91.085999999999999</v>
      </c>
      <c r="BU908" s="14">
        <v>91.085999999999999</v>
      </c>
      <c r="BV908" s="14">
        <v>92.860200000000006</v>
      </c>
      <c r="BW908" s="14">
        <v>89.677400000000006</v>
      </c>
      <c r="BX908" s="14">
        <v>88.268799999999999</v>
      </c>
      <c r="BY908" s="14">
        <v>87.043000000000006</v>
      </c>
      <c r="BZ908" s="14">
        <v>81.225800000000007</v>
      </c>
      <c r="CA908" s="14">
        <v>78.8172</v>
      </c>
      <c r="CB908" s="14">
        <v>76.591399999999993</v>
      </c>
      <c r="CC908" s="14">
        <v>76.1828</v>
      </c>
      <c r="CD908" s="14">
        <v>75.1828</v>
      </c>
      <c r="CE908" s="14">
        <v>31844.43</v>
      </c>
      <c r="CF908" s="14">
        <v>30253.83</v>
      </c>
      <c r="CG908" s="14">
        <v>26732.93</v>
      </c>
      <c r="CH908" s="14">
        <v>22121.07</v>
      </c>
      <c r="CI908" s="14">
        <v>17701.189999999999</v>
      </c>
      <c r="CJ908" s="14">
        <v>13390.31</v>
      </c>
      <c r="CK908" s="14">
        <v>11413</v>
      </c>
      <c r="CL908" s="14">
        <v>11554.73</v>
      </c>
      <c r="CM908" s="14">
        <v>21943.58</v>
      </c>
      <c r="CN908" s="14">
        <v>31115.39</v>
      </c>
      <c r="CO908" s="14">
        <v>38012.050000000003</v>
      </c>
      <c r="CP908" s="14">
        <v>48537.77</v>
      </c>
      <c r="CQ908" s="14">
        <v>48021.55</v>
      </c>
      <c r="CR908" s="14">
        <v>50747.519999999997</v>
      </c>
      <c r="CS908" s="14">
        <v>64530.21</v>
      </c>
      <c r="CT908" s="14">
        <v>64292.82</v>
      </c>
      <c r="CU908" s="14">
        <v>71657.59</v>
      </c>
      <c r="CV908" s="14">
        <v>78772.039999999994</v>
      </c>
      <c r="CW908" s="14">
        <v>84171.56</v>
      </c>
      <c r="CX908" s="14">
        <v>99139.33</v>
      </c>
      <c r="CY908" s="14">
        <v>125240.8</v>
      </c>
      <c r="CZ908" s="14">
        <v>78495.149999999994</v>
      </c>
      <c r="DA908" s="14">
        <v>65090.29</v>
      </c>
      <c r="DB908" s="14">
        <v>66908.33</v>
      </c>
      <c r="DC908" s="14">
        <v>60771.79</v>
      </c>
      <c r="DD908" s="14">
        <f>SUMIFS(CountData!$H:$H, CountData!$A:$A, $B908,CountData!$B:$B, $C908, CountData!$C:$C, $D908, CountData!$D:$D, $E908, CountData!$E:$E, $F908, CountData!$F:$F, $G908, CountData!$G:$G, $H908)</f>
        <v>16</v>
      </c>
      <c r="DE908" s="14">
        <f>SUMIFS(CountData!$I:$I, CountData!$A:$A, $B908, CountData!$B:$B, $C908, CountData!$C:$C, $D908, CountData!$D:$D, $E908, CountData!$E:$E, $F908, CountData!$F:$F, $G908, CountData!$G:$G, $H908)</f>
        <v>19</v>
      </c>
      <c r="DF908" s="27">
        <f t="shared" ca="1" si="14"/>
        <v>1937.8524999999972</v>
      </c>
      <c r="DG908" s="14">
        <v>0</v>
      </c>
    </row>
    <row r="909" spans="1:111" x14ac:dyDescent="0.25">
      <c r="A909" s="14" t="s">
        <v>56</v>
      </c>
      <c r="B909" s="14" t="s">
        <v>55</v>
      </c>
      <c r="C909" s="14" t="s">
        <v>55</v>
      </c>
      <c r="D909" s="14" t="s">
        <v>100</v>
      </c>
      <c r="E909" s="14" t="s">
        <v>55</v>
      </c>
      <c r="F909" s="14" t="s">
        <v>55</v>
      </c>
      <c r="G909" s="14" t="s">
        <v>102</v>
      </c>
      <c r="H909" s="1">
        <v>42255</v>
      </c>
      <c r="I909" s="14">
        <v>8489.7900000000009</v>
      </c>
      <c r="J909" s="14">
        <v>8294.4050000000007</v>
      </c>
      <c r="K909" s="14">
        <v>8057.05</v>
      </c>
      <c r="L909" s="14">
        <v>8304.7450000000008</v>
      </c>
      <c r="M909" s="14">
        <v>8655.8150000000005</v>
      </c>
      <c r="N909" s="14">
        <v>9057.41</v>
      </c>
      <c r="O909" s="14">
        <v>9907.2950000000001</v>
      </c>
      <c r="P909" s="14">
        <v>10924.73</v>
      </c>
      <c r="Q909" s="14">
        <v>13423.81</v>
      </c>
      <c r="R909" s="14">
        <v>14555.48</v>
      </c>
      <c r="S909" s="14">
        <v>15389.89</v>
      </c>
      <c r="T909" s="14">
        <v>15920.88</v>
      </c>
      <c r="U909" s="14">
        <v>15996.02</v>
      </c>
      <c r="V909" s="14">
        <v>16408.09</v>
      </c>
      <c r="W909" s="14">
        <v>15975.41</v>
      </c>
      <c r="X909" s="14">
        <v>13277.75</v>
      </c>
      <c r="Y909" s="14">
        <v>14294</v>
      </c>
      <c r="Z909" s="14">
        <v>14449.87</v>
      </c>
      <c r="AA909" s="14">
        <v>14846.68</v>
      </c>
      <c r="AB909" s="14">
        <v>16692.84</v>
      </c>
      <c r="AC909" s="14">
        <v>16177.07</v>
      </c>
      <c r="AD909" s="14">
        <v>14294.6</v>
      </c>
      <c r="AE909" s="14">
        <v>12429.88</v>
      </c>
      <c r="AF909" s="14">
        <v>10294.36</v>
      </c>
      <c r="AG909" s="14">
        <v>14217.08</v>
      </c>
      <c r="AH909" s="14">
        <v>8406.2569999999996</v>
      </c>
      <c r="AI909" s="14">
        <v>8147.0550000000003</v>
      </c>
      <c r="AJ909" s="14">
        <v>7936.6850000000004</v>
      </c>
      <c r="AK909" s="14">
        <v>8137.415</v>
      </c>
      <c r="AL909" s="14">
        <v>8508.9590000000007</v>
      </c>
      <c r="AM909" s="14">
        <v>8845.2240000000002</v>
      </c>
      <c r="AN909" s="14">
        <v>9810.4570000000003</v>
      </c>
      <c r="AO909" s="14">
        <v>11091.6</v>
      </c>
      <c r="AP909" s="14">
        <v>13564.6</v>
      </c>
      <c r="AQ909" s="14">
        <v>14462.65</v>
      </c>
      <c r="AR909" s="14">
        <v>15245.51</v>
      </c>
      <c r="AS909" s="14">
        <v>15737.48</v>
      </c>
      <c r="AT909" s="14">
        <v>15832.3</v>
      </c>
      <c r="AU909" s="14">
        <v>16180.53</v>
      </c>
      <c r="AV909" s="14">
        <v>15920.13</v>
      </c>
      <c r="AW909" s="14">
        <v>16072.96</v>
      </c>
      <c r="AX909" s="14">
        <v>16985.240000000002</v>
      </c>
      <c r="AY909" s="14">
        <v>17514.939999999999</v>
      </c>
      <c r="AZ909" s="14">
        <v>17458.12</v>
      </c>
      <c r="BA909" s="14">
        <v>16685.39</v>
      </c>
      <c r="BB909" s="14">
        <v>16442.46</v>
      </c>
      <c r="BC909" s="14">
        <v>14518.62</v>
      </c>
      <c r="BD909" s="14">
        <v>12715.39</v>
      </c>
      <c r="BE909" s="14">
        <v>10163.86</v>
      </c>
      <c r="BF909" s="14">
        <v>17004.46</v>
      </c>
      <c r="BG909" s="14">
        <v>76.239099999999993</v>
      </c>
      <c r="BH909" s="14">
        <v>75.826099999999997</v>
      </c>
      <c r="BI909" s="14">
        <v>75.412999999999997</v>
      </c>
      <c r="BJ909" s="14">
        <v>75</v>
      </c>
      <c r="BK909" s="14">
        <v>74.826099999999997</v>
      </c>
      <c r="BL909" s="14">
        <v>74.412999999999997</v>
      </c>
      <c r="BM909" s="14">
        <v>75.412999999999997</v>
      </c>
      <c r="BN909" s="14">
        <v>78.652199999999993</v>
      </c>
      <c r="BO909" s="14">
        <v>82.065200000000004</v>
      </c>
      <c r="BP909" s="14">
        <v>86.478300000000004</v>
      </c>
      <c r="BQ909" s="14">
        <v>87.891300000000001</v>
      </c>
      <c r="BR909" s="14">
        <v>88.304299999999998</v>
      </c>
      <c r="BS909" s="14">
        <v>88.891300000000001</v>
      </c>
      <c r="BT909" s="14">
        <v>90.891300000000001</v>
      </c>
      <c r="BU909" s="14">
        <v>90.304299999999998</v>
      </c>
      <c r="BV909" s="14">
        <v>90.478300000000004</v>
      </c>
      <c r="BW909" s="14">
        <v>90.478300000000004</v>
      </c>
      <c r="BX909" s="14">
        <v>86.891300000000001</v>
      </c>
      <c r="BY909" s="14">
        <v>84.239099999999993</v>
      </c>
      <c r="BZ909" s="14">
        <v>84.826099999999997</v>
      </c>
      <c r="CA909" s="14">
        <v>83.826099999999997</v>
      </c>
      <c r="CB909" s="14">
        <v>82.826099999999997</v>
      </c>
      <c r="CC909" s="14">
        <v>83</v>
      </c>
      <c r="CD909" s="14">
        <v>80.173900000000003</v>
      </c>
      <c r="CE909" s="14">
        <v>9432.1299999999992</v>
      </c>
      <c r="CF909" s="14">
        <v>8711.6129999999994</v>
      </c>
      <c r="CG909" s="14">
        <v>7359.72</v>
      </c>
      <c r="CH909" s="14">
        <v>5587.3180000000002</v>
      </c>
      <c r="CI909" s="14">
        <v>4882.8069999999998</v>
      </c>
      <c r="CJ909" s="14">
        <v>3224.5459999999998</v>
      </c>
      <c r="CK909" s="14">
        <v>2804.1439999999998</v>
      </c>
      <c r="CL909" s="14">
        <v>2996.7429999999999</v>
      </c>
      <c r="CM909" s="14">
        <v>4701.4229999999998</v>
      </c>
      <c r="CN909" s="14">
        <v>6678.7939999999999</v>
      </c>
      <c r="CO909" s="14">
        <v>8707.1910000000007</v>
      </c>
      <c r="CP909" s="14">
        <v>11233.01</v>
      </c>
      <c r="CQ909" s="14">
        <v>11562.78</v>
      </c>
      <c r="CR909" s="14">
        <v>12984.8</v>
      </c>
      <c r="CS909" s="14">
        <v>13028.28</v>
      </c>
      <c r="CT909" s="14">
        <v>14543.69</v>
      </c>
      <c r="CU909" s="14">
        <v>16462.599999999999</v>
      </c>
      <c r="CV909" s="14">
        <v>18386.580000000002</v>
      </c>
      <c r="CW909" s="14">
        <v>17345.77</v>
      </c>
      <c r="CX909" s="14">
        <v>24902.959999999999</v>
      </c>
      <c r="CY909" s="14">
        <v>31359.68</v>
      </c>
      <c r="CZ909" s="14">
        <v>25818.07</v>
      </c>
      <c r="DA909" s="14">
        <v>35933.35</v>
      </c>
      <c r="DB909" s="14">
        <v>31739.47</v>
      </c>
      <c r="DC909" s="14">
        <v>13451.7</v>
      </c>
      <c r="DD909" s="14">
        <f>SUMIFS(CountData!$H:$H, CountData!$A:$A, $B909,CountData!$B:$B, $C909, CountData!$C:$C, $D909, CountData!$D:$D, $E909, CountData!$E:$E, $F909, CountData!$F:$F, $G909, CountData!$G:$G, $H909)</f>
        <v>16</v>
      </c>
      <c r="DE909" s="14">
        <f>SUMIFS(CountData!$I:$I, CountData!$A:$A, $B909, CountData!$B:$B, $C909, CountData!$C:$C, $D909, CountData!$D:$D, $E909, CountData!$E:$E, $F909, CountData!$F:$F, $G909, CountData!$G:$G, $H909)</f>
        <v>19</v>
      </c>
      <c r="DF909" s="27">
        <f t="shared" ca="1" si="14"/>
        <v>2406.2425000000003</v>
      </c>
      <c r="DG909" s="14">
        <v>0</v>
      </c>
    </row>
    <row r="910" spans="1:111" x14ac:dyDescent="0.25">
      <c r="A910" s="14" t="s">
        <v>56</v>
      </c>
      <c r="B910" s="14" t="s">
        <v>55</v>
      </c>
      <c r="C910" s="14" t="s">
        <v>55</v>
      </c>
      <c r="D910" s="14" t="s">
        <v>100</v>
      </c>
      <c r="E910" s="14" t="s">
        <v>55</v>
      </c>
      <c r="F910" s="14" t="s">
        <v>55</v>
      </c>
      <c r="G910" s="14" t="s">
        <v>102</v>
      </c>
      <c r="H910" s="1">
        <v>42256</v>
      </c>
      <c r="I910" s="14">
        <v>9426.4750000000004</v>
      </c>
      <c r="J910" s="14">
        <v>9175.2199999999993</v>
      </c>
      <c r="K910" s="14">
        <v>8891.1450000000004</v>
      </c>
      <c r="L910" s="14">
        <v>9244.07</v>
      </c>
      <c r="M910" s="14">
        <v>9615.2800000000007</v>
      </c>
      <c r="N910" s="14">
        <v>10051.459999999999</v>
      </c>
      <c r="O910" s="14">
        <v>10755.51</v>
      </c>
      <c r="P910" s="14">
        <v>12089.58</v>
      </c>
      <c r="Q910" s="14">
        <v>14683.25</v>
      </c>
      <c r="R910" s="14">
        <v>15780.67</v>
      </c>
      <c r="S910" s="14">
        <v>16711.32</v>
      </c>
      <c r="T910" s="14">
        <v>17178.099999999999</v>
      </c>
      <c r="U910" s="14">
        <v>17457.47</v>
      </c>
      <c r="V910" s="14">
        <v>17379.36</v>
      </c>
      <c r="W910" s="14">
        <v>17208.68</v>
      </c>
      <c r="X910" s="14">
        <v>14983.91</v>
      </c>
      <c r="Y910" s="14">
        <v>15617.34</v>
      </c>
      <c r="Z910" s="14">
        <v>15428.38</v>
      </c>
      <c r="AA910" s="14">
        <v>15707.97</v>
      </c>
      <c r="AB910" s="14">
        <v>19048.79</v>
      </c>
      <c r="AC910" s="14">
        <v>18611.98</v>
      </c>
      <c r="AD910" s="14">
        <v>15506.17</v>
      </c>
      <c r="AE910" s="14">
        <v>13014.15</v>
      </c>
      <c r="AF910" s="14">
        <v>10877.35</v>
      </c>
      <c r="AG910" s="14">
        <v>15434.4</v>
      </c>
      <c r="AH910" s="14">
        <v>9398.3310000000001</v>
      </c>
      <c r="AI910" s="14">
        <v>9031.5720000000001</v>
      </c>
      <c r="AJ910" s="14">
        <v>8769.8130000000001</v>
      </c>
      <c r="AK910" s="14">
        <v>9008.7119999999995</v>
      </c>
      <c r="AL910" s="14">
        <v>9371.4930000000004</v>
      </c>
      <c r="AM910" s="14">
        <v>9755.3359999999993</v>
      </c>
      <c r="AN910" s="14">
        <v>10611.88</v>
      </c>
      <c r="AO910" s="14">
        <v>12247.96</v>
      </c>
      <c r="AP910" s="14">
        <v>14784.72</v>
      </c>
      <c r="AQ910" s="14">
        <v>15631.66</v>
      </c>
      <c r="AR910" s="14">
        <v>16517.37</v>
      </c>
      <c r="AS910" s="14">
        <v>17018.68</v>
      </c>
      <c r="AT910" s="14">
        <v>17388.43</v>
      </c>
      <c r="AU910" s="14">
        <v>17249.990000000002</v>
      </c>
      <c r="AV910" s="14">
        <v>17264.59</v>
      </c>
      <c r="AW910" s="14">
        <v>18367.73</v>
      </c>
      <c r="AX910" s="14">
        <v>18731.32</v>
      </c>
      <c r="AY910" s="14">
        <v>18686.7</v>
      </c>
      <c r="AZ910" s="14">
        <v>18499.759999999998</v>
      </c>
      <c r="BA910" s="14">
        <v>19053.169999999998</v>
      </c>
      <c r="BB910" s="14">
        <v>18779.349999999999</v>
      </c>
      <c r="BC910" s="14">
        <v>15117.76</v>
      </c>
      <c r="BD910" s="14">
        <v>12830.4</v>
      </c>
      <c r="BE910" s="14">
        <v>10600.53</v>
      </c>
      <c r="BF910" s="14">
        <v>18567.14</v>
      </c>
      <c r="BG910" s="14">
        <v>80.252700000000004</v>
      </c>
      <c r="BH910" s="14">
        <v>78.1648</v>
      </c>
      <c r="BI910" s="14">
        <v>79.252700000000004</v>
      </c>
      <c r="BJ910" s="14">
        <v>77.582400000000007</v>
      </c>
      <c r="BK910" s="14">
        <v>77</v>
      </c>
      <c r="BL910" s="14">
        <v>76.747299999999996</v>
      </c>
      <c r="BM910" s="14">
        <v>79</v>
      </c>
      <c r="BN910" s="14">
        <v>85.923100000000005</v>
      </c>
      <c r="BO910" s="14">
        <v>89.923100000000005</v>
      </c>
      <c r="BP910" s="14">
        <v>93.340699999999998</v>
      </c>
      <c r="BQ910" s="14">
        <v>96.175799999999995</v>
      </c>
      <c r="BR910" s="14">
        <v>96.010999999999996</v>
      </c>
      <c r="BS910" s="14">
        <v>95.175799999999995</v>
      </c>
      <c r="BT910" s="14">
        <v>95.593400000000003</v>
      </c>
      <c r="BU910" s="14">
        <v>92.758200000000002</v>
      </c>
      <c r="BV910" s="14">
        <v>93.340699999999998</v>
      </c>
      <c r="BW910" s="14">
        <v>95.252700000000004</v>
      </c>
      <c r="BX910" s="14">
        <v>94.670299999999997</v>
      </c>
      <c r="BY910" s="14">
        <v>92.670299999999997</v>
      </c>
      <c r="BZ910" s="14">
        <v>92.417599999999993</v>
      </c>
      <c r="CA910" s="14">
        <v>87.923100000000005</v>
      </c>
      <c r="CB910" s="14">
        <v>80.252700000000004</v>
      </c>
      <c r="CC910" s="14">
        <v>79.8352</v>
      </c>
      <c r="CD910" s="14">
        <v>79.252700000000004</v>
      </c>
      <c r="CE910" s="14">
        <v>19444.12</v>
      </c>
      <c r="CF910" s="14">
        <v>18419.68</v>
      </c>
      <c r="CG910" s="14">
        <v>17248.89</v>
      </c>
      <c r="CH910" s="14">
        <v>13463.66</v>
      </c>
      <c r="CI910" s="14">
        <v>7961.3180000000002</v>
      </c>
      <c r="CJ910" s="14">
        <v>6223.3670000000002</v>
      </c>
      <c r="CK910" s="14">
        <v>5624.7960000000003</v>
      </c>
      <c r="CL910" s="14">
        <v>7488.9070000000002</v>
      </c>
      <c r="CM910" s="14">
        <v>12569.34</v>
      </c>
      <c r="CN910" s="14">
        <v>14888.65</v>
      </c>
      <c r="CO910" s="14">
        <v>17344.919999999998</v>
      </c>
      <c r="CP910" s="14">
        <v>20232.330000000002</v>
      </c>
      <c r="CQ910" s="14">
        <v>19323.07</v>
      </c>
      <c r="CR910" s="14">
        <v>22206.77</v>
      </c>
      <c r="CS910" s="14">
        <v>26914.9</v>
      </c>
      <c r="CT910" s="14">
        <v>28239.91</v>
      </c>
      <c r="CU910" s="14">
        <v>34388.699999999997</v>
      </c>
      <c r="CV910" s="14">
        <v>35226.11</v>
      </c>
      <c r="CW910" s="14">
        <v>35641.15</v>
      </c>
      <c r="CX910" s="14">
        <v>57682.45</v>
      </c>
      <c r="CY910" s="14">
        <v>68559.899999999994</v>
      </c>
      <c r="CZ910" s="14">
        <v>60220.06</v>
      </c>
      <c r="DA910" s="14">
        <v>39881.769999999997</v>
      </c>
      <c r="DB910" s="14">
        <v>37524.879999999997</v>
      </c>
      <c r="DC910" s="14">
        <v>29571.61</v>
      </c>
      <c r="DD910" s="14">
        <f>SUMIFS(CountData!$H:$H, CountData!$A:$A, $B910,CountData!$B:$B, $C910, CountData!$C:$C, $D910, CountData!$D:$D, $E910, CountData!$E:$E, $F910, CountData!$F:$F, $G910, CountData!$G:$G, $H910)</f>
        <v>16</v>
      </c>
      <c r="DE910" s="14">
        <f>SUMIFS(CountData!$I:$I, CountData!$A:$A, $B910, CountData!$B:$B, $C910, CountData!$C:$C, $D910, CountData!$D:$D, $E910, CountData!$E:$E, $F910, CountData!$F:$F, $G910, CountData!$G:$G, $H910)</f>
        <v>19</v>
      </c>
      <c r="DF910" s="27">
        <f t="shared" ca="1" si="14"/>
        <v>2828.1849999999995</v>
      </c>
      <c r="DG910" s="14">
        <v>0</v>
      </c>
    </row>
    <row r="911" spans="1:111" x14ac:dyDescent="0.25">
      <c r="A911" s="14" t="s">
        <v>56</v>
      </c>
      <c r="B911" s="14" t="s">
        <v>55</v>
      </c>
      <c r="C911" s="14" t="s">
        <v>55</v>
      </c>
      <c r="D911" s="14" t="s">
        <v>100</v>
      </c>
      <c r="E911" s="14" t="s">
        <v>55</v>
      </c>
      <c r="F911" s="14" t="s">
        <v>55</v>
      </c>
      <c r="G911" s="14" t="s">
        <v>102</v>
      </c>
      <c r="H911" s="1">
        <v>42257</v>
      </c>
      <c r="I911" s="14">
        <v>9709.5949999999993</v>
      </c>
      <c r="J911" s="14">
        <v>9604.375</v>
      </c>
      <c r="K911" s="14">
        <v>9439.2450000000008</v>
      </c>
      <c r="L911" s="14">
        <v>9689.7350000000006</v>
      </c>
      <c r="M911" s="14">
        <v>10151.5</v>
      </c>
      <c r="N911" s="14">
        <v>10624.02</v>
      </c>
      <c r="O911" s="14">
        <v>11398.85</v>
      </c>
      <c r="P911" s="14">
        <v>12737</v>
      </c>
      <c r="Q911" s="14">
        <v>15530.62</v>
      </c>
      <c r="R911" s="14">
        <v>16748.91</v>
      </c>
      <c r="S911" s="14">
        <v>17438.54</v>
      </c>
      <c r="T911" s="14">
        <v>17589.87</v>
      </c>
      <c r="U911" s="14">
        <v>17768.88</v>
      </c>
      <c r="V911" s="14">
        <v>17783.07</v>
      </c>
      <c r="W911" s="14">
        <v>17846.66</v>
      </c>
      <c r="X911" s="14">
        <v>15566.01</v>
      </c>
      <c r="Y911" s="14">
        <v>15828.63</v>
      </c>
      <c r="Z911" s="14">
        <v>15662.03</v>
      </c>
      <c r="AA911" s="14">
        <v>15865.17</v>
      </c>
      <c r="AB911" s="14">
        <v>18155.689999999999</v>
      </c>
      <c r="AC911" s="14">
        <v>17216.7</v>
      </c>
      <c r="AD911" s="14">
        <v>14876.03</v>
      </c>
      <c r="AE911" s="14">
        <v>12835.74</v>
      </c>
      <c r="AF911" s="14">
        <v>10660.21</v>
      </c>
      <c r="AG911" s="14">
        <v>15730.46</v>
      </c>
      <c r="AH911" s="14">
        <v>9626.26</v>
      </c>
      <c r="AI911" s="14">
        <v>9426.3130000000001</v>
      </c>
      <c r="AJ911" s="14">
        <v>9361.5249999999996</v>
      </c>
      <c r="AK911" s="14">
        <v>9497.07</v>
      </c>
      <c r="AL911" s="14">
        <v>9952.991</v>
      </c>
      <c r="AM911" s="14">
        <v>10379.870000000001</v>
      </c>
      <c r="AN911" s="14">
        <v>11377.94</v>
      </c>
      <c r="AO911" s="14">
        <v>12882.17</v>
      </c>
      <c r="AP911" s="14">
        <v>15754.88</v>
      </c>
      <c r="AQ911" s="14">
        <v>16687.05</v>
      </c>
      <c r="AR911" s="14">
        <v>17325.5</v>
      </c>
      <c r="AS911" s="14">
        <v>17433.8</v>
      </c>
      <c r="AT911" s="14">
        <v>17645.7</v>
      </c>
      <c r="AU911" s="14">
        <v>17585.93</v>
      </c>
      <c r="AV911" s="14">
        <v>17831.03</v>
      </c>
      <c r="AW911" s="14">
        <v>18637.88</v>
      </c>
      <c r="AX911" s="14">
        <v>18893.060000000001</v>
      </c>
      <c r="AY911" s="14">
        <v>19141</v>
      </c>
      <c r="AZ911" s="14">
        <v>18643.740000000002</v>
      </c>
      <c r="BA911" s="14">
        <v>18180.29</v>
      </c>
      <c r="BB911" s="14">
        <v>17217.68</v>
      </c>
      <c r="BC911" s="14">
        <v>14950.33</v>
      </c>
      <c r="BD911" s="14">
        <v>12940.88</v>
      </c>
      <c r="BE911" s="14">
        <v>10492.51</v>
      </c>
      <c r="BF911" s="14">
        <v>18858.560000000001</v>
      </c>
      <c r="BG911" s="14">
        <v>78.255799999999994</v>
      </c>
      <c r="BH911" s="14">
        <v>77.837199999999996</v>
      </c>
      <c r="BI911" s="14">
        <v>78.418599999999998</v>
      </c>
      <c r="BJ911" s="14">
        <v>78.837199999999996</v>
      </c>
      <c r="BK911" s="14">
        <v>79.837199999999996</v>
      </c>
      <c r="BL911" s="14">
        <v>79</v>
      </c>
      <c r="BM911" s="14">
        <v>80.581400000000002</v>
      </c>
      <c r="BN911" s="14">
        <v>83.674400000000006</v>
      </c>
      <c r="BO911" s="14">
        <v>84.511600000000001</v>
      </c>
      <c r="BP911" s="14">
        <v>88.674400000000006</v>
      </c>
      <c r="BQ911" s="14">
        <v>90.511600000000001</v>
      </c>
      <c r="BR911" s="14">
        <v>93.255799999999994</v>
      </c>
      <c r="BS911" s="14">
        <v>94.255799999999994</v>
      </c>
      <c r="BT911" s="14">
        <v>95.674400000000006</v>
      </c>
      <c r="BU911" s="14">
        <v>92.674400000000006</v>
      </c>
      <c r="BV911" s="14">
        <v>91.674400000000006</v>
      </c>
      <c r="BW911" s="14">
        <v>91.674400000000006</v>
      </c>
      <c r="BX911" s="14">
        <v>87.511600000000001</v>
      </c>
      <c r="BY911" s="14">
        <v>87.255799999999994</v>
      </c>
      <c r="BZ911" s="14">
        <v>85.837199999999996</v>
      </c>
      <c r="CA911" s="14">
        <v>83.837199999999996</v>
      </c>
      <c r="CB911" s="14">
        <v>83.418599999999998</v>
      </c>
      <c r="CC911" s="14">
        <v>82.581400000000002</v>
      </c>
      <c r="CD911" s="14">
        <v>81</v>
      </c>
      <c r="CE911" s="14">
        <v>13244.86</v>
      </c>
      <c r="CF911" s="14">
        <v>13214</v>
      </c>
      <c r="CG911" s="14">
        <v>13497.28</v>
      </c>
      <c r="CH911" s="14">
        <v>12348.05</v>
      </c>
      <c r="CI911" s="14">
        <v>11627.5</v>
      </c>
      <c r="CJ911" s="14">
        <v>7462.5749999999998</v>
      </c>
      <c r="CK911" s="14">
        <v>7211.576</v>
      </c>
      <c r="CL911" s="14">
        <v>6717.8339999999998</v>
      </c>
      <c r="CM911" s="14">
        <v>8669.5370000000003</v>
      </c>
      <c r="CN911" s="14">
        <v>9605.2849999999999</v>
      </c>
      <c r="CO911" s="14">
        <v>12174.41</v>
      </c>
      <c r="CP911" s="14">
        <v>18301.21</v>
      </c>
      <c r="CQ911" s="14">
        <v>18599.55</v>
      </c>
      <c r="CR911" s="14">
        <v>21210.73</v>
      </c>
      <c r="CS911" s="14">
        <v>20809.099999999999</v>
      </c>
      <c r="CT911" s="14">
        <v>22528.33</v>
      </c>
      <c r="CU911" s="14">
        <v>25762.31</v>
      </c>
      <c r="CV911" s="14">
        <v>33677.480000000003</v>
      </c>
      <c r="CW911" s="14">
        <v>31010.9</v>
      </c>
      <c r="CX911" s="14">
        <v>35849.25</v>
      </c>
      <c r="CY911" s="14">
        <v>38704.870000000003</v>
      </c>
      <c r="CZ911" s="14">
        <v>29214.95</v>
      </c>
      <c r="DA911" s="14">
        <v>29191.7</v>
      </c>
      <c r="DB911" s="14">
        <v>26887.33</v>
      </c>
      <c r="DC911" s="14">
        <v>23093.21</v>
      </c>
      <c r="DD911" s="14">
        <f>SUMIFS(CountData!$H:$H, CountData!$A:$A, $B911,CountData!$B:$B, $C911, CountData!$C:$C, $D911, CountData!$D:$D, $E911, CountData!$E:$E, $F911, CountData!$F:$F, $G911, CountData!$G:$G, $H911)</f>
        <v>16</v>
      </c>
      <c r="DE911" s="14">
        <f>SUMIFS(CountData!$I:$I, CountData!$A:$A, $B911, CountData!$B:$B, $C911, CountData!$C:$C, $D911, CountData!$D:$D, $E911, CountData!$E:$E, $F911, CountData!$F:$F, $G911, CountData!$G:$G, $H911)</f>
        <v>19</v>
      </c>
      <c r="DF911" s="27">
        <f t="shared" ca="1" si="14"/>
        <v>2895.2825000000012</v>
      </c>
      <c r="DG911" s="14">
        <v>0</v>
      </c>
    </row>
    <row r="912" spans="1:111" x14ac:dyDescent="0.25">
      <c r="A912" s="14" t="s">
        <v>56</v>
      </c>
      <c r="B912" s="14" t="s">
        <v>55</v>
      </c>
      <c r="C912" s="14" t="s">
        <v>55</v>
      </c>
      <c r="D912" s="14" t="s">
        <v>100</v>
      </c>
      <c r="E912" s="14" t="s">
        <v>55</v>
      </c>
      <c r="F912" s="14" t="s">
        <v>55</v>
      </c>
      <c r="G912" s="14" t="s">
        <v>102</v>
      </c>
      <c r="H912" s="1">
        <v>42258</v>
      </c>
      <c r="I912" s="14">
        <v>8886.0249999999996</v>
      </c>
      <c r="J912" s="14">
        <v>8594.6450000000004</v>
      </c>
      <c r="K912" s="14">
        <v>8434.0349999999999</v>
      </c>
      <c r="L912" s="14">
        <v>8709.3549999999996</v>
      </c>
      <c r="M912" s="14">
        <v>9117.02</v>
      </c>
      <c r="N912" s="14">
        <v>9332.5149999999994</v>
      </c>
      <c r="O912" s="14">
        <v>10032.27</v>
      </c>
      <c r="P912" s="14">
        <v>11370.47</v>
      </c>
      <c r="Q912" s="14">
        <v>13641.85</v>
      </c>
      <c r="R912" s="14">
        <v>14770.44</v>
      </c>
      <c r="S912" s="14">
        <v>15135.64</v>
      </c>
      <c r="T912" s="14">
        <v>15221.1</v>
      </c>
      <c r="U912" s="14">
        <v>15330.61</v>
      </c>
      <c r="V912" s="14">
        <v>15458.2</v>
      </c>
      <c r="W912" s="14">
        <v>15700.01</v>
      </c>
      <c r="X912" s="14">
        <v>14115.94</v>
      </c>
      <c r="Y912" s="14">
        <v>14548.66</v>
      </c>
      <c r="Z912" s="14">
        <v>14754.58</v>
      </c>
      <c r="AA912" s="14">
        <v>14792.14</v>
      </c>
      <c r="AB912" s="14">
        <v>16884.29</v>
      </c>
      <c r="AC912" s="14">
        <v>15972.66</v>
      </c>
      <c r="AD912" s="14">
        <v>13463.97</v>
      </c>
      <c r="AE912" s="14">
        <v>11841.1</v>
      </c>
      <c r="AF912" s="14">
        <v>9499.66</v>
      </c>
      <c r="AG912" s="14">
        <v>14552.83</v>
      </c>
      <c r="AH912" s="14">
        <v>9016.0779999999995</v>
      </c>
      <c r="AI912" s="14">
        <v>8674.0730000000003</v>
      </c>
      <c r="AJ912" s="14">
        <v>8501.6779999999999</v>
      </c>
      <c r="AK912" s="14">
        <v>8676.9950000000008</v>
      </c>
      <c r="AL912" s="14">
        <v>9051.9609999999993</v>
      </c>
      <c r="AM912" s="14">
        <v>9223.8060000000005</v>
      </c>
      <c r="AN912" s="14">
        <v>10037.56</v>
      </c>
      <c r="AO912" s="14">
        <v>11479.2</v>
      </c>
      <c r="AP912" s="14">
        <v>13682.1</v>
      </c>
      <c r="AQ912" s="14">
        <v>14692.89</v>
      </c>
      <c r="AR912" s="14">
        <v>15038.97</v>
      </c>
      <c r="AS912" s="14">
        <v>15178.16</v>
      </c>
      <c r="AT912" s="14">
        <v>15273.97</v>
      </c>
      <c r="AU912" s="14">
        <v>15367.58</v>
      </c>
      <c r="AV912" s="14">
        <v>15511.58</v>
      </c>
      <c r="AW912" s="14">
        <v>16142.75</v>
      </c>
      <c r="AX912" s="14">
        <v>16566.09</v>
      </c>
      <c r="AY912" s="14">
        <v>17031.330000000002</v>
      </c>
      <c r="AZ912" s="14">
        <v>16657.68</v>
      </c>
      <c r="BA912" s="14">
        <v>16459.62</v>
      </c>
      <c r="BB912" s="14">
        <v>15821.28</v>
      </c>
      <c r="BC912" s="14">
        <v>13482.94</v>
      </c>
      <c r="BD912" s="14">
        <v>12150.72</v>
      </c>
      <c r="BE912" s="14">
        <v>9697.9369999999999</v>
      </c>
      <c r="BF912" s="14">
        <v>16600.07</v>
      </c>
      <c r="BG912" s="14">
        <v>80</v>
      </c>
      <c r="BH912" s="14">
        <v>79</v>
      </c>
      <c r="BI912" s="14">
        <v>77.590900000000005</v>
      </c>
      <c r="BJ912" s="14">
        <v>77.590900000000005</v>
      </c>
      <c r="BK912" s="14">
        <v>77.590900000000005</v>
      </c>
      <c r="BL912" s="14">
        <v>77.590900000000005</v>
      </c>
      <c r="BM912" s="14">
        <v>78</v>
      </c>
      <c r="BN912" s="14">
        <v>80.2273</v>
      </c>
      <c r="BO912" s="14">
        <v>81.454499999999996</v>
      </c>
      <c r="BP912" s="14">
        <v>83.681799999999996</v>
      </c>
      <c r="BQ912" s="14">
        <v>86.5</v>
      </c>
      <c r="BR912" s="14">
        <v>88.090900000000005</v>
      </c>
      <c r="BS912" s="14">
        <v>90.2727</v>
      </c>
      <c r="BT912" s="14">
        <v>87.863600000000005</v>
      </c>
      <c r="BU912" s="14">
        <v>87.863600000000005</v>
      </c>
      <c r="BV912" s="14">
        <v>87.2727</v>
      </c>
      <c r="BW912" s="14">
        <v>84.863600000000005</v>
      </c>
      <c r="BX912" s="14">
        <v>83.045500000000004</v>
      </c>
      <c r="BY912" s="14">
        <v>82.045500000000004</v>
      </c>
      <c r="BZ912" s="14">
        <v>83.409099999999995</v>
      </c>
      <c r="CA912" s="14">
        <v>82.409099999999995</v>
      </c>
      <c r="CB912" s="14">
        <v>82.818200000000004</v>
      </c>
      <c r="CC912" s="14">
        <v>82.409099999999995</v>
      </c>
      <c r="CD912" s="14">
        <v>81.818200000000004</v>
      </c>
      <c r="CE912" s="14">
        <v>5631.23</v>
      </c>
      <c r="CF912" s="14">
        <v>5472.9830000000002</v>
      </c>
      <c r="CG912" s="14">
        <v>4457.1589999999997</v>
      </c>
      <c r="CH912" s="14">
        <v>3417.9549999999999</v>
      </c>
      <c r="CI912" s="14">
        <v>2847.1289999999999</v>
      </c>
      <c r="CJ912" s="14">
        <v>2792.2220000000002</v>
      </c>
      <c r="CK912" s="14">
        <v>2674.1759999999999</v>
      </c>
      <c r="CL912" s="14">
        <v>2596.5500000000002</v>
      </c>
      <c r="CM912" s="14">
        <v>3522.982</v>
      </c>
      <c r="CN912" s="14">
        <v>4687.951</v>
      </c>
      <c r="CO912" s="14">
        <v>5643.848</v>
      </c>
      <c r="CP912" s="14">
        <v>5720.9059999999999</v>
      </c>
      <c r="CQ912" s="14">
        <v>5650.8029999999999</v>
      </c>
      <c r="CR912" s="14">
        <v>7080.3969999999999</v>
      </c>
      <c r="CS912" s="14">
        <v>6466.6660000000002</v>
      </c>
      <c r="CT912" s="14">
        <v>6848.1959999999999</v>
      </c>
      <c r="CU912" s="14">
        <v>8693.4339999999993</v>
      </c>
      <c r="CV912" s="14">
        <v>6977.9170000000004</v>
      </c>
      <c r="CW912" s="14">
        <v>5602.54</v>
      </c>
      <c r="CX912" s="14">
        <v>8847.5169999999998</v>
      </c>
      <c r="CY912" s="14">
        <v>10522.57</v>
      </c>
      <c r="CZ912" s="14">
        <v>10351.25</v>
      </c>
      <c r="DA912" s="14">
        <v>14207.47</v>
      </c>
      <c r="DB912" s="14">
        <v>15180.9</v>
      </c>
      <c r="DC912" s="14">
        <v>5859.4719999999998</v>
      </c>
      <c r="DD912" s="14">
        <f>SUMIFS(CountData!$H:$H, CountData!$A:$A, $B912,CountData!$B:$B, $C912, CountData!$C:$C, $D912, CountData!$D:$D, $E912, CountData!$E:$E, $F912, CountData!$F:$F, $G912, CountData!$G:$G, $H912)</f>
        <v>16</v>
      </c>
      <c r="DE912" s="14">
        <f>SUMIFS(CountData!$I:$I, CountData!$A:$A, $B912, CountData!$B:$B, $C912, CountData!$C:$C, $D912, CountData!$D:$D, $E912, CountData!$E:$E, $F912, CountData!$F:$F, $G912, CountData!$G:$G, $H912)</f>
        <v>19</v>
      </c>
      <c r="DF912" s="27">
        <f t="shared" ca="1" si="14"/>
        <v>1760.1075000000001</v>
      </c>
      <c r="DG912" s="14">
        <v>0</v>
      </c>
    </row>
    <row r="913" spans="1:111" x14ac:dyDescent="0.25">
      <c r="A913" s="14" t="s">
        <v>56</v>
      </c>
      <c r="B913" s="14" t="s">
        <v>55</v>
      </c>
      <c r="C913" s="14" t="s">
        <v>55</v>
      </c>
      <c r="D913" s="14" t="s">
        <v>100</v>
      </c>
      <c r="E913" s="14" t="s">
        <v>55</v>
      </c>
      <c r="F913" s="14" t="s">
        <v>55</v>
      </c>
      <c r="G913" s="14" t="s">
        <v>102</v>
      </c>
      <c r="H913" s="1">
        <v>42268</v>
      </c>
      <c r="I913" s="14">
        <v>8166.8</v>
      </c>
      <c r="J913" s="14">
        <v>8076.0050000000001</v>
      </c>
      <c r="K913" s="14">
        <v>7989.19</v>
      </c>
      <c r="L913" s="14">
        <v>8324.6949999999997</v>
      </c>
      <c r="M913" s="14">
        <v>8686.7350000000006</v>
      </c>
      <c r="N913" s="14">
        <v>9145.91</v>
      </c>
      <c r="O913" s="14">
        <v>9994.2350000000006</v>
      </c>
      <c r="P913" s="14">
        <v>11356.05</v>
      </c>
      <c r="Q913" s="14">
        <v>13863.86</v>
      </c>
      <c r="R913" s="14">
        <v>14561.33</v>
      </c>
      <c r="S913" s="14">
        <v>15102.77</v>
      </c>
      <c r="T913" s="14">
        <v>15435.16</v>
      </c>
      <c r="U913" s="14">
        <v>15583.6</v>
      </c>
      <c r="V913" s="14">
        <v>15056.19</v>
      </c>
      <c r="W913" s="14">
        <v>15242.25</v>
      </c>
      <c r="X913" s="14">
        <v>12851.43</v>
      </c>
      <c r="Y913" s="14">
        <v>12983.03</v>
      </c>
      <c r="Z913" s="14">
        <v>12915.78</v>
      </c>
      <c r="AA913" s="14">
        <v>13177.13</v>
      </c>
      <c r="AB913" s="14">
        <v>16075.31</v>
      </c>
      <c r="AC913" s="14">
        <v>15161.29</v>
      </c>
      <c r="AD913" s="14">
        <v>12705.38</v>
      </c>
      <c r="AE913" s="14">
        <v>11332.18</v>
      </c>
      <c r="AF913" s="14">
        <v>9468.9750000000004</v>
      </c>
      <c r="AG913" s="14">
        <v>12981.84</v>
      </c>
      <c r="AH913" s="14">
        <v>8255.8790000000008</v>
      </c>
      <c r="AI913" s="14">
        <v>8169.9530000000004</v>
      </c>
      <c r="AJ913" s="14">
        <v>8137.8149999999996</v>
      </c>
      <c r="AK913" s="14">
        <v>8472.7099999999991</v>
      </c>
      <c r="AL913" s="14">
        <v>8663.7620000000006</v>
      </c>
      <c r="AM913" s="14">
        <v>9136.4369999999999</v>
      </c>
      <c r="AN913" s="14">
        <v>10066.34</v>
      </c>
      <c r="AO913" s="14">
        <v>11436.75</v>
      </c>
      <c r="AP913" s="14">
        <v>13772.85</v>
      </c>
      <c r="AQ913" s="14">
        <v>14510.3</v>
      </c>
      <c r="AR913" s="14">
        <v>14972</v>
      </c>
      <c r="AS913" s="14">
        <v>15219.28</v>
      </c>
      <c r="AT913" s="14">
        <v>15312.32</v>
      </c>
      <c r="AU913" s="14">
        <v>14696.06</v>
      </c>
      <c r="AV913" s="14">
        <v>15011.82</v>
      </c>
      <c r="AW913" s="14">
        <v>15111.94</v>
      </c>
      <c r="AX913" s="14">
        <v>15408.13</v>
      </c>
      <c r="AY913" s="14">
        <v>15495.49</v>
      </c>
      <c r="AZ913" s="14">
        <v>15380.62</v>
      </c>
      <c r="BA913" s="14">
        <v>15990.76</v>
      </c>
      <c r="BB913" s="14">
        <v>15489.43</v>
      </c>
      <c r="BC913" s="14">
        <v>13103.13</v>
      </c>
      <c r="BD913" s="14">
        <v>11533.81</v>
      </c>
      <c r="BE913" s="14">
        <v>9324.5429999999997</v>
      </c>
      <c r="BF913" s="14">
        <v>15421.97</v>
      </c>
      <c r="BG913" s="14">
        <v>75.576099999999997</v>
      </c>
      <c r="BH913" s="14">
        <v>74.728300000000004</v>
      </c>
      <c r="BI913" s="14">
        <v>74.728300000000004</v>
      </c>
      <c r="BJ913" s="14">
        <v>74.728300000000004</v>
      </c>
      <c r="BK913" s="14">
        <v>74.304299999999998</v>
      </c>
      <c r="BL913" s="14">
        <v>73.728300000000004</v>
      </c>
      <c r="BM913" s="14">
        <v>74.576099999999997</v>
      </c>
      <c r="BN913" s="14">
        <v>76.271699999999996</v>
      </c>
      <c r="BO913" s="14">
        <v>78.119600000000005</v>
      </c>
      <c r="BP913" s="14">
        <v>77.847800000000007</v>
      </c>
      <c r="BQ913" s="14">
        <v>78.695700000000002</v>
      </c>
      <c r="BR913" s="14">
        <v>77.695700000000002</v>
      </c>
      <c r="BS913" s="14">
        <v>77.695700000000002</v>
      </c>
      <c r="BT913" s="14">
        <v>79.119600000000005</v>
      </c>
      <c r="BU913" s="14">
        <v>78.119600000000005</v>
      </c>
      <c r="BV913" s="14">
        <v>77.695700000000002</v>
      </c>
      <c r="BW913" s="14">
        <v>77.847800000000007</v>
      </c>
      <c r="BX913" s="14">
        <v>76.152199999999993</v>
      </c>
      <c r="BY913" s="14">
        <v>78.423900000000003</v>
      </c>
      <c r="BZ913" s="14">
        <v>80</v>
      </c>
      <c r="CA913" s="14">
        <v>80</v>
      </c>
      <c r="CB913" s="14">
        <v>79.152199999999993</v>
      </c>
      <c r="CC913" s="14">
        <v>78.152199999999993</v>
      </c>
      <c r="CD913" s="14">
        <v>76.576099999999997</v>
      </c>
      <c r="CE913" s="14">
        <v>10802.35</v>
      </c>
      <c r="CF913" s="14">
        <v>9175.6190000000006</v>
      </c>
      <c r="CG913" s="14">
        <v>8107.058</v>
      </c>
      <c r="CH913" s="14">
        <v>6424.8029999999999</v>
      </c>
      <c r="CI913" s="14">
        <v>5208.9660000000003</v>
      </c>
      <c r="CJ913" s="14">
        <v>3024.3780000000002</v>
      </c>
      <c r="CK913" s="14">
        <v>2528.192</v>
      </c>
      <c r="CL913" s="14">
        <v>2703.0230000000001</v>
      </c>
      <c r="CM913" s="14">
        <v>4002.9940000000001</v>
      </c>
      <c r="CN913" s="14">
        <v>6585.0140000000001</v>
      </c>
      <c r="CO913" s="14">
        <v>9002.0650000000005</v>
      </c>
      <c r="CP913" s="14">
        <v>18692.330000000002</v>
      </c>
      <c r="CQ913" s="14">
        <v>21545.54</v>
      </c>
      <c r="CR913" s="14">
        <v>21782.38</v>
      </c>
      <c r="CS913" s="14">
        <v>21380.75</v>
      </c>
      <c r="CT913" s="14">
        <v>24398.26</v>
      </c>
      <c r="CU913" s="14">
        <v>26724.720000000001</v>
      </c>
      <c r="CV913" s="14">
        <v>18321.7</v>
      </c>
      <c r="CW913" s="14">
        <v>16795.79</v>
      </c>
      <c r="CX913" s="14">
        <v>24881.88</v>
      </c>
      <c r="CY913" s="14">
        <v>40337.96</v>
      </c>
      <c r="CZ913" s="14">
        <v>29410.71</v>
      </c>
      <c r="DA913" s="14">
        <v>23816.720000000001</v>
      </c>
      <c r="DB913" s="14">
        <v>19651.36</v>
      </c>
      <c r="DC913" s="14">
        <v>20855.57</v>
      </c>
      <c r="DD913" s="14">
        <f>SUMIFS(CountData!$H:$H, CountData!$A:$A, $B913,CountData!$B:$B, $C913, CountData!$C:$C, $D913, CountData!$D:$D, $E913, CountData!$E:$E, $F913, CountData!$F:$F, $G913, CountData!$G:$G, $H913)</f>
        <v>16</v>
      </c>
      <c r="DE913" s="14">
        <f>SUMIFS(CountData!$I:$I, CountData!$A:$A, $B913, CountData!$B:$B, $C913, CountData!$C:$C, $D913, CountData!$D:$D, $E913, CountData!$E:$E, $F913, CountData!$F:$F, $G913, CountData!$G:$G, $H913)</f>
        <v>19</v>
      </c>
      <c r="DF913" s="27">
        <f t="shared" ca="1" si="14"/>
        <v>2275.0025000000005</v>
      </c>
      <c r="DG913" s="14">
        <v>0</v>
      </c>
    </row>
    <row r="914" spans="1:111" x14ac:dyDescent="0.25">
      <c r="A914" s="14" t="s">
        <v>56</v>
      </c>
      <c r="B914" s="14" t="s">
        <v>55</v>
      </c>
      <c r="C914" s="14" t="s">
        <v>55</v>
      </c>
      <c r="D914" s="14" t="s">
        <v>100</v>
      </c>
      <c r="E914" s="14" t="s">
        <v>55</v>
      </c>
      <c r="F914" s="14" t="s">
        <v>55</v>
      </c>
      <c r="G914" s="14" t="s">
        <v>102</v>
      </c>
      <c r="H914" s="1">
        <v>42286</v>
      </c>
      <c r="I914" s="14">
        <v>8273.1550000000007</v>
      </c>
      <c r="J914" s="14">
        <v>7935.44</v>
      </c>
      <c r="K914" s="14">
        <v>7752.125</v>
      </c>
      <c r="L914" s="14">
        <v>7804.09</v>
      </c>
      <c r="M914" s="14">
        <v>7691.41</v>
      </c>
      <c r="N914" s="14">
        <v>8184.8850000000002</v>
      </c>
      <c r="O914" s="14">
        <v>8829.0049999999992</v>
      </c>
      <c r="P914" s="14">
        <v>9332.9500000000007</v>
      </c>
      <c r="Q914" s="14">
        <v>11342.5</v>
      </c>
      <c r="R914" s="14">
        <v>12003.33</v>
      </c>
      <c r="S914" s="14">
        <v>12708.3</v>
      </c>
      <c r="T914" s="14">
        <v>13639.24</v>
      </c>
      <c r="U914" s="14">
        <v>13631.76</v>
      </c>
      <c r="V914" s="14">
        <v>14082.46</v>
      </c>
      <c r="W914" s="14">
        <v>14616.66</v>
      </c>
      <c r="X914" s="14">
        <v>12974.23</v>
      </c>
      <c r="Y914" s="14">
        <v>13800.18</v>
      </c>
      <c r="Z914" s="14">
        <v>14607.68</v>
      </c>
      <c r="AA914" s="14">
        <v>15110.95</v>
      </c>
      <c r="AB914" s="14">
        <v>17637.53</v>
      </c>
      <c r="AC914" s="14">
        <v>16252.5</v>
      </c>
      <c r="AD914" s="14">
        <v>13511.4</v>
      </c>
      <c r="AE914" s="14">
        <v>11663.17</v>
      </c>
      <c r="AF914" s="14">
        <v>9182.3349999999991</v>
      </c>
      <c r="AG914" s="14">
        <v>14123.26</v>
      </c>
      <c r="AH914" s="14">
        <v>8031.41</v>
      </c>
      <c r="AI914" s="14">
        <v>7690.41</v>
      </c>
      <c r="AJ914" s="14">
        <v>7437.7129999999997</v>
      </c>
      <c r="AK914" s="14">
        <v>7433.7449999999999</v>
      </c>
      <c r="AL914" s="14">
        <v>7580.0450000000001</v>
      </c>
      <c r="AM914" s="14">
        <v>7933.5110000000004</v>
      </c>
      <c r="AN914" s="14">
        <v>8664.4889999999996</v>
      </c>
      <c r="AO914" s="14">
        <v>9579.107</v>
      </c>
      <c r="AP914" s="14">
        <v>11598.67</v>
      </c>
      <c r="AQ914" s="14">
        <v>12086.16</v>
      </c>
      <c r="AR914" s="14">
        <v>12531.24</v>
      </c>
      <c r="AS914" s="14">
        <v>13353.04</v>
      </c>
      <c r="AT914" s="14">
        <v>13446.51</v>
      </c>
      <c r="AU914" s="14">
        <v>13828.63</v>
      </c>
      <c r="AV914" s="14">
        <v>14491.42</v>
      </c>
      <c r="AW914" s="14">
        <v>15615.56</v>
      </c>
      <c r="AX914" s="14">
        <v>16355.87</v>
      </c>
      <c r="AY914" s="14">
        <v>17179.13</v>
      </c>
      <c r="AZ914" s="14">
        <v>17403.759999999998</v>
      </c>
      <c r="BA914" s="14">
        <v>17538.97</v>
      </c>
      <c r="BB914" s="14">
        <v>16739.330000000002</v>
      </c>
      <c r="BC914" s="14">
        <v>13970.86</v>
      </c>
      <c r="BD914" s="14">
        <v>12021.87</v>
      </c>
      <c r="BE914" s="14">
        <v>9063.6450000000004</v>
      </c>
      <c r="BF914" s="14">
        <v>16473.849999999999</v>
      </c>
      <c r="BG914" s="14">
        <v>69.840900000000005</v>
      </c>
      <c r="BH914" s="14">
        <v>70.704499999999996</v>
      </c>
      <c r="BI914" s="14">
        <v>70.136399999999995</v>
      </c>
      <c r="BJ914" s="14">
        <v>69.136399999999995</v>
      </c>
      <c r="BK914" s="14">
        <v>69.136399999999995</v>
      </c>
      <c r="BL914" s="14">
        <v>68.704499999999996</v>
      </c>
      <c r="BM914" s="14">
        <v>69.568200000000004</v>
      </c>
      <c r="BN914" s="14">
        <v>74.7273</v>
      </c>
      <c r="BO914" s="14">
        <v>80.886399999999995</v>
      </c>
      <c r="BP914" s="14">
        <v>82.454499999999996</v>
      </c>
      <c r="BQ914" s="14">
        <v>88.454499999999996</v>
      </c>
      <c r="BR914" s="14">
        <v>93.318200000000004</v>
      </c>
      <c r="BS914" s="14">
        <v>93.318200000000004</v>
      </c>
      <c r="BT914" s="14">
        <v>94.318200000000004</v>
      </c>
      <c r="BU914" s="14">
        <v>97.454499999999996</v>
      </c>
      <c r="BV914" s="14">
        <v>98.0227</v>
      </c>
      <c r="BW914" s="14">
        <v>95.886399999999995</v>
      </c>
      <c r="BX914" s="14">
        <v>94.295500000000004</v>
      </c>
      <c r="BY914" s="14">
        <v>92.704499999999996</v>
      </c>
      <c r="BZ914" s="14">
        <v>90.863600000000005</v>
      </c>
      <c r="CA914" s="14">
        <v>86</v>
      </c>
      <c r="CB914" s="14">
        <v>83.704499999999996</v>
      </c>
      <c r="CC914" s="14">
        <v>82.2727</v>
      </c>
      <c r="CD914" s="14">
        <v>80.568200000000004</v>
      </c>
      <c r="CE914" s="14">
        <v>19954.61</v>
      </c>
      <c r="CF914" s="14">
        <v>19153.740000000002</v>
      </c>
      <c r="CG914" s="14">
        <v>19561.14</v>
      </c>
      <c r="CH914" s="14">
        <v>15734.34</v>
      </c>
      <c r="CI914" s="14">
        <v>11262.2</v>
      </c>
      <c r="CJ914" s="14">
        <v>7725.1120000000001</v>
      </c>
      <c r="CK914" s="14">
        <v>6850.3440000000001</v>
      </c>
      <c r="CL914" s="14">
        <v>7177.0709999999999</v>
      </c>
      <c r="CM914" s="14">
        <v>8500.5159999999996</v>
      </c>
      <c r="CN914" s="14">
        <v>11858.05</v>
      </c>
      <c r="CO914" s="14">
        <v>12133.09</v>
      </c>
      <c r="CP914" s="14">
        <v>16231.7</v>
      </c>
      <c r="CQ914" s="14">
        <v>15741.29</v>
      </c>
      <c r="CR914" s="14">
        <v>18318.990000000002</v>
      </c>
      <c r="CS914" s="14">
        <v>28786.68</v>
      </c>
      <c r="CT914" s="14">
        <v>33772.339999999997</v>
      </c>
      <c r="CU914" s="14">
        <v>33223.129999999997</v>
      </c>
      <c r="CV914" s="14">
        <v>50796.76</v>
      </c>
      <c r="CW914" s="14">
        <v>66676.39</v>
      </c>
      <c r="CX914" s="14">
        <v>68998.05</v>
      </c>
      <c r="CY914" s="14">
        <v>64361.54</v>
      </c>
      <c r="CZ914" s="14">
        <v>42840.07</v>
      </c>
      <c r="DA914" s="14">
        <v>37862.61</v>
      </c>
      <c r="DB914" s="14">
        <v>31790.31</v>
      </c>
      <c r="DC914" s="14">
        <v>46431.21</v>
      </c>
      <c r="DD914" s="14">
        <f>SUMIFS(CountData!$H:$H, CountData!$A:$A, $B914,CountData!$B:$B, $C914, CountData!$C:$C, $D914, CountData!$D:$D, $E914, CountData!$E:$E, $F914, CountData!$F:$F, $G914, CountData!$G:$G, $H914)</f>
        <v>16</v>
      </c>
      <c r="DE914" s="14">
        <f>SUMIFS(CountData!$I:$I, CountData!$A:$A, $B914, CountData!$B:$B, $C914, CountData!$C:$C, $D914, CountData!$D:$D, $E914, CountData!$E:$E, $F914, CountData!$F:$F, $G914, CountData!$G:$G, $H914)</f>
        <v>19</v>
      </c>
      <c r="DF914" s="27">
        <f t="shared" ca="1" si="14"/>
        <v>1787.2350000000006</v>
      </c>
      <c r="DG914" s="14">
        <v>0</v>
      </c>
    </row>
    <row r="915" spans="1:111" x14ac:dyDescent="0.25">
      <c r="A915" s="14" t="s">
        <v>56</v>
      </c>
      <c r="B915" s="14" t="s">
        <v>55</v>
      </c>
      <c r="C915" s="14" t="s">
        <v>55</v>
      </c>
      <c r="D915" s="14" t="s">
        <v>100</v>
      </c>
      <c r="E915" s="14" t="s">
        <v>55</v>
      </c>
      <c r="F915" s="14" t="s">
        <v>55</v>
      </c>
      <c r="G915" s="14" t="s">
        <v>102</v>
      </c>
      <c r="H915" s="1">
        <v>42289</v>
      </c>
      <c r="I915" s="14">
        <v>7342.4</v>
      </c>
      <c r="J915" s="14">
        <v>7037.57</v>
      </c>
      <c r="K915" s="14">
        <v>6968.84</v>
      </c>
      <c r="L915" s="14">
        <v>7183.125</v>
      </c>
      <c r="M915" s="14">
        <v>7751.5050000000001</v>
      </c>
      <c r="N915" s="14">
        <v>8146.8149999999996</v>
      </c>
      <c r="O915" s="14">
        <v>9085.8050000000003</v>
      </c>
      <c r="P915" s="14">
        <v>9803.86</v>
      </c>
      <c r="Q915" s="14">
        <v>12084.55</v>
      </c>
      <c r="R915" s="14">
        <v>13032.85</v>
      </c>
      <c r="S915" s="14">
        <v>13607.72</v>
      </c>
      <c r="T915" s="14">
        <v>14699.38</v>
      </c>
      <c r="U915" s="14">
        <v>15051.41</v>
      </c>
      <c r="V915" s="14">
        <v>15446.04</v>
      </c>
      <c r="W915" s="14">
        <v>15642.04</v>
      </c>
      <c r="X915" s="14">
        <v>12696.3</v>
      </c>
      <c r="Y915" s="14">
        <v>13200.48</v>
      </c>
      <c r="Z915" s="14">
        <v>13722.7</v>
      </c>
      <c r="AA915" s="14">
        <v>14084.94</v>
      </c>
      <c r="AB915" s="14">
        <v>16591</v>
      </c>
      <c r="AC915" s="14">
        <v>15364.89</v>
      </c>
      <c r="AD915" s="14">
        <v>13380.28</v>
      </c>
      <c r="AE915" s="14">
        <v>11613.12</v>
      </c>
      <c r="AF915" s="14">
        <v>9465.1650000000009</v>
      </c>
      <c r="AG915" s="14">
        <v>13426.1</v>
      </c>
      <c r="AH915" s="14">
        <v>7398.6710000000003</v>
      </c>
      <c r="AI915" s="14">
        <v>7060.732</v>
      </c>
      <c r="AJ915" s="14">
        <v>7005.3620000000001</v>
      </c>
      <c r="AK915" s="14">
        <v>7123.9790000000003</v>
      </c>
      <c r="AL915" s="14">
        <v>7687.058</v>
      </c>
      <c r="AM915" s="14">
        <v>8064.6049999999996</v>
      </c>
      <c r="AN915" s="14">
        <v>9117.6929999999993</v>
      </c>
      <c r="AO915" s="14">
        <v>10016.959999999999</v>
      </c>
      <c r="AP915" s="14">
        <v>12253.35</v>
      </c>
      <c r="AQ915" s="14">
        <v>13049.7</v>
      </c>
      <c r="AR915" s="14">
        <v>13454.8</v>
      </c>
      <c r="AS915" s="14">
        <v>14452.15</v>
      </c>
      <c r="AT915" s="14">
        <v>14825.52</v>
      </c>
      <c r="AU915" s="14">
        <v>15152.85</v>
      </c>
      <c r="AV915" s="14">
        <v>15466.12</v>
      </c>
      <c r="AW915" s="14">
        <v>15249</v>
      </c>
      <c r="AX915" s="14">
        <v>15802.62</v>
      </c>
      <c r="AY915" s="14">
        <v>16802.79</v>
      </c>
      <c r="AZ915" s="14">
        <v>16774.16</v>
      </c>
      <c r="BA915" s="14">
        <v>16504.759999999998</v>
      </c>
      <c r="BB915" s="14">
        <v>15322.15</v>
      </c>
      <c r="BC915" s="14">
        <v>13276.73</v>
      </c>
      <c r="BD915" s="14">
        <v>11725.85</v>
      </c>
      <c r="BE915" s="14">
        <v>9316.402</v>
      </c>
      <c r="BF915" s="14">
        <v>16137.85</v>
      </c>
      <c r="BG915" s="14">
        <v>77.152900000000002</v>
      </c>
      <c r="BH915" s="14">
        <v>76.729399999999998</v>
      </c>
      <c r="BI915" s="14">
        <v>76.152900000000002</v>
      </c>
      <c r="BJ915" s="14">
        <v>76</v>
      </c>
      <c r="BK915" s="14">
        <v>74.729399999999998</v>
      </c>
      <c r="BL915" s="14">
        <v>75.576499999999996</v>
      </c>
      <c r="BM915" s="14">
        <v>75.305899999999994</v>
      </c>
      <c r="BN915" s="14">
        <v>77</v>
      </c>
      <c r="BO915" s="14">
        <v>79.847099999999998</v>
      </c>
      <c r="BP915" s="14">
        <v>82.541200000000003</v>
      </c>
      <c r="BQ915" s="14">
        <v>85.541200000000003</v>
      </c>
      <c r="BR915" s="14">
        <v>86.694100000000006</v>
      </c>
      <c r="BS915" s="14">
        <v>88.541200000000003</v>
      </c>
      <c r="BT915" s="14">
        <v>91.117599999999996</v>
      </c>
      <c r="BU915" s="14">
        <v>94.847099999999998</v>
      </c>
      <c r="BV915" s="14">
        <v>94.270600000000002</v>
      </c>
      <c r="BW915" s="14">
        <v>91.117599999999996</v>
      </c>
      <c r="BX915" s="14">
        <v>85.541200000000003</v>
      </c>
      <c r="BY915" s="14">
        <v>80.847099999999998</v>
      </c>
      <c r="BZ915" s="14">
        <v>81.152900000000002</v>
      </c>
      <c r="CA915" s="14">
        <v>81</v>
      </c>
      <c r="CB915" s="14">
        <v>79.423500000000004</v>
      </c>
      <c r="CC915" s="14">
        <v>79.576499999999996</v>
      </c>
      <c r="CD915" s="14">
        <v>78.423500000000004</v>
      </c>
      <c r="CE915" s="14">
        <v>10934.72</v>
      </c>
      <c r="CF915" s="14">
        <v>11310.75</v>
      </c>
      <c r="CG915" s="14">
        <v>9162.7160000000003</v>
      </c>
      <c r="CH915" s="14">
        <v>7900.5460000000003</v>
      </c>
      <c r="CI915" s="14">
        <v>6683.3180000000002</v>
      </c>
      <c r="CJ915" s="14">
        <v>4465.866</v>
      </c>
      <c r="CK915" s="14">
        <v>3694.1120000000001</v>
      </c>
      <c r="CL915" s="14">
        <v>3922.152</v>
      </c>
      <c r="CM915" s="14">
        <v>5397.0370000000003</v>
      </c>
      <c r="CN915" s="14">
        <v>8398.1569999999992</v>
      </c>
      <c r="CO915" s="14">
        <v>9916.1409999999996</v>
      </c>
      <c r="CP915" s="14">
        <v>13414.97</v>
      </c>
      <c r="CQ915" s="14">
        <v>13993.88</v>
      </c>
      <c r="CR915" s="14">
        <v>16689.830000000002</v>
      </c>
      <c r="CS915" s="14">
        <v>29843.39</v>
      </c>
      <c r="CT915" s="14">
        <v>27123.94</v>
      </c>
      <c r="CU915" s="14">
        <v>22810.55</v>
      </c>
      <c r="CV915" s="14">
        <v>25680.33</v>
      </c>
      <c r="CW915" s="14">
        <v>27253.32</v>
      </c>
      <c r="CX915" s="14">
        <v>29107.54</v>
      </c>
      <c r="CY915" s="14">
        <v>25078.37</v>
      </c>
      <c r="CZ915" s="14">
        <v>20103.650000000001</v>
      </c>
      <c r="DA915" s="14">
        <v>24004.86</v>
      </c>
      <c r="DB915" s="14">
        <v>20000.25</v>
      </c>
      <c r="DC915" s="14">
        <v>21777.64</v>
      </c>
      <c r="DD915" s="14">
        <f>SUMIFS(CountData!$H:$H, CountData!$A:$A, $B915,CountData!$B:$B, $C915, CountData!$C:$C, $D915, CountData!$D:$D, $E915, CountData!$E:$E, $F915, CountData!$F:$F, $G915, CountData!$G:$G, $H915)</f>
        <v>16</v>
      </c>
      <c r="DE915" s="14">
        <f>SUMIFS(CountData!$I:$I, CountData!$A:$A, $B915, CountData!$B:$B, $C915, CountData!$C:$C, $D915, CountData!$D:$D, $E915, CountData!$E:$E, $F915, CountData!$F:$F, $G915, CountData!$G:$G, $H915)</f>
        <v>19</v>
      </c>
      <c r="DF915" s="27">
        <f t="shared" ca="1" si="14"/>
        <v>2404.027500000002</v>
      </c>
      <c r="DG915" s="14">
        <v>0</v>
      </c>
    </row>
    <row r="916" spans="1:111" x14ac:dyDescent="0.25">
      <c r="A916" s="14" t="s">
        <v>56</v>
      </c>
      <c r="B916" s="14" t="s">
        <v>55</v>
      </c>
      <c r="C916" s="14" t="s">
        <v>55</v>
      </c>
      <c r="D916" s="14" t="s">
        <v>100</v>
      </c>
      <c r="E916" s="14" t="s">
        <v>55</v>
      </c>
      <c r="F916" s="14" t="s">
        <v>55</v>
      </c>
      <c r="G916" s="14" t="s">
        <v>102</v>
      </c>
      <c r="H916" s="1">
        <v>42290</v>
      </c>
      <c r="I916" s="14">
        <v>7957.2150000000001</v>
      </c>
      <c r="J916" s="14">
        <v>7737.2550000000001</v>
      </c>
      <c r="K916" s="14">
        <v>7594.1149999999998</v>
      </c>
      <c r="L916" s="14">
        <v>7835.8249999999998</v>
      </c>
      <c r="M916" s="14">
        <v>8265.8799999999992</v>
      </c>
      <c r="N916" s="14">
        <v>8707.2549999999992</v>
      </c>
      <c r="O916" s="14">
        <v>9491.7350000000006</v>
      </c>
      <c r="P916" s="14">
        <v>10240.52</v>
      </c>
      <c r="Q916" s="14">
        <v>12892.27</v>
      </c>
      <c r="R916" s="14">
        <v>13181.3</v>
      </c>
      <c r="S916" s="14">
        <v>13723.24</v>
      </c>
      <c r="T916" s="14">
        <v>13873.06</v>
      </c>
      <c r="U916" s="14">
        <v>13943.76</v>
      </c>
      <c r="V916" s="14">
        <v>14105.07</v>
      </c>
      <c r="W916" s="14">
        <v>14172.94</v>
      </c>
      <c r="X916" s="14">
        <v>12414.98</v>
      </c>
      <c r="Y916" s="14">
        <v>13126.23</v>
      </c>
      <c r="Z916" s="14">
        <v>13847.88</v>
      </c>
      <c r="AA916" s="14">
        <v>14378.73</v>
      </c>
      <c r="AB916" s="14">
        <v>16511.93</v>
      </c>
      <c r="AC916" s="14">
        <v>15484</v>
      </c>
      <c r="AD916" s="14">
        <v>13195.3</v>
      </c>
      <c r="AE916" s="14">
        <v>11343.7</v>
      </c>
      <c r="AF916" s="14">
        <v>9255.8649999999998</v>
      </c>
      <c r="AG916" s="14">
        <v>13441.95</v>
      </c>
      <c r="AH916" s="14">
        <v>8063.3980000000001</v>
      </c>
      <c r="AI916" s="14">
        <v>7796.42</v>
      </c>
      <c r="AJ916" s="14">
        <v>7710.3159999999998</v>
      </c>
      <c r="AK916" s="14">
        <v>7928.9170000000004</v>
      </c>
      <c r="AL916" s="14">
        <v>8251.6890000000003</v>
      </c>
      <c r="AM916" s="14">
        <v>8683.7720000000008</v>
      </c>
      <c r="AN916" s="14">
        <v>9570.357</v>
      </c>
      <c r="AO916" s="14">
        <v>10422.290000000001</v>
      </c>
      <c r="AP916" s="14">
        <v>12784.09</v>
      </c>
      <c r="AQ916" s="14">
        <v>13042.61</v>
      </c>
      <c r="AR916" s="14">
        <v>13521.62</v>
      </c>
      <c r="AS916" s="14">
        <v>13591.72</v>
      </c>
      <c r="AT916" s="14">
        <v>13657.39</v>
      </c>
      <c r="AU916" s="14">
        <v>13790.7</v>
      </c>
      <c r="AV916" s="14">
        <v>13920.93</v>
      </c>
      <c r="AW916" s="14">
        <v>14595.44</v>
      </c>
      <c r="AX916" s="14">
        <v>15575.1</v>
      </c>
      <c r="AY916" s="14">
        <v>16412.28</v>
      </c>
      <c r="AZ916" s="14">
        <v>16696.59</v>
      </c>
      <c r="BA916" s="14">
        <v>16312.07</v>
      </c>
      <c r="BB916" s="14">
        <v>15223.47</v>
      </c>
      <c r="BC916" s="14">
        <v>13013.32</v>
      </c>
      <c r="BD916" s="14">
        <v>11384.2</v>
      </c>
      <c r="BE916" s="14">
        <v>9123.3989999999994</v>
      </c>
      <c r="BF916" s="14">
        <v>15894.57</v>
      </c>
      <c r="BG916" s="14">
        <v>77.421099999999996</v>
      </c>
      <c r="BH916" s="14">
        <v>76.578900000000004</v>
      </c>
      <c r="BI916" s="14">
        <v>76.157899999999998</v>
      </c>
      <c r="BJ916" s="14">
        <v>76.157899999999998</v>
      </c>
      <c r="BK916" s="14">
        <v>76.315799999999996</v>
      </c>
      <c r="BL916" s="14">
        <v>76.157899999999998</v>
      </c>
      <c r="BM916" s="14">
        <v>76.157899999999998</v>
      </c>
      <c r="BN916" s="14">
        <v>80</v>
      </c>
      <c r="BO916" s="14">
        <v>82.684200000000004</v>
      </c>
      <c r="BP916" s="14">
        <v>84.526300000000006</v>
      </c>
      <c r="BQ916" s="14">
        <v>84.947400000000002</v>
      </c>
      <c r="BR916" s="14">
        <v>86.1053</v>
      </c>
      <c r="BS916" s="14">
        <v>87.684200000000004</v>
      </c>
      <c r="BT916" s="14">
        <v>86.526300000000006</v>
      </c>
      <c r="BU916" s="14">
        <v>84.684200000000004</v>
      </c>
      <c r="BV916" s="14">
        <v>84.263199999999998</v>
      </c>
      <c r="BW916" s="14">
        <v>83.684200000000004</v>
      </c>
      <c r="BX916" s="14">
        <v>82.263199999999998</v>
      </c>
      <c r="BY916" s="14">
        <v>79.263199999999998</v>
      </c>
      <c r="BZ916" s="14">
        <v>78.421099999999996</v>
      </c>
      <c r="CA916" s="14">
        <v>78.421099999999996</v>
      </c>
      <c r="CB916" s="14">
        <v>77.421099999999996</v>
      </c>
      <c r="CC916" s="14">
        <v>78</v>
      </c>
      <c r="CD916" s="14">
        <v>78</v>
      </c>
      <c r="CE916" s="14">
        <v>10515.54</v>
      </c>
      <c r="CF916" s="14">
        <v>10551.08</v>
      </c>
      <c r="CG916" s="14">
        <v>9169.1610000000001</v>
      </c>
      <c r="CH916" s="14">
        <v>7292.098</v>
      </c>
      <c r="CI916" s="14">
        <v>7774.0529999999999</v>
      </c>
      <c r="CJ916" s="14">
        <v>4876.3969999999999</v>
      </c>
      <c r="CK916" s="14">
        <v>3323.22</v>
      </c>
      <c r="CL916" s="14">
        <v>4759.317</v>
      </c>
      <c r="CM916" s="14">
        <v>6846.1779999999999</v>
      </c>
      <c r="CN916" s="14">
        <v>7145.1760000000004</v>
      </c>
      <c r="CO916" s="14">
        <v>8838.3700000000008</v>
      </c>
      <c r="CP916" s="14">
        <v>9925.0499999999993</v>
      </c>
      <c r="CQ916" s="14">
        <v>10505.47</v>
      </c>
      <c r="CR916" s="14">
        <v>12624.32</v>
      </c>
      <c r="CS916" s="14">
        <v>14613.07</v>
      </c>
      <c r="CT916" s="14">
        <v>16904.36</v>
      </c>
      <c r="CU916" s="14">
        <v>23296.84</v>
      </c>
      <c r="CV916" s="14">
        <v>18600.43</v>
      </c>
      <c r="CW916" s="14">
        <v>21620.81</v>
      </c>
      <c r="CX916" s="14">
        <v>26347.91</v>
      </c>
      <c r="CY916" s="14">
        <v>25412.66</v>
      </c>
      <c r="CZ916" s="14">
        <v>16571.330000000002</v>
      </c>
      <c r="DA916" s="14">
        <v>20107.560000000001</v>
      </c>
      <c r="DB916" s="14">
        <v>18547.509999999998</v>
      </c>
      <c r="DC916" s="14">
        <v>18233.59</v>
      </c>
      <c r="DD916" s="14">
        <f>SUMIFS(CountData!$H:$H, CountData!$A:$A, $B916,CountData!$B:$B, $C916, CountData!$C:$C, $D916, CountData!$D:$D, $E916, CountData!$E:$E, $F916, CountData!$F:$F, $G916, CountData!$G:$G, $H916)</f>
        <v>16</v>
      </c>
      <c r="DE916" s="14">
        <f>SUMIFS(CountData!$I:$I, CountData!$A:$A, $B916, CountData!$B:$B, $C916, CountData!$C:$C, $D916, CountData!$D:$D, $E916, CountData!$E:$E, $F916, CountData!$F:$F, $G916, CountData!$G:$G, $H916)</f>
        <v>19</v>
      </c>
      <c r="DF916" s="27">
        <f t="shared" ca="1" si="14"/>
        <v>1683.9825000000019</v>
      </c>
      <c r="DG916" s="14">
        <v>0</v>
      </c>
    </row>
    <row r="917" spans="1:111" x14ac:dyDescent="0.25">
      <c r="A917" s="14" t="s">
        <v>56</v>
      </c>
      <c r="B917" s="14" t="s">
        <v>55</v>
      </c>
      <c r="C917" s="14" t="s">
        <v>55</v>
      </c>
      <c r="D917" s="14" t="s">
        <v>100</v>
      </c>
      <c r="E917" s="14" t="s">
        <v>55</v>
      </c>
      <c r="F917" s="14" t="s">
        <v>55</v>
      </c>
      <c r="G917" s="14" t="s">
        <v>102</v>
      </c>
      <c r="H917" s="1">
        <v>42291</v>
      </c>
      <c r="I917" s="14">
        <v>8854.9950000000008</v>
      </c>
      <c r="J917" s="14">
        <v>8596.82</v>
      </c>
      <c r="K917" s="14">
        <v>8381.4449999999997</v>
      </c>
      <c r="L917" s="14">
        <v>8675.92</v>
      </c>
      <c r="M917" s="14">
        <v>9144.16</v>
      </c>
      <c r="N917" s="14">
        <v>9663.1949999999997</v>
      </c>
      <c r="O917" s="14">
        <v>10530.45</v>
      </c>
      <c r="P917" s="14">
        <v>11424.99</v>
      </c>
      <c r="Q917" s="14">
        <v>13677.08</v>
      </c>
      <c r="R917" s="14">
        <v>13667.01</v>
      </c>
      <c r="S917" s="14">
        <v>14871.18</v>
      </c>
      <c r="T917" s="14">
        <v>14867.43</v>
      </c>
      <c r="U917" s="14">
        <v>14681.1</v>
      </c>
      <c r="V917" s="14">
        <v>14472.24</v>
      </c>
      <c r="W917" s="14">
        <v>14827.82</v>
      </c>
      <c r="X917" s="14">
        <v>12893.64</v>
      </c>
      <c r="Y917" s="14">
        <v>13772.88</v>
      </c>
      <c r="Z917" s="14">
        <v>14431.54</v>
      </c>
      <c r="AA917" s="14">
        <v>14801.3</v>
      </c>
      <c r="AB917" s="14">
        <v>16820.240000000002</v>
      </c>
      <c r="AC917" s="14">
        <v>16417.97</v>
      </c>
      <c r="AD917" s="14">
        <v>14072.47</v>
      </c>
      <c r="AE917" s="14">
        <v>11959.04</v>
      </c>
      <c r="AF917" s="14">
        <v>9611.7150000000001</v>
      </c>
      <c r="AG917" s="14">
        <v>13974.84</v>
      </c>
      <c r="AH917" s="14">
        <v>9053.7209999999995</v>
      </c>
      <c r="AI917" s="14">
        <v>8725.616</v>
      </c>
      <c r="AJ917" s="14">
        <v>8506.0969999999998</v>
      </c>
      <c r="AK917" s="14">
        <v>8736.4259999999995</v>
      </c>
      <c r="AL917" s="14">
        <v>9163.4660000000003</v>
      </c>
      <c r="AM917" s="14">
        <v>9678.7839999999997</v>
      </c>
      <c r="AN917" s="14">
        <v>10633.55</v>
      </c>
      <c r="AO917" s="14">
        <v>11587.16</v>
      </c>
      <c r="AP917" s="14">
        <v>13463.46</v>
      </c>
      <c r="AQ917" s="14">
        <v>13456.55</v>
      </c>
      <c r="AR917" s="14">
        <v>14626.27</v>
      </c>
      <c r="AS917" s="14">
        <v>14582.76</v>
      </c>
      <c r="AT917" s="14">
        <v>14389.74</v>
      </c>
      <c r="AU917" s="14">
        <v>14166.25</v>
      </c>
      <c r="AV917" s="14">
        <v>14578.54</v>
      </c>
      <c r="AW917" s="14">
        <v>14913.97</v>
      </c>
      <c r="AX917" s="14">
        <v>15934.89</v>
      </c>
      <c r="AY917" s="14">
        <v>16828.04</v>
      </c>
      <c r="AZ917" s="14">
        <v>16983.580000000002</v>
      </c>
      <c r="BA917" s="14">
        <v>16782.560000000001</v>
      </c>
      <c r="BB917" s="14">
        <v>16004.67</v>
      </c>
      <c r="BC917" s="14">
        <v>13794.76</v>
      </c>
      <c r="BD917" s="14">
        <v>11783.73</v>
      </c>
      <c r="BE917" s="14">
        <v>9429.1650000000009</v>
      </c>
      <c r="BF917" s="14">
        <v>16205.14</v>
      </c>
      <c r="BG917" s="14">
        <v>77.411000000000001</v>
      </c>
      <c r="BH917" s="14">
        <v>76</v>
      </c>
      <c r="BI917" s="14">
        <v>75</v>
      </c>
      <c r="BJ917" s="14">
        <v>74.411000000000001</v>
      </c>
      <c r="BK917" s="14">
        <v>75.411000000000001</v>
      </c>
      <c r="BL917" s="14">
        <v>75.411000000000001</v>
      </c>
      <c r="BM917" s="14">
        <v>75</v>
      </c>
      <c r="BN917" s="14">
        <v>75</v>
      </c>
      <c r="BO917" s="14">
        <v>80.821899999999999</v>
      </c>
      <c r="BP917" s="14">
        <v>83.465800000000002</v>
      </c>
      <c r="BQ917" s="14">
        <v>83.287700000000001</v>
      </c>
      <c r="BR917" s="14">
        <v>82.465800000000002</v>
      </c>
      <c r="BS917" s="14">
        <v>82.8767</v>
      </c>
      <c r="BT917" s="14">
        <v>83.465800000000002</v>
      </c>
      <c r="BU917" s="14">
        <v>82.643799999999999</v>
      </c>
      <c r="BV917" s="14">
        <v>82.643799999999999</v>
      </c>
      <c r="BW917" s="14">
        <v>82.232900000000001</v>
      </c>
      <c r="BX917" s="14">
        <v>78.821899999999999</v>
      </c>
      <c r="BY917" s="14">
        <v>76.411000000000001</v>
      </c>
      <c r="BZ917" s="14">
        <v>75.411000000000001</v>
      </c>
      <c r="CA917" s="14">
        <v>74.821899999999999</v>
      </c>
      <c r="CB917" s="14">
        <v>74</v>
      </c>
      <c r="CC917" s="14">
        <v>73.588999999999999</v>
      </c>
      <c r="CD917" s="14">
        <v>74</v>
      </c>
      <c r="CE917" s="14">
        <v>12829.74</v>
      </c>
      <c r="CF917" s="14">
        <v>10846.27</v>
      </c>
      <c r="CG917" s="14">
        <v>7729.7820000000002</v>
      </c>
      <c r="CH917" s="14">
        <v>5629.1880000000001</v>
      </c>
      <c r="CI917" s="14">
        <v>5590.5990000000002</v>
      </c>
      <c r="CJ917" s="14">
        <v>3906.0450000000001</v>
      </c>
      <c r="CK917" s="14">
        <v>2907.7280000000001</v>
      </c>
      <c r="CL917" s="14">
        <v>2833.078</v>
      </c>
      <c r="CM917" s="14">
        <v>6863.7719999999999</v>
      </c>
      <c r="CN917" s="14">
        <v>7829.3339999999998</v>
      </c>
      <c r="CO917" s="14">
        <v>8528.0010000000002</v>
      </c>
      <c r="CP917" s="14">
        <v>10346.98</v>
      </c>
      <c r="CQ917" s="14">
        <v>11015.04</v>
      </c>
      <c r="CR917" s="14">
        <v>11320.11</v>
      </c>
      <c r="CS917" s="14">
        <v>10894.04</v>
      </c>
      <c r="CT917" s="14">
        <v>11868.19</v>
      </c>
      <c r="CU917" s="14">
        <v>12794.96</v>
      </c>
      <c r="CV917" s="14">
        <v>14726.53</v>
      </c>
      <c r="CW917" s="14">
        <v>16646.78</v>
      </c>
      <c r="CX917" s="14">
        <v>21388.85</v>
      </c>
      <c r="CY917" s="14">
        <v>26130.51</v>
      </c>
      <c r="CZ917" s="14">
        <v>16044.33</v>
      </c>
      <c r="DA917" s="14">
        <v>15117.13</v>
      </c>
      <c r="DB917" s="14">
        <v>13217.96</v>
      </c>
      <c r="DC917" s="14">
        <v>12140.38</v>
      </c>
      <c r="DD917" s="14">
        <f>SUMIFS(CountData!$H:$H, CountData!$A:$A, $B917,CountData!$B:$B, $C917, CountData!$C:$C, $D917, CountData!$D:$D, $E917, CountData!$E:$E, $F917, CountData!$F:$F, $G917, CountData!$G:$G, $H917)</f>
        <v>16</v>
      </c>
      <c r="DE917" s="14">
        <f>SUMIFS(CountData!$I:$I, CountData!$A:$A, $B917, CountData!$B:$B, $C917, CountData!$C:$C, $D917, CountData!$D:$D, $E917, CountData!$E:$E, $F917, CountData!$F:$F, $G917, CountData!$G:$G, $H917)</f>
        <v>19</v>
      </c>
      <c r="DF917" s="27">
        <f t="shared" ca="1" si="14"/>
        <v>1589.0200000000004</v>
      </c>
      <c r="DG917" s="14">
        <v>0</v>
      </c>
    </row>
    <row r="918" spans="1:111" x14ac:dyDescent="0.25">
      <c r="A918" s="14" t="s">
        <v>56</v>
      </c>
      <c r="B918" s="14" t="s">
        <v>55</v>
      </c>
      <c r="C918" s="14" t="s">
        <v>55</v>
      </c>
      <c r="D918" s="14" t="s">
        <v>100</v>
      </c>
      <c r="E918" s="14" t="s">
        <v>55</v>
      </c>
      <c r="F918" s="14" t="s">
        <v>55</v>
      </c>
      <c r="G918" s="14" t="s">
        <v>62</v>
      </c>
      <c r="H918" s="1">
        <v>42125</v>
      </c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  <c r="AW918" s="14"/>
      <c r="AX918" s="14"/>
      <c r="AY918" s="14"/>
      <c r="AZ918" s="14"/>
      <c r="BA918" s="14"/>
      <c r="BB918" s="14"/>
      <c r="BC918" s="14"/>
      <c r="BD918" s="14"/>
      <c r="BE918" s="14"/>
      <c r="BF918" s="14"/>
      <c r="BG918" s="14"/>
      <c r="BH918" s="14"/>
      <c r="BI918" s="14"/>
      <c r="BJ918" s="14"/>
      <c r="BK918" s="14"/>
      <c r="BL918" s="14"/>
      <c r="BM918" s="14"/>
      <c r="BN918" s="14"/>
      <c r="BO918" s="14"/>
      <c r="BP918" s="14"/>
      <c r="BQ918" s="14"/>
      <c r="BR918" s="14"/>
      <c r="BS918" s="14"/>
      <c r="BT918" s="14"/>
      <c r="BU918" s="14"/>
      <c r="BV918" s="14"/>
      <c r="BW918" s="14"/>
      <c r="BX918" s="14"/>
      <c r="BY918" s="14"/>
      <c r="BZ918" s="14"/>
      <c r="CA918" s="14"/>
      <c r="CB918" s="14"/>
      <c r="CC918" s="14"/>
      <c r="CD918" s="14"/>
      <c r="CE918" s="14"/>
      <c r="CF918" s="14"/>
      <c r="CG918" s="14"/>
      <c r="CH918" s="14"/>
      <c r="CI918" s="14"/>
      <c r="CJ918" s="14"/>
      <c r="CK918" s="14"/>
      <c r="CL918" s="14"/>
      <c r="CM918" s="14"/>
      <c r="CN918" s="14"/>
      <c r="CO918" s="14"/>
      <c r="CP918" s="14"/>
      <c r="CQ918" s="14"/>
      <c r="CR918" s="14"/>
      <c r="CS918" s="14"/>
      <c r="CT918" s="14"/>
      <c r="CU918" s="14"/>
      <c r="CV918" s="14"/>
      <c r="CW918" s="14"/>
      <c r="CX918" s="14"/>
      <c r="CY918" s="14"/>
      <c r="CZ918" s="14"/>
      <c r="DD918" s="14">
        <f>SUMIFS(CountData!$H:$H, CountData!$A:$A, $B918,CountData!$B:$B, $C918, CountData!$C:$C, $D918, CountData!$D:$D, $E918, CountData!$E:$E, $F918, CountData!$F:$F, $G918, CountData!$G:$G, $H918)</f>
        <v>16</v>
      </c>
      <c r="DE918" s="14">
        <f>SUMIFS(CountData!$I:$I, CountData!$A:$A, $B918, CountData!$B:$B, $C918, CountData!$C:$C, $D918, CountData!$D:$D, $E918, CountData!$E:$E, $F918, CountData!$F:$F, $G918, CountData!$G:$G, $H918)</f>
        <v>19</v>
      </c>
      <c r="DF918" s="27">
        <f t="shared" ca="1" si="14"/>
        <v>0</v>
      </c>
      <c r="DG918" s="14">
        <v>1</v>
      </c>
    </row>
    <row r="919" spans="1:111" x14ac:dyDescent="0.25">
      <c r="A919" s="14" t="s">
        <v>56</v>
      </c>
      <c r="B919" s="14" t="s">
        <v>55</v>
      </c>
      <c r="C919" s="14" t="s">
        <v>55</v>
      </c>
      <c r="D919" s="14" t="s">
        <v>100</v>
      </c>
      <c r="E919" s="14" t="s">
        <v>55</v>
      </c>
      <c r="F919" s="14" t="s">
        <v>55</v>
      </c>
      <c r="G919" s="14" t="s">
        <v>62</v>
      </c>
      <c r="H919" s="1">
        <v>42164</v>
      </c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  <c r="AW919" s="14"/>
      <c r="AX919" s="14"/>
      <c r="AY919" s="14"/>
      <c r="AZ919" s="14"/>
      <c r="BA919" s="14"/>
      <c r="BB919" s="14"/>
      <c r="BC919" s="14"/>
      <c r="BD919" s="14"/>
      <c r="BE919" s="14"/>
      <c r="BF919" s="14"/>
      <c r="BG919" s="14"/>
      <c r="BH919" s="14"/>
      <c r="BI919" s="14"/>
      <c r="BJ919" s="14"/>
      <c r="BK919" s="14"/>
      <c r="BL919" s="14"/>
      <c r="BM919" s="14"/>
      <c r="BN919" s="14"/>
      <c r="BO919" s="14"/>
      <c r="BP919" s="14"/>
      <c r="BQ919" s="14"/>
      <c r="BR919" s="14"/>
      <c r="BS919" s="14"/>
      <c r="BT919" s="14"/>
      <c r="BU919" s="14"/>
      <c r="BV919" s="14"/>
      <c r="BW919" s="14"/>
      <c r="BX919" s="14"/>
      <c r="BY919" s="14"/>
      <c r="BZ919" s="14"/>
      <c r="CA919" s="14"/>
      <c r="CB919" s="14"/>
      <c r="CC919" s="14"/>
      <c r="CD919" s="14"/>
      <c r="CE919" s="14"/>
      <c r="CF919" s="14"/>
      <c r="CG919" s="14"/>
      <c r="CH919" s="14"/>
      <c r="CI919" s="14"/>
      <c r="CJ919" s="14"/>
      <c r="CK919" s="14"/>
      <c r="CL919" s="14"/>
      <c r="CM919" s="14"/>
      <c r="CN919" s="14"/>
      <c r="CO919" s="14"/>
      <c r="CP919" s="14"/>
      <c r="CQ919" s="14"/>
      <c r="CR919" s="14"/>
      <c r="CS919" s="14"/>
      <c r="CT919" s="14"/>
      <c r="CU919" s="14"/>
      <c r="CV919" s="14"/>
      <c r="CW919" s="14"/>
      <c r="CX919" s="14"/>
      <c r="CY919" s="14"/>
      <c r="CZ919" s="14"/>
      <c r="DD919" s="14">
        <f>SUMIFS(CountData!$H:$H, CountData!$A:$A, $B919,CountData!$B:$B, $C919, CountData!$C:$C, $D919, CountData!$D:$D, $E919, CountData!$E:$E, $F919, CountData!$F:$F, $G919, CountData!$G:$G, $H919)</f>
        <v>16</v>
      </c>
      <c r="DE919" s="14">
        <f>SUMIFS(CountData!$I:$I, CountData!$A:$A, $B919, CountData!$B:$B, $C919, CountData!$C:$C, $D919, CountData!$D:$D, $E919, CountData!$E:$E, $F919, CountData!$F:$F, $G919, CountData!$G:$G, $H919)</f>
        <v>19</v>
      </c>
      <c r="DF919" s="27">
        <f t="shared" ca="1" si="14"/>
        <v>0</v>
      </c>
      <c r="DG919" s="14">
        <v>1</v>
      </c>
    </row>
    <row r="920" spans="1:111" x14ac:dyDescent="0.25">
      <c r="A920" s="14" t="s">
        <v>56</v>
      </c>
      <c r="B920" s="14" t="s">
        <v>55</v>
      </c>
      <c r="C920" s="14" t="s">
        <v>55</v>
      </c>
      <c r="D920" s="14" t="s">
        <v>100</v>
      </c>
      <c r="E920" s="14" t="s">
        <v>55</v>
      </c>
      <c r="F920" s="14" t="s">
        <v>55</v>
      </c>
      <c r="G920" s="14" t="s">
        <v>62</v>
      </c>
      <c r="H920" s="1">
        <v>42171</v>
      </c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  <c r="AW920" s="14"/>
      <c r="AX920" s="14"/>
      <c r="AY920" s="14"/>
      <c r="AZ920" s="14"/>
      <c r="BA920" s="14"/>
      <c r="BB920" s="14"/>
      <c r="BC920" s="14"/>
      <c r="BD920" s="14"/>
      <c r="BE920" s="14"/>
      <c r="BF920" s="14"/>
      <c r="BG920" s="14"/>
      <c r="BH920" s="14"/>
      <c r="BI920" s="14"/>
      <c r="BJ920" s="14"/>
      <c r="BK920" s="14"/>
      <c r="BL920" s="14"/>
      <c r="BM920" s="14"/>
      <c r="BN920" s="14"/>
      <c r="BO920" s="14"/>
      <c r="BP920" s="14"/>
      <c r="BQ920" s="14"/>
      <c r="BR920" s="14"/>
      <c r="BS920" s="14"/>
      <c r="BT920" s="14"/>
      <c r="BU920" s="14"/>
      <c r="BV920" s="14"/>
      <c r="BW920" s="14"/>
      <c r="BX920" s="14"/>
      <c r="BY920" s="14"/>
      <c r="BZ920" s="14"/>
      <c r="CA920" s="14"/>
      <c r="CB920" s="14"/>
      <c r="CC920" s="14"/>
      <c r="CD920" s="14"/>
      <c r="CE920" s="14"/>
      <c r="CF920" s="14"/>
      <c r="CG920" s="14"/>
      <c r="CH920" s="14"/>
      <c r="CI920" s="14"/>
      <c r="CJ920" s="14"/>
      <c r="CK920" s="14"/>
      <c r="CL920" s="14"/>
      <c r="CM920" s="14"/>
      <c r="CN920" s="14"/>
      <c r="CO920" s="14"/>
      <c r="CP920" s="14"/>
      <c r="CQ920" s="14"/>
      <c r="CR920" s="14"/>
      <c r="CS920" s="14"/>
      <c r="CT920" s="14"/>
      <c r="CU920" s="14"/>
      <c r="CV920" s="14"/>
      <c r="CW920" s="14"/>
      <c r="CX920" s="14"/>
      <c r="CY920" s="14"/>
      <c r="CZ920" s="14"/>
      <c r="DD920" s="14">
        <f>SUMIFS(CountData!$H:$H, CountData!$A:$A, $B920,CountData!$B:$B, $C920, CountData!$C:$C, $D920, CountData!$D:$D, $E920, CountData!$E:$E, $F920, CountData!$F:$F, $G920, CountData!$G:$G, $H920)</f>
        <v>16</v>
      </c>
      <c r="DE920" s="14">
        <f>SUMIFS(CountData!$I:$I, CountData!$A:$A, $B920, CountData!$B:$B, $C920, CountData!$C:$C, $D920, CountData!$D:$D, $E920, CountData!$E:$E, $F920, CountData!$F:$F, $G920, CountData!$G:$G, $H920)</f>
        <v>19</v>
      </c>
      <c r="DF920" s="27">
        <f t="shared" ca="1" si="14"/>
        <v>0</v>
      </c>
      <c r="DG920" s="14">
        <v>1</v>
      </c>
    </row>
    <row r="921" spans="1:111" x14ac:dyDescent="0.25">
      <c r="A921" s="14" t="s">
        <v>56</v>
      </c>
      <c r="B921" s="14" t="s">
        <v>55</v>
      </c>
      <c r="C921" s="14" t="s">
        <v>55</v>
      </c>
      <c r="D921" s="14" t="s">
        <v>100</v>
      </c>
      <c r="E921" s="14" t="s">
        <v>55</v>
      </c>
      <c r="F921" s="14" t="s">
        <v>55</v>
      </c>
      <c r="G921" s="14" t="s">
        <v>62</v>
      </c>
      <c r="H921" s="1">
        <v>42172</v>
      </c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  <c r="AW921" s="14"/>
      <c r="AX921" s="14"/>
      <c r="AY921" s="14"/>
      <c r="AZ921" s="14"/>
      <c r="BA921" s="14"/>
      <c r="BB921" s="14"/>
      <c r="BC921" s="14"/>
      <c r="BD921" s="14"/>
      <c r="BE921" s="14"/>
      <c r="BF921" s="14"/>
      <c r="BG921" s="14"/>
      <c r="BH921" s="14"/>
      <c r="BI921" s="14"/>
      <c r="BJ921" s="14"/>
      <c r="BK921" s="14"/>
      <c r="BL921" s="14"/>
      <c r="BM921" s="14"/>
      <c r="BN921" s="14"/>
      <c r="BO921" s="14"/>
      <c r="BP921" s="14"/>
      <c r="BQ921" s="14"/>
      <c r="BR921" s="14"/>
      <c r="BS921" s="14"/>
      <c r="BT921" s="14"/>
      <c r="BU921" s="14"/>
      <c r="BV921" s="14"/>
      <c r="BW921" s="14"/>
      <c r="BX921" s="14"/>
      <c r="BY921" s="14"/>
      <c r="BZ921" s="14"/>
      <c r="CA921" s="14"/>
      <c r="CB921" s="14"/>
      <c r="CC921" s="14"/>
      <c r="CD921" s="14"/>
      <c r="CE921" s="14"/>
      <c r="CF921" s="14"/>
      <c r="CG921" s="14"/>
      <c r="CH921" s="14"/>
      <c r="CI921" s="14"/>
      <c r="CJ921" s="14"/>
      <c r="CK921" s="14"/>
      <c r="CL921" s="14"/>
      <c r="CM921" s="14"/>
      <c r="CN921" s="14"/>
      <c r="CO921" s="14"/>
      <c r="CP921" s="14"/>
      <c r="CQ921" s="14"/>
      <c r="CR921" s="14"/>
      <c r="CS921" s="14"/>
      <c r="CT921" s="14"/>
      <c r="CU921" s="14"/>
      <c r="CV921" s="14"/>
      <c r="CW921" s="14"/>
      <c r="CX921" s="14"/>
      <c r="CY921" s="14"/>
      <c r="CZ921" s="14"/>
      <c r="DD921" s="14">
        <f>SUMIFS(CountData!$H:$H, CountData!$A:$A, $B921,CountData!$B:$B, $C921, CountData!$C:$C, $D921, CountData!$D:$D, $E921, CountData!$E:$E, $F921, CountData!$F:$F, $G921, CountData!$G:$G, $H921)</f>
        <v>16</v>
      </c>
      <c r="DE921" s="14">
        <f>SUMIFS(CountData!$I:$I, CountData!$A:$A, $B921, CountData!$B:$B, $C921, CountData!$C:$C, $D921, CountData!$D:$D, $E921, CountData!$E:$E, $F921, CountData!$F:$F, $G921, CountData!$G:$G, $H921)</f>
        <v>19</v>
      </c>
      <c r="DF921" s="27">
        <f t="shared" ca="1" si="14"/>
        <v>0</v>
      </c>
      <c r="DG921" s="14">
        <v>1</v>
      </c>
    </row>
    <row r="922" spans="1:111" x14ac:dyDescent="0.25">
      <c r="A922" s="14" t="s">
        <v>56</v>
      </c>
      <c r="B922" s="14" t="s">
        <v>55</v>
      </c>
      <c r="C922" s="14" t="s">
        <v>55</v>
      </c>
      <c r="D922" s="14" t="s">
        <v>100</v>
      </c>
      <c r="E922" s="14" t="s">
        <v>55</v>
      </c>
      <c r="F922" s="14" t="s">
        <v>55</v>
      </c>
      <c r="G922" s="14" t="s">
        <v>62</v>
      </c>
      <c r="H922" s="1">
        <v>42177</v>
      </c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  <c r="AW922" s="14"/>
      <c r="AX922" s="14"/>
      <c r="AY922" s="14"/>
      <c r="AZ922" s="14"/>
      <c r="BA922" s="14"/>
      <c r="BB922" s="14"/>
      <c r="BC922" s="14"/>
      <c r="BD922" s="14"/>
      <c r="BE922" s="14"/>
      <c r="BF922" s="14"/>
      <c r="BG922" s="14"/>
      <c r="BH922" s="14"/>
      <c r="BI922" s="14"/>
      <c r="BJ922" s="14"/>
      <c r="BK922" s="14"/>
      <c r="BL922" s="14"/>
      <c r="BM922" s="14"/>
      <c r="BN922" s="14"/>
      <c r="BO922" s="14"/>
      <c r="BP922" s="14"/>
      <c r="BQ922" s="14"/>
      <c r="BR922" s="14"/>
      <c r="BS922" s="14"/>
      <c r="BT922" s="14"/>
      <c r="BU922" s="14"/>
      <c r="BV922" s="14"/>
      <c r="BW922" s="14"/>
      <c r="BX922" s="14"/>
      <c r="BY922" s="14"/>
      <c r="BZ922" s="14"/>
      <c r="CA922" s="14"/>
      <c r="CB922" s="14"/>
      <c r="CC922" s="14"/>
      <c r="CD922" s="14"/>
      <c r="CE922" s="14"/>
      <c r="CF922" s="14"/>
      <c r="CG922" s="14"/>
      <c r="CH922" s="14"/>
      <c r="CI922" s="14"/>
      <c r="CJ922" s="14"/>
      <c r="CK922" s="14"/>
      <c r="CL922" s="14"/>
      <c r="CM922" s="14"/>
      <c r="CN922" s="14"/>
      <c r="CO922" s="14"/>
      <c r="CP922" s="14"/>
      <c r="CQ922" s="14"/>
      <c r="CR922" s="14"/>
      <c r="CS922" s="14"/>
      <c r="CT922" s="14"/>
      <c r="CU922" s="14"/>
      <c r="CV922" s="14"/>
      <c r="CW922" s="14"/>
      <c r="CX922" s="14"/>
      <c r="CY922" s="14"/>
      <c r="CZ922" s="14"/>
      <c r="DD922" s="14">
        <f>SUMIFS(CountData!$H:$H, CountData!$A:$A, $B922,CountData!$B:$B, $C922, CountData!$C:$C, $D922, CountData!$D:$D, $E922, CountData!$E:$E, $F922, CountData!$F:$F, $G922, CountData!$G:$G, $H922)</f>
        <v>16</v>
      </c>
      <c r="DE922" s="14">
        <f>SUMIFS(CountData!$I:$I, CountData!$A:$A, $B922, CountData!$B:$B, $C922, CountData!$C:$C, $D922, CountData!$D:$D, $E922, CountData!$E:$E, $F922, CountData!$F:$F, $G922, CountData!$G:$G, $H922)</f>
        <v>19</v>
      </c>
      <c r="DF922" s="27">
        <f t="shared" ca="1" si="14"/>
        <v>0</v>
      </c>
      <c r="DG922" s="14">
        <v>1</v>
      </c>
    </row>
    <row r="923" spans="1:111" x14ac:dyDescent="0.25">
      <c r="A923" s="14" t="s">
        <v>56</v>
      </c>
      <c r="B923" s="14" t="s">
        <v>55</v>
      </c>
      <c r="C923" s="14" t="s">
        <v>55</v>
      </c>
      <c r="D923" s="14" t="s">
        <v>100</v>
      </c>
      <c r="E923" s="14" t="s">
        <v>55</v>
      </c>
      <c r="F923" s="14" t="s">
        <v>55</v>
      </c>
      <c r="G923" s="14" t="s">
        <v>62</v>
      </c>
      <c r="H923" s="1">
        <v>42179</v>
      </c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  <c r="AW923" s="14"/>
      <c r="AX923" s="14"/>
      <c r="AY923" s="14"/>
      <c r="AZ923" s="14"/>
      <c r="BA923" s="14"/>
      <c r="BB923" s="14"/>
      <c r="BC923" s="14"/>
      <c r="BD923" s="14"/>
      <c r="BE923" s="14"/>
      <c r="BF923" s="14"/>
      <c r="BG923" s="14"/>
      <c r="BH923" s="14"/>
      <c r="BI923" s="14"/>
      <c r="BJ923" s="14"/>
      <c r="BK923" s="14"/>
      <c r="BL923" s="14"/>
      <c r="BM923" s="14"/>
      <c r="BN923" s="14"/>
      <c r="BO923" s="14"/>
      <c r="BP923" s="14"/>
      <c r="BQ923" s="14"/>
      <c r="BR923" s="14"/>
      <c r="BS923" s="14"/>
      <c r="BT923" s="14"/>
      <c r="BU923" s="14"/>
      <c r="BV923" s="14"/>
      <c r="BW923" s="14"/>
      <c r="BX923" s="14"/>
      <c r="BY923" s="14"/>
      <c r="BZ923" s="14"/>
      <c r="CA923" s="14"/>
      <c r="CB923" s="14"/>
      <c r="CC923" s="14"/>
      <c r="CD923" s="14"/>
      <c r="CE923" s="14"/>
      <c r="CF923" s="14"/>
      <c r="CG923" s="14"/>
      <c r="CH923" s="14"/>
      <c r="CI923" s="14"/>
      <c r="CJ923" s="14"/>
      <c r="CK923" s="14"/>
      <c r="CL923" s="14"/>
      <c r="CM923" s="14"/>
      <c r="CN923" s="14"/>
      <c r="CO923" s="14"/>
      <c r="CP923" s="14"/>
      <c r="CQ923" s="14"/>
      <c r="CR923" s="14"/>
      <c r="CS923" s="14"/>
      <c r="CT923" s="14"/>
      <c r="CU923" s="14"/>
      <c r="CV923" s="14"/>
      <c r="CW923" s="14"/>
      <c r="CX923" s="14"/>
      <c r="CY923" s="14"/>
      <c r="CZ923" s="14"/>
      <c r="DD923" s="14">
        <f>SUMIFS(CountData!$H:$H, CountData!$A:$A, $B923,CountData!$B:$B, $C923, CountData!$C:$C, $D923, CountData!$D:$D, $E923, CountData!$E:$E, $F923, CountData!$F:$F, $G923, CountData!$G:$G, $H923)</f>
        <v>16</v>
      </c>
      <c r="DE923" s="14">
        <f>SUMIFS(CountData!$I:$I, CountData!$A:$A, $B923, CountData!$B:$B, $C923, CountData!$C:$C, $D923, CountData!$D:$D, $E923, CountData!$E:$E, $F923, CountData!$F:$F, $G923, CountData!$G:$G, $H923)</f>
        <v>19</v>
      </c>
      <c r="DF923" s="27">
        <f t="shared" ca="1" si="14"/>
        <v>0</v>
      </c>
      <c r="DG923" s="14">
        <v>1</v>
      </c>
    </row>
    <row r="924" spans="1:111" x14ac:dyDescent="0.25">
      <c r="A924" s="14" t="s">
        <v>56</v>
      </c>
      <c r="B924" s="14" t="s">
        <v>55</v>
      </c>
      <c r="C924" s="14" t="s">
        <v>55</v>
      </c>
      <c r="D924" s="14" t="s">
        <v>100</v>
      </c>
      <c r="E924" s="14" t="s">
        <v>55</v>
      </c>
      <c r="F924" s="14" t="s">
        <v>55</v>
      </c>
      <c r="G924" s="14" t="s">
        <v>62</v>
      </c>
      <c r="H924" s="1">
        <v>42180</v>
      </c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  <c r="AW924" s="14"/>
      <c r="AX924" s="14"/>
      <c r="AY924" s="14"/>
      <c r="AZ924" s="14"/>
      <c r="BA924" s="14"/>
      <c r="BB924" s="14"/>
      <c r="BC924" s="14"/>
      <c r="BD924" s="14"/>
      <c r="BE924" s="14"/>
      <c r="BF924" s="14"/>
      <c r="BG924" s="14"/>
      <c r="BH924" s="14"/>
      <c r="BI924" s="14"/>
      <c r="BJ924" s="14"/>
      <c r="BK924" s="14"/>
      <c r="BL924" s="14"/>
      <c r="BM924" s="14"/>
      <c r="BN924" s="14"/>
      <c r="BO924" s="14"/>
      <c r="BP924" s="14"/>
      <c r="BQ924" s="14"/>
      <c r="BR924" s="14"/>
      <c r="BS924" s="14"/>
      <c r="BT924" s="14"/>
      <c r="BU924" s="14"/>
      <c r="BV924" s="14"/>
      <c r="BW924" s="14"/>
      <c r="BX924" s="14"/>
      <c r="BY924" s="14"/>
      <c r="BZ924" s="14"/>
      <c r="CA924" s="14"/>
      <c r="CB924" s="14"/>
      <c r="CC924" s="14"/>
      <c r="CD924" s="14"/>
      <c r="CE924" s="14"/>
      <c r="CF924" s="14"/>
      <c r="CG924" s="14"/>
      <c r="CH924" s="14"/>
      <c r="CI924" s="14"/>
      <c r="CJ924" s="14"/>
      <c r="CK924" s="14"/>
      <c r="CL924" s="14"/>
      <c r="CM924" s="14"/>
      <c r="CN924" s="14"/>
      <c r="CO924" s="14"/>
      <c r="CP924" s="14"/>
      <c r="CQ924" s="14"/>
      <c r="CR924" s="14"/>
      <c r="CS924" s="14"/>
      <c r="CT924" s="14"/>
      <c r="CU924" s="14"/>
      <c r="CV924" s="14"/>
      <c r="CW924" s="14"/>
      <c r="CX924" s="14"/>
      <c r="CY924" s="14"/>
      <c r="CZ924" s="14"/>
      <c r="DD924" s="14">
        <f>SUMIFS(CountData!$H:$H, CountData!$A:$A, $B924,CountData!$B:$B, $C924, CountData!$C:$C, $D924, CountData!$D:$D, $E924, CountData!$E:$E, $F924, CountData!$F:$F, $G924, CountData!$G:$G, $H924)</f>
        <v>16</v>
      </c>
      <c r="DE924" s="14">
        <f>SUMIFS(CountData!$I:$I, CountData!$A:$A, $B924, CountData!$B:$B, $C924, CountData!$C:$C, $D924, CountData!$D:$D, $E924, CountData!$E:$E, $F924, CountData!$F:$F, $G924, CountData!$G:$G, $H924)</f>
        <v>19</v>
      </c>
      <c r="DF924" s="27">
        <f t="shared" ca="1" si="14"/>
        <v>0</v>
      </c>
      <c r="DG924" s="14">
        <v>1</v>
      </c>
    </row>
    <row r="925" spans="1:111" x14ac:dyDescent="0.25">
      <c r="A925" s="14" t="s">
        <v>56</v>
      </c>
      <c r="B925" s="14" t="s">
        <v>55</v>
      </c>
      <c r="C925" s="14" t="s">
        <v>55</v>
      </c>
      <c r="D925" s="14" t="s">
        <v>100</v>
      </c>
      <c r="E925" s="14" t="s">
        <v>55</v>
      </c>
      <c r="F925" s="14" t="s">
        <v>55</v>
      </c>
      <c r="G925" s="14" t="s">
        <v>62</v>
      </c>
      <c r="H925" s="1">
        <v>42181</v>
      </c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  <c r="AW925" s="14"/>
      <c r="AX925" s="14"/>
      <c r="AY925" s="14"/>
      <c r="AZ925" s="14"/>
      <c r="BA925" s="14"/>
      <c r="BB925" s="14"/>
      <c r="BC925" s="14"/>
      <c r="BD925" s="14"/>
      <c r="BE925" s="14"/>
      <c r="BF925" s="14"/>
      <c r="BG925" s="14"/>
      <c r="BH925" s="14"/>
      <c r="BI925" s="14"/>
      <c r="BJ925" s="14"/>
      <c r="BK925" s="14"/>
      <c r="BL925" s="14"/>
      <c r="BM925" s="14"/>
      <c r="BN925" s="14"/>
      <c r="BO925" s="14"/>
      <c r="BP925" s="14"/>
      <c r="BQ925" s="14"/>
      <c r="BR925" s="14"/>
      <c r="BS925" s="14"/>
      <c r="BT925" s="14"/>
      <c r="BU925" s="14"/>
      <c r="BV925" s="14"/>
      <c r="BW925" s="14"/>
      <c r="BX925" s="14"/>
      <c r="BY925" s="14"/>
      <c r="BZ925" s="14"/>
      <c r="CA925" s="14"/>
      <c r="CB925" s="14"/>
      <c r="CC925" s="14"/>
      <c r="CD925" s="14"/>
      <c r="CE925" s="14"/>
      <c r="CF925" s="14"/>
      <c r="CG925" s="14"/>
      <c r="CH925" s="14"/>
      <c r="CI925" s="14"/>
      <c r="CJ925" s="14"/>
      <c r="CK925" s="14"/>
      <c r="CL925" s="14"/>
      <c r="CM925" s="14"/>
      <c r="CN925" s="14"/>
      <c r="CO925" s="14"/>
      <c r="CP925" s="14"/>
      <c r="CQ925" s="14"/>
      <c r="CR925" s="14"/>
      <c r="CS925" s="14"/>
      <c r="CT925" s="14"/>
      <c r="CU925" s="14"/>
      <c r="CV925" s="14"/>
      <c r="CW925" s="14"/>
      <c r="CX925" s="14"/>
      <c r="CY925" s="14"/>
      <c r="CZ925" s="14"/>
      <c r="DD925" s="14">
        <f>SUMIFS(CountData!$H:$H, CountData!$A:$A, $B925,CountData!$B:$B, $C925, CountData!$C:$C, $D925, CountData!$D:$D, $E925, CountData!$E:$E, $F925, CountData!$F:$F, $G925, CountData!$G:$G, $H925)</f>
        <v>16</v>
      </c>
      <c r="DE925" s="14">
        <f>SUMIFS(CountData!$I:$I, CountData!$A:$A, $B925, CountData!$B:$B, $C925, CountData!$C:$C, $D925, CountData!$D:$D, $E925, CountData!$E:$E, $F925, CountData!$F:$F, $G925, CountData!$G:$G, $H925)</f>
        <v>19</v>
      </c>
      <c r="DF925" s="27">
        <f t="shared" ca="1" si="14"/>
        <v>0</v>
      </c>
      <c r="DG925" s="14">
        <v>1</v>
      </c>
    </row>
    <row r="926" spans="1:111" x14ac:dyDescent="0.25">
      <c r="A926" s="14" t="s">
        <v>56</v>
      </c>
      <c r="B926" s="14" t="s">
        <v>55</v>
      </c>
      <c r="C926" s="14" t="s">
        <v>55</v>
      </c>
      <c r="D926" s="14" t="s">
        <v>100</v>
      </c>
      <c r="E926" s="14" t="s">
        <v>55</v>
      </c>
      <c r="F926" s="14" t="s">
        <v>55</v>
      </c>
      <c r="G926" s="14" t="s">
        <v>62</v>
      </c>
      <c r="H926" s="1">
        <v>42185</v>
      </c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  <c r="AW926" s="14"/>
      <c r="AX926" s="14"/>
      <c r="AY926" s="14"/>
      <c r="AZ926" s="14"/>
      <c r="BA926" s="14"/>
      <c r="BB926" s="14"/>
      <c r="BC926" s="14"/>
      <c r="BD926" s="14"/>
      <c r="BE926" s="14"/>
      <c r="BF926" s="14"/>
      <c r="BG926" s="14"/>
      <c r="BH926" s="14"/>
      <c r="BI926" s="14"/>
      <c r="BJ926" s="14"/>
      <c r="BK926" s="14"/>
      <c r="BL926" s="14"/>
      <c r="BM926" s="14"/>
      <c r="BN926" s="14"/>
      <c r="BO926" s="14"/>
      <c r="BP926" s="14"/>
      <c r="BQ926" s="14"/>
      <c r="BR926" s="14"/>
      <c r="BS926" s="14"/>
      <c r="BT926" s="14"/>
      <c r="BU926" s="14"/>
      <c r="BV926" s="14"/>
      <c r="BW926" s="14"/>
      <c r="BX926" s="14"/>
      <c r="BY926" s="14"/>
      <c r="BZ926" s="14"/>
      <c r="CA926" s="14"/>
      <c r="CB926" s="14"/>
      <c r="CC926" s="14"/>
      <c r="CD926" s="14"/>
      <c r="CE926" s="14"/>
      <c r="CF926" s="14"/>
      <c r="CG926" s="14"/>
      <c r="CH926" s="14"/>
      <c r="CI926" s="14"/>
      <c r="CJ926" s="14"/>
      <c r="CK926" s="14"/>
      <c r="CL926" s="14"/>
      <c r="CM926" s="14"/>
      <c r="CN926" s="14"/>
      <c r="CO926" s="14"/>
      <c r="CP926" s="14"/>
      <c r="CQ926" s="14"/>
      <c r="CR926" s="14"/>
      <c r="CS926" s="14"/>
      <c r="CT926" s="14"/>
      <c r="CU926" s="14"/>
      <c r="CV926" s="14"/>
      <c r="CW926" s="14"/>
      <c r="CX926" s="14"/>
      <c r="CY926" s="14"/>
      <c r="CZ926" s="14"/>
      <c r="DD926" s="14">
        <f>SUMIFS(CountData!$H:$H, CountData!$A:$A, $B926,CountData!$B:$B, $C926, CountData!$C:$C, $D926, CountData!$D:$D, $E926, CountData!$E:$E, $F926, CountData!$F:$F, $G926, CountData!$G:$G, $H926)</f>
        <v>16</v>
      </c>
      <c r="DE926" s="14">
        <f>SUMIFS(CountData!$I:$I, CountData!$A:$A, $B926, CountData!$B:$B, $C926, CountData!$C:$C, $D926, CountData!$D:$D, $E926, CountData!$E:$E, $F926, CountData!$F:$F, $G926, CountData!$G:$G, $H926)</f>
        <v>19</v>
      </c>
      <c r="DF926" s="27">
        <f t="shared" ca="1" si="14"/>
        <v>0</v>
      </c>
      <c r="DG926" s="14">
        <v>1</v>
      </c>
    </row>
    <row r="927" spans="1:111" x14ac:dyDescent="0.25">
      <c r="A927" s="14" t="s">
        <v>56</v>
      </c>
      <c r="B927" s="14" t="s">
        <v>55</v>
      </c>
      <c r="C927" s="14" t="s">
        <v>55</v>
      </c>
      <c r="D927" s="14" t="s">
        <v>100</v>
      </c>
      <c r="E927" s="14" t="s">
        <v>55</v>
      </c>
      <c r="F927" s="14" t="s">
        <v>55</v>
      </c>
      <c r="G927" s="14" t="s">
        <v>62</v>
      </c>
      <c r="H927" s="1">
        <v>42186</v>
      </c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  <c r="AW927" s="14"/>
      <c r="AX927" s="14"/>
      <c r="AY927" s="14"/>
      <c r="AZ927" s="14"/>
      <c r="BA927" s="14"/>
      <c r="BB927" s="14"/>
      <c r="BC927" s="14"/>
      <c r="BD927" s="14"/>
      <c r="BE927" s="14"/>
      <c r="BF927" s="14"/>
      <c r="BG927" s="14"/>
      <c r="BH927" s="14"/>
      <c r="BI927" s="14"/>
      <c r="BJ927" s="14"/>
      <c r="BK927" s="14"/>
      <c r="BL927" s="14"/>
      <c r="BM927" s="14"/>
      <c r="BN927" s="14"/>
      <c r="BO927" s="14"/>
      <c r="BP927" s="14"/>
      <c r="BQ927" s="14"/>
      <c r="BR927" s="14"/>
      <c r="BS927" s="14"/>
      <c r="BT927" s="14"/>
      <c r="BU927" s="14"/>
      <c r="BV927" s="14"/>
      <c r="BW927" s="14"/>
      <c r="BX927" s="14"/>
      <c r="BY927" s="14"/>
      <c r="BZ927" s="14"/>
      <c r="CA927" s="14"/>
      <c r="CB927" s="14"/>
      <c r="CC927" s="14"/>
      <c r="CD927" s="14"/>
      <c r="CE927" s="14"/>
      <c r="CF927" s="14"/>
      <c r="CG927" s="14"/>
      <c r="CH927" s="14"/>
      <c r="CI927" s="14"/>
      <c r="CJ927" s="14"/>
      <c r="CK927" s="14"/>
      <c r="CL927" s="14"/>
      <c r="CM927" s="14"/>
      <c r="CN927" s="14"/>
      <c r="CO927" s="14"/>
      <c r="CP927" s="14"/>
      <c r="CQ927" s="14"/>
      <c r="CR927" s="14"/>
      <c r="CS927" s="14"/>
      <c r="CT927" s="14"/>
      <c r="CU927" s="14"/>
      <c r="CV927" s="14"/>
      <c r="CW927" s="14"/>
      <c r="CX927" s="14"/>
      <c r="CY927" s="14"/>
      <c r="CZ927" s="14"/>
      <c r="DD927" s="14">
        <f>SUMIFS(CountData!$H:$H, CountData!$A:$A, $B927,CountData!$B:$B, $C927, CountData!$C:$C, $D927, CountData!$D:$D, $E927, CountData!$E:$E, $F927, CountData!$F:$F, $G927, CountData!$G:$G, $H927)</f>
        <v>16</v>
      </c>
      <c r="DE927" s="14">
        <f>SUMIFS(CountData!$I:$I, CountData!$A:$A, $B927, CountData!$B:$B, $C927, CountData!$C:$C, $D927, CountData!$D:$D, $E927, CountData!$E:$E, $F927, CountData!$F:$F, $G927, CountData!$G:$G, $H927)</f>
        <v>19</v>
      </c>
      <c r="DF927" s="27">
        <f t="shared" ca="1" si="14"/>
        <v>0</v>
      </c>
      <c r="DG927" s="14">
        <v>1</v>
      </c>
    </row>
    <row r="928" spans="1:111" x14ac:dyDescent="0.25">
      <c r="A928" s="14" t="s">
        <v>56</v>
      </c>
      <c r="B928" s="14" t="s">
        <v>55</v>
      </c>
      <c r="C928" s="14" t="s">
        <v>55</v>
      </c>
      <c r="D928" s="14" t="s">
        <v>100</v>
      </c>
      <c r="E928" s="14" t="s">
        <v>55</v>
      </c>
      <c r="F928" s="14" t="s">
        <v>55</v>
      </c>
      <c r="G928" s="14" t="s">
        <v>62</v>
      </c>
      <c r="H928" s="1">
        <v>42201</v>
      </c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  <c r="AW928" s="14"/>
      <c r="AX928" s="14"/>
      <c r="AY928" s="14"/>
      <c r="AZ928" s="14"/>
      <c r="BA928" s="14"/>
      <c r="BB928" s="14"/>
      <c r="BC928" s="14"/>
      <c r="BD928" s="14"/>
      <c r="BE928" s="14"/>
      <c r="BF928" s="14"/>
      <c r="BG928" s="14"/>
      <c r="BH928" s="14"/>
      <c r="BI928" s="14"/>
      <c r="BJ928" s="14"/>
      <c r="BK928" s="14"/>
      <c r="BL928" s="14"/>
      <c r="BM928" s="14"/>
      <c r="BN928" s="14"/>
      <c r="BO928" s="14"/>
      <c r="BP928" s="14"/>
      <c r="BQ928" s="14"/>
      <c r="BR928" s="14"/>
      <c r="BS928" s="14"/>
      <c r="BT928" s="14"/>
      <c r="BU928" s="14"/>
      <c r="BV928" s="14"/>
      <c r="BW928" s="14"/>
      <c r="BX928" s="14"/>
      <c r="BY928" s="14"/>
      <c r="BZ928" s="14"/>
      <c r="CA928" s="14"/>
      <c r="CB928" s="14"/>
      <c r="CC928" s="14"/>
      <c r="CD928" s="14"/>
      <c r="CE928" s="14"/>
      <c r="CF928" s="14"/>
      <c r="CG928" s="14"/>
      <c r="CH928" s="14"/>
      <c r="CI928" s="14"/>
      <c r="CJ928" s="14"/>
      <c r="CK928" s="14"/>
      <c r="CL928" s="14"/>
      <c r="CM928" s="14"/>
      <c r="CN928" s="14"/>
      <c r="CO928" s="14"/>
      <c r="CP928" s="14"/>
      <c r="CQ928" s="14"/>
      <c r="CR928" s="14"/>
      <c r="CS928" s="14"/>
      <c r="CT928" s="14"/>
      <c r="CU928" s="14"/>
      <c r="CV928" s="14"/>
      <c r="CW928" s="14"/>
      <c r="CX928" s="14"/>
      <c r="CY928" s="14"/>
      <c r="CZ928" s="14"/>
      <c r="DD928" s="14">
        <f>SUMIFS(CountData!$H:$H, CountData!$A:$A, $B928,CountData!$B:$B, $C928, CountData!$C:$C, $D928, CountData!$D:$D, $E928, CountData!$E:$E, $F928, CountData!$F:$F, $G928, CountData!$G:$G, $H928)</f>
        <v>16</v>
      </c>
      <c r="DE928" s="14">
        <f>SUMIFS(CountData!$I:$I, CountData!$A:$A, $B928, CountData!$B:$B, $C928, CountData!$C:$C, $D928, CountData!$D:$D, $E928, CountData!$E:$E, $F928, CountData!$F:$F, $G928, CountData!$G:$G, $H928)</f>
        <v>19</v>
      </c>
      <c r="DF928" s="27">
        <f t="shared" ca="1" si="14"/>
        <v>0</v>
      </c>
      <c r="DG928" s="14">
        <v>1</v>
      </c>
    </row>
    <row r="929" spans="1:111" x14ac:dyDescent="0.25">
      <c r="A929" s="14" t="s">
        <v>56</v>
      </c>
      <c r="B929" s="14" t="s">
        <v>55</v>
      </c>
      <c r="C929" s="14" t="s">
        <v>55</v>
      </c>
      <c r="D929" s="14" t="s">
        <v>100</v>
      </c>
      <c r="E929" s="14" t="s">
        <v>55</v>
      </c>
      <c r="F929" s="14" t="s">
        <v>55</v>
      </c>
      <c r="G929" s="14" t="s">
        <v>62</v>
      </c>
      <c r="H929" s="1">
        <v>42213</v>
      </c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  <c r="AV929" s="14"/>
      <c r="AW929" s="14"/>
      <c r="AX929" s="14"/>
      <c r="AY929" s="14"/>
      <c r="AZ929" s="14"/>
      <c r="BA929" s="14"/>
      <c r="BB929" s="14"/>
      <c r="BC929" s="14"/>
      <c r="BD929" s="14"/>
      <c r="BE929" s="14"/>
      <c r="BF929" s="14"/>
      <c r="BG929" s="14"/>
      <c r="BH929" s="14"/>
      <c r="BI929" s="14"/>
      <c r="BJ929" s="14"/>
      <c r="BK929" s="14"/>
      <c r="BL929" s="14"/>
      <c r="BM929" s="14"/>
      <c r="BN929" s="14"/>
      <c r="BO929" s="14"/>
      <c r="BP929" s="14"/>
      <c r="BQ929" s="14"/>
      <c r="BR929" s="14"/>
      <c r="BS929" s="14"/>
      <c r="BT929" s="14"/>
      <c r="BU929" s="14"/>
      <c r="BV929" s="14"/>
      <c r="BW929" s="14"/>
      <c r="BX929" s="14"/>
      <c r="BY929" s="14"/>
      <c r="BZ929" s="14"/>
      <c r="CA929" s="14"/>
      <c r="CB929" s="14"/>
      <c r="CC929" s="14"/>
      <c r="CD929" s="14"/>
      <c r="CE929" s="14"/>
      <c r="CF929" s="14"/>
      <c r="CG929" s="14"/>
      <c r="CH929" s="14"/>
      <c r="CI929" s="14"/>
      <c r="CJ929" s="14"/>
      <c r="CK929" s="14"/>
      <c r="CL929" s="14"/>
      <c r="CM929" s="14"/>
      <c r="CN929" s="14"/>
      <c r="CO929" s="14"/>
      <c r="CP929" s="14"/>
      <c r="CQ929" s="14"/>
      <c r="CR929" s="14"/>
      <c r="CS929" s="14"/>
      <c r="CT929" s="14"/>
      <c r="CU929" s="14"/>
      <c r="CV929" s="14"/>
      <c r="CW929" s="14"/>
      <c r="CX929" s="14"/>
      <c r="CY929" s="14"/>
      <c r="CZ929" s="14"/>
      <c r="DD929" s="14">
        <f>SUMIFS(CountData!$H:$H, CountData!$A:$A, $B929,CountData!$B:$B, $C929, CountData!$C:$C, $D929, CountData!$D:$D, $E929, CountData!$E:$E, $F929, CountData!$F:$F, $G929, CountData!$G:$G, $H929)</f>
        <v>16</v>
      </c>
      <c r="DE929" s="14">
        <f>SUMIFS(CountData!$I:$I, CountData!$A:$A, $B929, CountData!$B:$B, $C929, CountData!$C:$C, $D929, CountData!$D:$D, $E929, CountData!$E:$E, $F929, CountData!$F:$F, $G929, CountData!$G:$G, $H929)</f>
        <v>19</v>
      </c>
      <c r="DF929" s="27">
        <f t="shared" ca="1" si="14"/>
        <v>0</v>
      </c>
      <c r="DG929" s="14">
        <v>1</v>
      </c>
    </row>
    <row r="930" spans="1:111" x14ac:dyDescent="0.25">
      <c r="A930" s="14" t="s">
        <v>56</v>
      </c>
      <c r="B930" s="14" t="s">
        <v>55</v>
      </c>
      <c r="C930" s="14" t="s">
        <v>55</v>
      </c>
      <c r="D930" s="14" t="s">
        <v>100</v>
      </c>
      <c r="E930" s="14" t="s">
        <v>55</v>
      </c>
      <c r="F930" s="14" t="s">
        <v>55</v>
      </c>
      <c r="G930" s="14" t="s">
        <v>62</v>
      </c>
      <c r="H930" s="1">
        <v>42215</v>
      </c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  <c r="AW930" s="14"/>
      <c r="AX930" s="14"/>
      <c r="AY930" s="14"/>
      <c r="AZ930" s="14"/>
      <c r="BA930" s="14"/>
      <c r="BB930" s="14"/>
      <c r="BC930" s="14"/>
      <c r="BD930" s="14"/>
      <c r="BE930" s="14"/>
      <c r="BF930" s="14"/>
      <c r="BG930" s="14"/>
      <c r="BH930" s="14"/>
      <c r="BI930" s="14"/>
      <c r="BJ930" s="14"/>
      <c r="BK930" s="14"/>
      <c r="BL930" s="14"/>
      <c r="BM930" s="14"/>
      <c r="BN930" s="14"/>
      <c r="BO930" s="14"/>
      <c r="BP930" s="14"/>
      <c r="BQ930" s="14"/>
      <c r="BR930" s="14"/>
      <c r="BS930" s="14"/>
      <c r="BT930" s="14"/>
      <c r="BU930" s="14"/>
      <c r="BV930" s="14"/>
      <c r="BW930" s="14"/>
      <c r="BX930" s="14"/>
      <c r="BY930" s="14"/>
      <c r="BZ930" s="14"/>
      <c r="CA930" s="14"/>
      <c r="CB930" s="14"/>
      <c r="CC930" s="14"/>
      <c r="CD930" s="14"/>
      <c r="CE930" s="14"/>
      <c r="CF930" s="14"/>
      <c r="CG930" s="14"/>
      <c r="CH930" s="14"/>
      <c r="CI930" s="14"/>
      <c r="CJ930" s="14"/>
      <c r="CK930" s="14"/>
      <c r="CL930" s="14"/>
      <c r="CM930" s="14"/>
      <c r="CN930" s="14"/>
      <c r="CO930" s="14"/>
      <c r="CP930" s="14"/>
      <c r="CQ930" s="14"/>
      <c r="CR930" s="14"/>
      <c r="CS930" s="14"/>
      <c r="CT930" s="14"/>
      <c r="CU930" s="14"/>
      <c r="CV930" s="14"/>
      <c r="CW930" s="14"/>
      <c r="CX930" s="14"/>
      <c r="CY930" s="14"/>
      <c r="CZ930" s="14"/>
      <c r="DD930" s="14">
        <f>SUMIFS(CountData!$H:$H, CountData!$A:$A, $B930,CountData!$B:$B, $C930, CountData!$C:$C, $D930, CountData!$D:$D, $E930, CountData!$E:$E, $F930, CountData!$F:$F, $G930, CountData!$G:$G, $H930)</f>
        <v>16</v>
      </c>
      <c r="DE930" s="14">
        <f>SUMIFS(CountData!$I:$I, CountData!$A:$A, $B930, CountData!$B:$B, $C930, CountData!$C:$C, $D930, CountData!$D:$D, $E930, CountData!$E:$E, $F930, CountData!$F:$F, $G930, CountData!$G:$G, $H930)</f>
        <v>19</v>
      </c>
      <c r="DF930" s="27">
        <f t="shared" ca="1" si="14"/>
        <v>0</v>
      </c>
      <c r="DG930" s="14">
        <v>1</v>
      </c>
    </row>
    <row r="931" spans="1:111" x14ac:dyDescent="0.25">
      <c r="A931" s="14" t="s">
        <v>56</v>
      </c>
      <c r="B931" s="14" t="s">
        <v>55</v>
      </c>
      <c r="C931" s="14" t="s">
        <v>55</v>
      </c>
      <c r="D931" s="14" t="s">
        <v>100</v>
      </c>
      <c r="E931" s="14" t="s">
        <v>55</v>
      </c>
      <c r="F931" s="14" t="s">
        <v>55</v>
      </c>
      <c r="G931" s="14" t="s">
        <v>62</v>
      </c>
      <c r="H931" s="1">
        <v>42216</v>
      </c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  <c r="AW931" s="14"/>
      <c r="AX931" s="14"/>
      <c r="AY931" s="14"/>
      <c r="AZ931" s="14"/>
      <c r="BA931" s="14"/>
      <c r="BB931" s="14"/>
      <c r="BC931" s="14"/>
      <c r="BD931" s="14"/>
      <c r="BE931" s="14"/>
      <c r="BF931" s="14"/>
      <c r="BG931" s="14"/>
      <c r="BH931" s="14"/>
      <c r="BI931" s="14"/>
      <c r="BJ931" s="14"/>
      <c r="BK931" s="14"/>
      <c r="BL931" s="14"/>
      <c r="BM931" s="14"/>
      <c r="BN931" s="14"/>
      <c r="BO931" s="14"/>
      <c r="BP931" s="14"/>
      <c r="BQ931" s="14"/>
      <c r="BR931" s="14"/>
      <c r="BS931" s="14"/>
      <c r="BT931" s="14"/>
      <c r="BU931" s="14"/>
      <c r="BV931" s="14"/>
      <c r="BW931" s="14"/>
      <c r="BX931" s="14"/>
      <c r="BY931" s="14"/>
      <c r="BZ931" s="14"/>
      <c r="CA931" s="14"/>
      <c r="CB931" s="14"/>
      <c r="CC931" s="14"/>
      <c r="CD931" s="14"/>
      <c r="CE931" s="14"/>
      <c r="CF931" s="14"/>
      <c r="CG931" s="14"/>
      <c r="CH931" s="14"/>
      <c r="CI931" s="14"/>
      <c r="CJ931" s="14"/>
      <c r="CK931" s="14"/>
      <c r="CL931" s="14"/>
      <c r="CM931" s="14"/>
      <c r="CN931" s="14"/>
      <c r="CO931" s="14"/>
      <c r="CP931" s="14"/>
      <c r="CQ931" s="14"/>
      <c r="CR931" s="14"/>
      <c r="CS931" s="14"/>
      <c r="CT931" s="14"/>
      <c r="CU931" s="14"/>
      <c r="CV931" s="14"/>
      <c r="CW931" s="14"/>
      <c r="CX931" s="14"/>
      <c r="CY931" s="14"/>
      <c r="CZ931" s="14"/>
      <c r="DD931" s="14">
        <f>SUMIFS(CountData!$H:$H, CountData!$A:$A, $B931,CountData!$B:$B, $C931, CountData!$C:$C, $D931, CountData!$D:$D, $E931, CountData!$E:$E, $F931, CountData!$F:$F, $G931, CountData!$G:$G, $H931)</f>
        <v>16</v>
      </c>
      <c r="DE931" s="14">
        <f>SUMIFS(CountData!$I:$I, CountData!$A:$A, $B931, CountData!$B:$B, $C931, CountData!$C:$C, $D931, CountData!$D:$D, $E931, CountData!$E:$E, $F931, CountData!$F:$F, $G931, CountData!$G:$G, $H931)</f>
        <v>19</v>
      </c>
      <c r="DF931" s="27">
        <f t="shared" ca="1" si="14"/>
        <v>0</v>
      </c>
      <c r="DG931" s="14">
        <v>1</v>
      </c>
    </row>
    <row r="932" spans="1:111" x14ac:dyDescent="0.25">
      <c r="A932" s="14" t="s">
        <v>56</v>
      </c>
      <c r="B932" s="14" t="s">
        <v>55</v>
      </c>
      <c r="C932" s="14" t="s">
        <v>55</v>
      </c>
      <c r="D932" s="14" t="s">
        <v>100</v>
      </c>
      <c r="E932" s="14" t="s">
        <v>55</v>
      </c>
      <c r="F932" s="14" t="s">
        <v>55</v>
      </c>
      <c r="G932" s="14" t="s">
        <v>62</v>
      </c>
      <c r="H932" s="1">
        <v>42222</v>
      </c>
      <c r="I932" s="14">
        <v>9068.9599999999991</v>
      </c>
      <c r="J932" s="14">
        <v>8367</v>
      </c>
      <c r="K932" s="14">
        <v>7447.82</v>
      </c>
      <c r="L932" s="14">
        <v>7630.36</v>
      </c>
      <c r="M932" s="14">
        <v>8194.32</v>
      </c>
      <c r="N932" s="14">
        <v>9597.44</v>
      </c>
      <c r="O932" s="14">
        <v>10276.120000000001</v>
      </c>
      <c r="P932" s="14">
        <v>12032.48</v>
      </c>
      <c r="Q932" s="14">
        <v>14276.02</v>
      </c>
      <c r="R932" s="14">
        <v>16843.66</v>
      </c>
      <c r="S932" s="14">
        <v>16389.7</v>
      </c>
      <c r="T932" s="14">
        <v>18515.2</v>
      </c>
      <c r="U932" s="14">
        <v>18894.54</v>
      </c>
      <c r="V932" s="14">
        <v>18628.28</v>
      </c>
      <c r="W932" s="14">
        <v>12874.66</v>
      </c>
      <c r="X932" s="14">
        <v>8139.14</v>
      </c>
      <c r="Y932" s="14">
        <v>7526.04</v>
      </c>
      <c r="Z932" s="14">
        <v>6776.9</v>
      </c>
      <c r="AA932" s="14">
        <v>4987.3999999999996</v>
      </c>
      <c r="AB932" s="14">
        <v>7763.62</v>
      </c>
      <c r="AC932" s="14">
        <v>12100.68</v>
      </c>
      <c r="AD932" s="14">
        <v>11426.08</v>
      </c>
      <c r="AE932" s="14">
        <v>10803.54</v>
      </c>
      <c r="AF932" s="14">
        <v>9165.4</v>
      </c>
      <c r="AG932" s="14">
        <v>6857.37</v>
      </c>
      <c r="AH932" s="14">
        <v>9007.1720000000005</v>
      </c>
      <c r="AI932" s="14">
        <v>8302.4429999999993</v>
      </c>
      <c r="AJ932" s="14">
        <v>7494.348</v>
      </c>
      <c r="AK932" s="14">
        <v>7751.2860000000001</v>
      </c>
      <c r="AL932" s="14">
        <v>8327.5759999999991</v>
      </c>
      <c r="AM932" s="14">
        <v>9652.6610000000001</v>
      </c>
      <c r="AN932" s="14">
        <v>10211.17</v>
      </c>
      <c r="AO932" s="14">
        <v>11880.47</v>
      </c>
      <c r="AP932" s="14">
        <v>14040.06</v>
      </c>
      <c r="AQ932" s="14">
        <v>16611.45</v>
      </c>
      <c r="AR932" s="14">
        <v>16349.76</v>
      </c>
      <c r="AS932" s="14">
        <v>18967.77</v>
      </c>
      <c r="AT932" s="14">
        <v>18423.71</v>
      </c>
      <c r="AU932" s="14">
        <v>17973.5</v>
      </c>
      <c r="AV932" s="14">
        <v>18941.080000000002</v>
      </c>
      <c r="AW932" s="14">
        <v>16733.5</v>
      </c>
      <c r="AX932" s="14">
        <v>15738.14</v>
      </c>
      <c r="AY932" s="14">
        <v>14549.08</v>
      </c>
      <c r="AZ932" s="14">
        <v>12162.36</v>
      </c>
      <c r="BA932" s="14">
        <v>11608.42</v>
      </c>
      <c r="BB932" s="14">
        <v>12115.7</v>
      </c>
      <c r="BC932" s="14">
        <v>11337.19</v>
      </c>
      <c r="BD932" s="14">
        <v>10660.87</v>
      </c>
      <c r="BE932" s="14">
        <v>9163.25</v>
      </c>
      <c r="BF932" s="14">
        <v>14768.43</v>
      </c>
      <c r="BG932" s="14">
        <v>69.298199999999994</v>
      </c>
      <c r="BH932" s="14">
        <v>71</v>
      </c>
      <c r="BI932" s="14">
        <v>70.701800000000006</v>
      </c>
      <c r="BJ932" s="14">
        <v>70.701800000000006</v>
      </c>
      <c r="BK932" s="14">
        <v>70</v>
      </c>
      <c r="BL932" s="14">
        <v>70</v>
      </c>
      <c r="BM932" s="14">
        <v>70.701800000000006</v>
      </c>
      <c r="BN932" s="14">
        <v>72.403499999999994</v>
      </c>
      <c r="BO932" s="14">
        <v>75.403499999999994</v>
      </c>
      <c r="BP932" s="14">
        <v>79.912300000000002</v>
      </c>
      <c r="BQ932" s="14">
        <v>81.912300000000002</v>
      </c>
      <c r="BR932" s="14">
        <v>83.210499999999996</v>
      </c>
      <c r="BS932" s="14">
        <v>81.210499999999996</v>
      </c>
      <c r="BT932" s="14">
        <v>79.508799999999994</v>
      </c>
      <c r="BU932" s="14">
        <v>79.508799999999994</v>
      </c>
      <c r="BV932" s="14">
        <v>79.508799999999994</v>
      </c>
      <c r="BW932" s="14">
        <v>78.807000000000002</v>
      </c>
      <c r="BX932" s="14">
        <v>76.1053</v>
      </c>
      <c r="BY932" s="14">
        <v>73.403499999999994</v>
      </c>
      <c r="BZ932" s="14">
        <v>71.701800000000006</v>
      </c>
      <c r="CA932" s="14">
        <v>70.701800000000006</v>
      </c>
      <c r="CB932" s="14">
        <v>70</v>
      </c>
      <c r="CC932" s="14">
        <v>70</v>
      </c>
      <c r="CD932" s="14">
        <v>69.701800000000006</v>
      </c>
      <c r="CE932" s="14">
        <v>26664.799999999999</v>
      </c>
      <c r="CF932" s="14">
        <v>26815.41</v>
      </c>
      <c r="CG932" s="14">
        <v>27188.7</v>
      </c>
      <c r="CH932" s="14">
        <v>22203.3</v>
      </c>
      <c r="CI932" s="14">
        <v>25073.05</v>
      </c>
      <c r="CJ932" s="14">
        <v>29715.919999999998</v>
      </c>
      <c r="CK932" s="14">
        <v>30642.26</v>
      </c>
      <c r="CL932" s="14">
        <v>46136.93</v>
      </c>
      <c r="CM932" s="14">
        <v>98619.05</v>
      </c>
      <c r="CN932" s="14">
        <v>116796.7</v>
      </c>
      <c r="CO932" s="14">
        <v>152220.4</v>
      </c>
      <c r="CP932" s="14">
        <v>199801.3</v>
      </c>
      <c r="CQ932" s="14">
        <v>191594.2</v>
      </c>
      <c r="CR932" s="14">
        <v>184091.5</v>
      </c>
      <c r="CS932" s="14">
        <v>143660.29999999999</v>
      </c>
      <c r="CT932" s="14">
        <v>150727.4</v>
      </c>
      <c r="CU932" s="14">
        <v>137445.1</v>
      </c>
      <c r="CV932" s="14">
        <v>143194.79999999999</v>
      </c>
      <c r="CW932" s="14">
        <v>133229.6</v>
      </c>
      <c r="CX932" s="14">
        <v>123318.6</v>
      </c>
      <c r="CY932" s="14">
        <v>125623.4</v>
      </c>
      <c r="CZ932" s="14">
        <v>82699.02</v>
      </c>
      <c r="DA932" s="14">
        <v>45998.57</v>
      </c>
      <c r="DB932" s="14">
        <v>35511.18</v>
      </c>
      <c r="DC932" s="14">
        <v>119535.9</v>
      </c>
      <c r="DD932" s="14">
        <f>SUMIFS(CountData!$H:$H, CountData!$A:$A, $B932,CountData!$B:$B, $C932, CountData!$C:$C, $D932, CountData!$D:$D, $E932, CountData!$E:$E, $F932, CountData!$F:$F, $G932, CountData!$G:$G, $H932)</f>
        <v>16</v>
      </c>
      <c r="DE932" s="14">
        <f>SUMIFS(CountData!$I:$I, CountData!$A:$A, $B932, CountData!$B:$B, $C932, CountData!$C:$C, $D932, CountData!$D:$D, $E932, CountData!$E:$E, $F932, CountData!$F:$F, $G932, CountData!$G:$G, $H932)</f>
        <v>19</v>
      </c>
      <c r="DF932" s="27">
        <f t="shared" ca="1" si="14"/>
        <v>9633.08</v>
      </c>
      <c r="DG932" s="14">
        <v>0</v>
      </c>
    </row>
    <row r="933" spans="1:111" x14ac:dyDescent="0.25">
      <c r="A933" s="14" t="s">
        <v>56</v>
      </c>
      <c r="B933" s="14" t="s">
        <v>55</v>
      </c>
      <c r="C933" s="14" t="s">
        <v>55</v>
      </c>
      <c r="D933" s="14" t="s">
        <v>100</v>
      </c>
      <c r="E933" s="14" t="s">
        <v>55</v>
      </c>
      <c r="F933" s="14" t="s">
        <v>55</v>
      </c>
      <c r="G933" s="14" t="s">
        <v>62</v>
      </c>
      <c r="H933" s="1">
        <v>42227</v>
      </c>
      <c r="I933" s="14">
        <v>8321.02</v>
      </c>
      <c r="J933" s="14">
        <v>7921.18</v>
      </c>
      <c r="K933" s="14">
        <v>7736.06</v>
      </c>
      <c r="L933" s="14">
        <v>7618.22</v>
      </c>
      <c r="M933" s="14">
        <v>7958.66</v>
      </c>
      <c r="N933" s="14">
        <v>8906.56</v>
      </c>
      <c r="O933" s="14">
        <v>10295.379999999999</v>
      </c>
      <c r="P933" s="14">
        <v>14972.96</v>
      </c>
      <c r="Q933" s="14">
        <v>16480.060000000001</v>
      </c>
      <c r="R933" s="14">
        <v>16715.34</v>
      </c>
      <c r="S933" s="14">
        <v>17209.98</v>
      </c>
      <c r="T933" s="14">
        <v>16724.419999999998</v>
      </c>
      <c r="U933" s="14">
        <v>17787.66</v>
      </c>
      <c r="V933" s="14">
        <v>19652.38</v>
      </c>
      <c r="W933" s="14">
        <v>12401.9</v>
      </c>
      <c r="X933" s="14">
        <v>7941.38</v>
      </c>
      <c r="Y933" s="14">
        <v>6957.6</v>
      </c>
      <c r="Z933" s="14">
        <v>5096.3599999999997</v>
      </c>
      <c r="AA933" s="14">
        <v>4518.88</v>
      </c>
      <c r="AB933" s="14">
        <v>7211.26</v>
      </c>
      <c r="AC933" s="14">
        <v>10192.56</v>
      </c>
      <c r="AD933" s="14">
        <v>9822.44</v>
      </c>
      <c r="AE933" s="14">
        <v>9399.32</v>
      </c>
      <c r="AF933" s="14">
        <v>8827.2199999999993</v>
      </c>
      <c r="AG933" s="14">
        <v>6128.5550000000003</v>
      </c>
      <c r="AH933" s="14">
        <v>8245.6219999999994</v>
      </c>
      <c r="AI933" s="14">
        <v>7980.32</v>
      </c>
      <c r="AJ933" s="14">
        <v>7813.5429999999997</v>
      </c>
      <c r="AK933" s="14">
        <v>7794.5159999999996</v>
      </c>
      <c r="AL933" s="14">
        <v>8172.3789999999999</v>
      </c>
      <c r="AM933" s="14">
        <v>8969.5280000000002</v>
      </c>
      <c r="AN933" s="14">
        <v>10410.06</v>
      </c>
      <c r="AO933" s="14">
        <v>14782.62</v>
      </c>
      <c r="AP933" s="14">
        <v>16001.95</v>
      </c>
      <c r="AQ933" s="14">
        <v>16288.52</v>
      </c>
      <c r="AR933" s="14">
        <v>16844.599999999999</v>
      </c>
      <c r="AS933" s="14">
        <v>17006.900000000001</v>
      </c>
      <c r="AT933" s="14">
        <v>18367.22</v>
      </c>
      <c r="AU933" s="14">
        <v>19338.11</v>
      </c>
      <c r="AV933" s="14">
        <v>18693.05</v>
      </c>
      <c r="AW933" s="14">
        <v>16871.7</v>
      </c>
      <c r="AX933" s="14">
        <v>15528.42</v>
      </c>
      <c r="AY933" s="14">
        <v>13254.46</v>
      </c>
      <c r="AZ933" s="14">
        <v>12210.17</v>
      </c>
      <c r="BA933" s="14">
        <v>11873.9</v>
      </c>
      <c r="BB933" s="14">
        <v>11232.4</v>
      </c>
      <c r="BC933" s="14">
        <v>10238.969999999999</v>
      </c>
      <c r="BD933" s="14">
        <v>9515.8379999999997</v>
      </c>
      <c r="BE933" s="14">
        <v>8935.6569999999992</v>
      </c>
      <c r="BF933" s="14">
        <v>14433.63</v>
      </c>
      <c r="BG933" s="14">
        <v>69.714299999999994</v>
      </c>
      <c r="BH933" s="14">
        <v>69</v>
      </c>
      <c r="BI933" s="14">
        <v>69.714299999999994</v>
      </c>
      <c r="BJ933" s="14">
        <v>69</v>
      </c>
      <c r="BK933" s="14">
        <v>69</v>
      </c>
      <c r="BL933" s="14">
        <v>68.714299999999994</v>
      </c>
      <c r="BM933" s="14">
        <v>69.428600000000003</v>
      </c>
      <c r="BN933" s="14">
        <v>69.714299999999994</v>
      </c>
      <c r="BO933" s="14">
        <v>70.714299999999994</v>
      </c>
      <c r="BP933" s="14">
        <v>72.428600000000003</v>
      </c>
      <c r="BQ933" s="14">
        <v>75.571399999999997</v>
      </c>
      <c r="BR933" s="14">
        <v>77.857100000000003</v>
      </c>
      <c r="BS933" s="14">
        <v>78.142899999999997</v>
      </c>
      <c r="BT933" s="14">
        <v>77.285700000000006</v>
      </c>
      <c r="BU933" s="14">
        <v>75.428600000000003</v>
      </c>
      <c r="BV933" s="14">
        <v>76.428600000000003</v>
      </c>
      <c r="BW933" s="14">
        <v>74.428600000000003</v>
      </c>
      <c r="BX933" s="14">
        <v>73.428600000000003</v>
      </c>
      <c r="BY933" s="14">
        <v>72.285700000000006</v>
      </c>
      <c r="BZ933" s="14">
        <v>69</v>
      </c>
      <c r="CA933" s="14">
        <v>68</v>
      </c>
      <c r="CB933" s="14">
        <v>67.857100000000003</v>
      </c>
      <c r="CC933" s="14">
        <v>67.571399999999997</v>
      </c>
      <c r="CD933" s="14">
        <v>66.571399999999997</v>
      </c>
      <c r="CE933" s="14">
        <v>29707.43</v>
      </c>
      <c r="CF933" s="14">
        <v>28357.48</v>
      </c>
      <c r="CG933" s="14">
        <v>28257.25</v>
      </c>
      <c r="CH933" s="14">
        <v>27517.41</v>
      </c>
      <c r="CI933" s="14">
        <v>29456.28</v>
      </c>
      <c r="CJ933" s="14">
        <v>37469.050000000003</v>
      </c>
      <c r="CK933" s="14">
        <v>40581.74</v>
      </c>
      <c r="CL933" s="14">
        <v>64138.080000000002</v>
      </c>
      <c r="CM933" s="14">
        <v>118526.9</v>
      </c>
      <c r="CN933" s="14">
        <v>155183.4</v>
      </c>
      <c r="CO933" s="14">
        <v>201361.3</v>
      </c>
      <c r="CP933" s="14">
        <v>306521.5</v>
      </c>
      <c r="CQ933" s="14">
        <v>316945.59999999998</v>
      </c>
      <c r="CR933" s="14">
        <v>278612.8</v>
      </c>
      <c r="CS933" s="14">
        <v>232145.7</v>
      </c>
      <c r="CT933" s="14">
        <v>217444.2</v>
      </c>
      <c r="CU933" s="14">
        <v>200358</v>
      </c>
      <c r="CV933" s="14">
        <v>185395.1</v>
      </c>
      <c r="CW933" s="14">
        <v>163659.1</v>
      </c>
      <c r="CX933" s="14">
        <v>155164</v>
      </c>
      <c r="CY933" s="14">
        <v>125522.1</v>
      </c>
      <c r="CZ933" s="14">
        <v>88319.96</v>
      </c>
      <c r="DA933" s="14">
        <v>50868.2</v>
      </c>
      <c r="DB933" s="14">
        <v>38429.33</v>
      </c>
      <c r="DC933" s="14">
        <v>166333.6</v>
      </c>
      <c r="DD933" s="14">
        <f>SUMIFS(CountData!$H:$H, CountData!$A:$A, $B933,CountData!$B:$B, $C933, CountData!$C:$C, $D933, CountData!$D:$D, $E933, CountData!$E:$E, $F933, CountData!$F:$F, $G933, CountData!$G:$G, $H933)</f>
        <v>16</v>
      </c>
      <c r="DE933" s="14">
        <f>SUMIFS(CountData!$I:$I, CountData!$A:$A, $B933, CountData!$B:$B, $C933, CountData!$C:$C, $D933, CountData!$D:$D, $E933, CountData!$E:$E, $F933, CountData!$F:$F, $G933, CountData!$G:$G, $H933)</f>
        <v>19</v>
      </c>
      <c r="DF933" s="27">
        <f t="shared" ca="1" si="14"/>
        <v>9958.3524999999991</v>
      </c>
      <c r="DG933" s="14">
        <v>0</v>
      </c>
    </row>
    <row r="934" spans="1:111" x14ac:dyDescent="0.25">
      <c r="A934" s="14" t="s">
        <v>56</v>
      </c>
      <c r="B934" s="14" t="s">
        <v>55</v>
      </c>
      <c r="C934" s="14" t="s">
        <v>55</v>
      </c>
      <c r="D934" s="14" t="s">
        <v>100</v>
      </c>
      <c r="E934" s="14" t="s">
        <v>55</v>
      </c>
      <c r="F934" s="14" t="s">
        <v>55</v>
      </c>
      <c r="G934" s="14" t="s">
        <v>62</v>
      </c>
      <c r="H934" s="1">
        <v>42228</v>
      </c>
      <c r="I934" s="14">
        <v>8337.74</v>
      </c>
      <c r="J934" s="14">
        <v>7999.8</v>
      </c>
      <c r="K934" s="14">
        <v>8048.64</v>
      </c>
      <c r="L934" s="14">
        <v>8429.02</v>
      </c>
      <c r="M934" s="14">
        <v>8913.08</v>
      </c>
      <c r="N934" s="14">
        <v>10179.52</v>
      </c>
      <c r="O934" s="14">
        <v>11291.9</v>
      </c>
      <c r="P934" s="14">
        <v>14282.94</v>
      </c>
      <c r="Q934" s="14">
        <v>17291.52</v>
      </c>
      <c r="R934" s="14">
        <v>19098.34</v>
      </c>
      <c r="S934" s="14">
        <v>19234.8</v>
      </c>
      <c r="T934" s="14">
        <v>19508.66</v>
      </c>
      <c r="U934" s="14">
        <v>19114.3</v>
      </c>
      <c r="V934" s="14">
        <v>15084.9</v>
      </c>
      <c r="W934" s="14">
        <v>9404.9</v>
      </c>
      <c r="X934" s="14">
        <v>6967.1</v>
      </c>
      <c r="Y934" s="14">
        <v>6237.72</v>
      </c>
      <c r="Z934" s="14">
        <v>5527.96</v>
      </c>
      <c r="AA934" s="14">
        <v>7101.72</v>
      </c>
      <c r="AB934" s="14">
        <v>10035.34</v>
      </c>
      <c r="AC934" s="14">
        <v>10793.18</v>
      </c>
      <c r="AD934" s="14">
        <v>9957.48</v>
      </c>
      <c r="AE934" s="14">
        <v>9488.56</v>
      </c>
      <c r="AF934" s="14">
        <v>9255.86</v>
      </c>
      <c r="AG934" s="14">
        <v>7034.42</v>
      </c>
      <c r="AH934" s="14">
        <v>8565.0169999999998</v>
      </c>
      <c r="AI934" s="14">
        <v>8186.1329999999998</v>
      </c>
      <c r="AJ934" s="14">
        <v>7948.3549999999996</v>
      </c>
      <c r="AK934" s="14">
        <v>8126.82</v>
      </c>
      <c r="AL934" s="14">
        <v>8666.8819999999996</v>
      </c>
      <c r="AM934" s="14">
        <v>10121.290000000001</v>
      </c>
      <c r="AN934" s="14">
        <v>11660.6</v>
      </c>
      <c r="AO934" s="14">
        <v>13771.48</v>
      </c>
      <c r="AP934" s="14">
        <v>15406.66</v>
      </c>
      <c r="AQ934" s="14">
        <v>16369.73</v>
      </c>
      <c r="AR934" s="14">
        <v>18159.52</v>
      </c>
      <c r="AS934" s="14">
        <v>18809.580000000002</v>
      </c>
      <c r="AT934" s="14">
        <v>18378.89</v>
      </c>
      <c r="AU934" s="14">
        <v>18098.5</v>
      </c>
      <c r="AV934" s="14">
        <v>17926.79</v>
      </c>
      <c r="AW934" s="14">
        <v>16716.09</v>
      </c>
      <c r="AX934" s="14">
        <v>15305.2</v>
      </c>
      <c r="AY934" s="14">
        <v>14457.3</v>
      </c>
      <c r="AZ934" s="14">
        <v>12889.83</v>
      </c>
      <c r="BA934" s="14">
        <v>11553.59</v>
      </c>
      <c r="BB934" s="14">
        <v>11732.3</v>
      </c>
      <c r="BC934" s="14">
        <v>11013.56</v>
      </c>
      <c r="BD934" s="14">
        <v>10300.92</v>
      </c>
      <c r="BE934" s="14">
        <v>9402.2669999999998</v>
      </c>
      <c r="BF934" s="14">
        <v>16233.14</v>
      </c>
      <c r="BG934" s="14">
        <v>65.389799999999994</v>
      </c>
      <c r="BH934" s="14">
        <v>64.779700000000005</v>
      </c>
      <c r="BI934" s="14">
        <v>65.559299999999993</v>
      </c>
      <c r="BJ934" s="14">
        <v>66.474599999999995</v>
      </c>
      <c r="BK934" s="14">
        <v>66.084699999999998</v>
      </c>
      <c r="BL934" s="14">
        <v>65.169499999999999</v>
      </c>
      <c r="BM934" s="14">
        <v>66</v>
      </c>
      <c r="BN934" s="14">
        <v>69.474599999999995</v>
      </c>
      <c r="BO934" s="14">
        <v>72.779700000000005</v>
      </c>
      <c r="BP934" s="14">
        <v>74.864400000000003</v>
      </c>
      <c r="BQ934" s="14">
        <v>77.169499999999999</v>
      </c>
      <c r="BR934" s="14">
        <v>80.474599999999995</v>
      </c>
      <c r="BS934" s="14">
        <v>79.864400000000003</v>
      </c>
      <c r="BT934" s="14">
        <v>82.254199999999997</v>
      </c>
      <c r="BU934" s="14">
        <v>82.474599999999995</v>
      </c>
      <c r="BV934" s="14">
        <v>81.779700000000005</v>
      </c>
      <c r="BW934" s="14">
        <v>80.474599999999995</v>
      </c>
      <c r="BX934" s="14">
        <v>79.389799999999994</v>
      </c>
      <c r="BY934" s="14">
        <v>77.389799999999994</v>
      </c>
      <c r="BZ934" s="14">
        <v>75.389799999999994</v>
      </c>
      <c r="CA934" s="14">
        <v>75.084699999999998</v>
      </c>
      <c r="CB934" s="14">
        <v>74.084699999999998</v>
      </c>
      <c r="CC934" s="14">
        <v>73.389799999999994</v>
      </c>
      <c r="CD934" s="14">
        <v>73.084699999999998</v>
      </c>
      <c r="CE934" s="14">
        <v>163797.79999999999</v>
      </c>
      <c r="CF934" s="14">
        <v>153988.5</v>
      </c>
      <c r="CG934" s="14">
        <v>153057</v>
      </c>
      <c r="CH934" s="14">
        <v>151438.70000000001</v>
      </c>
      <c r="CI934" s="14">
        <v>164818.20000000001</v>
      </c>
      <c r="CJ934" s="14">
        <v>208083.8</v>
      </c>
      <c r="CK934" s="14">
        <v>221647.9</v>
      </c>
      <c r="CL934" s="14">
        <v>363281.2</v>
      </c>
      <c r="CM934" s="14">
        <v>691480.8</v>
      </c>
      <c r="CN934" s="14">
        <v>917046.5</v>
      </c>
      <c r="CO934" s="14">
        <v>1079284</v>
      </c>
      <c r="CP934" s="14">
        <v>1302107</v>
      </c>
      <c r="CQ934" s="14">
        <v>1137045</v>
      </c>
      <c r="CR934" s="14">
        <v>1208137</v>
      </c>
      <c r="CS934" s="14">
        <v>1092990</v>
      </c>
      <c r="CT934" s="14">
        <v>1429881</v>
      </c>
      <c r="CU934" s="14">
        <v>1223964</v>
      </c>
      <c r="CV934" s="14">
        <v>1194068</v>
      </c>
      <c r="CW934" s="14">
        <v>976065.1</v>
      </c>
      <c r="CX934" s="14">
        <v>862553.2</v>
      </c>
      <c r="CY934" s="14">
        <v>813493.5</v>
      </c>
      <c r="CZ934" s="14">
        <v>506670.2</v>
      </c>
      <c r="DA934" s="14">
        <v>345538.1</v>
      </c>
      <c r="DB934" s="14">
        <v>243734.39999999999</v>
      </c>
      <c r="DC934" s="14">
        <v>1039276</v>
      </c>
      <c r="DD934" s="14">
        <f>SUMIFS(CountData!$H:$H, CountData!$A:$A, $B934,CountData!$B:$B, $C934, CountData!$C:$C, $D934, CountData!$D:$D, $E934, CountData!$E:$E, $F934, CountData!$F:$F, $G934, CountData!$G:$G, $H934)</f>
        <v>15</v>
      </c>
      <c r="DE934" s="14">
        <f>SUMIFS(CountData!$I:$I, CountData!$A:$A, $B934, CountData!$B:$B, $C934, CountData!$C:$C, $D934, CountData!$D:$D, $E934, CountData!$E:$E, $F934, CountData!$F:$F, $G934, CountData!$G:$G, $H934)</f>
        <v>18</v>
      </c>
      <c r="DF934" s="27">
        <f t="shared" ca="1" si="14"/>
        <v>9977.2250000000004</v>
      </c>
      <c r="DG934" s="14">
        <v>0</v>
      </c>
    </row>
    <row r="935" spans="1:111" x14ac:dyDescent="0.25">
      <c r="A935" s="14" t="s">
        <v>56</v>
      </c>
      <c r="B935" s="14" t="s">
        <v>55</v>
      </c>
      <c r="C935" s="14" t="s">
        <v>55</v>
      </c>
      <c r="D935" s="14" t="s">
        <v>100</v>
      </c>
      <c r="E935" s="14" t="s">
        <v>55</v>
      </c>
      <c r="F935" s="14" t="s">
        <v>55</v>
      </c>
      <c r="G935" s="14" t="s">
        <v>62</v>
      </c>
      <c r="H935" s="1">
        <v>42229</v>
      </c>
      <c r="I935" s="14">
        <v>8533.26</v>
      </c>
      <c r="J935" s="14">
        <v>8216.4599999999991</v>
      </c>
      <c r="K935" s="14">
        <v>8202.2000000000007</v>
      </c>
      <c r="L935" s="14">
        <v>8104.98</v>
      </c>
      <c r="M935" s="14">
        <v>8725.56</v>
      </c>
      <c r="N935" s="14">
        <v>10188.879999999999</v>
      </c>
      <c r="O935" s="14">
        <v>11322.52</v>
      </c>
      <c r="P935" s="14">
        <v>13516.6</v>
      </c>
      <c r="Q935" s="14">
        <v>16516.02</v>
      </c>
      <c r="R935" s="14">
        <v>17903.759999999998</v>
      </c>
      <c r="S935" s="14">
        <v>18723.740000000002</v>
      </c>
      <c r="T935" s="14">
        <v>19678.28</v>
      </c>
      <c r="U935" s="14">
        <v>19655.68</v>
      </c>
      <c r="V935" s="14">
        <v>20353.900000000001</v>
      </c>
      <c r="W935" s="14">
        <v>13389.4</v>
      </c>
      <c r="X935" s="14">
        <v>9249.7800000000007</v>
      </c>
      <c r="Y935" s="14">
        <v>6253.92</v>
      </c>
      <c r="Z935" s="14">
        <v>5670.56</v>
      </c>
      <c r="AA935" s="14">
        <v>4998.18</v>
      </c>
      <c r="AB935" s="14">
        <v>8031.46</v>
      </c>
      <c r="AC935" s="14">
        <v>11853.76</v>
      </c>
      <c r="AD935" s="14">
        <v>10184.56</v>
      </c>
      <c r="AE935" s="14">
        <v>9511.76</v>
      </c>
      <c r="AF935" s="14">
        <v>8407.68</v>
      </c>
      <c r="AG935" s="14">
        <v>6543.11</v>
      </c>
      <c r="AH935" s="14">
        <v>8385.0750000000007</v>
      </c>
      <c r="AI935" s="14">
        <v>8015.3540000000003</v>
      </c>
      <c r="AJ935" s="14">
        <v>8425.8729999999996</v>
      </c>
      <c r="AK935" s="14">
        <v>8248.2540000000008</v>
      </c>
      <c r="AL935" s="14">
        <v>8806.2510000000002</v>
      </c>
      <c r="AM935" s="14">
        <v>10268.200000000001</v>
      </c>
      <c r="AN935" s="14">
        <v>11111.34</v>
      </c>
      <c r="AO935" s="14">
        <v>13389.6</v>
      </c>
      <c r="AP935" s="14">
        <v>16714.2</v>
      </c>
      <c r="AQ935" s="14">
        <v>17828.009999999998</v>
      </c>
      <c r="AR935" s="14">
        <v>18991.990000000002</v>
      </c>
      <c r="AS935" s="14">
        <v>19984.009999999998</v>
      </c>
      <c r="AT935" s="14">
        <v>19885.97</v>
      </c>
      <c r="AU935" s="14">
        <v>20571.41</v>
      </c>
      <c r="AV935" s="14">
        <v>19266.919999999998</v>
      </c>
      <c r="AW935" s="14">
        <v>17665.27</v>
      </c>
      <c r="AX935" s="14">
        <v>14201.2</v>
      </c>
      <c r="AY935" s="14">
        <v>13548.88</v>
      </c>
      <c r="AZ935" s="14">
        <v>12132.42</v>
      </c>
      <c r="BA935" s="14">
        <v>11615.04</v>
      </c>
      <c r="BB935" s="14">
        <v>11929.86</v>
      </c>
      <c r="BC935" s="14">
        <v>10096.07</v>
      </c>
      <c r="BD935" s="14">
        <v>9345.4670000000006</v>
      </c>
      <c r="BE935" s="14">
        <v>8368.82</v>
      </c>
      <c r="BF935" s="14">
        <v>14321.26</v>
      </c>
      <c r="BG935" s="14">
        <v>72.389799999999994</v>
      </c>
      <c r="BH935" s="14">
        <v>71.694900000000004</v>
      </c>
      <c r="BI935" s="14">
        <v>69.610200000000006</v>
      </c>
      <c r="BJ935" s="14">
        <v>68.610200000000006</v>
      </c>
      <c r="BK935" s="14">
        <v>67.915300000000002</v>
      </c>
      <c r="BL935" s="14">
        <v>68.610200000000006</v>
      </c>
      <c r="BM935" s="14">
        <v>69.305099999999996</v>
      </c>
      <c r="BN935" s="14">
        <v>74.694900000000004</v>
      </c>
      <c r="BO935" s="14">
        <v>77.474599999999995</v>
      </c>
      <c r="BP935" s="14">
        <v>82.474599999999995</v>
      </c>
      <c r="BQ935" s="14">
        <v>85.864400000000003</v>
      </c>
      <c r="BR935" s="14">
        <v>87.254199999999997</v>
      </c>
      <c r="BS935" s="14">
        <v>86.864400000000003</v>
      </c>
      <c r="BT935" s="14">
        <v>88.559299999999993</v>
      </c>
      <c r="BU935" s="14">
        <v>85.864400000000003</v>
      </c>
      <c r="BV935" s="14">
        <v>83.474599999999995</v>
      </c>
      <c r="BW935" s="14">
        <v>82.779700000000005</v>
      </c>
      <c r="BX935" s="14">
        <v>84.169499999999999</v>
      </c>
      <c r="BY935" s="14">
        <v>83.169499999999999</v>
      </c>
      <c r="BZ935" s="14">
        <v>78.779700000000005</v>
      </c>
      <c r="CA935" s="14">
        <v>77.084699999999998</v>
      </c>
      <c r="CB935" s="14">
        <v>74.694900000000004</v>
      </c>
      <c r="CC935" s="14">
        <v>74.389799999999994</v>
      </c>
      <c r="CD935" s="14">
        <v>73</v>
      </c>
      <c r="CE935" s="14">
        <v>28651.34</v>
      </c>
      <c r="CF935" s="14">
        <v>27080.7</v>
      </c>
      <c r="CG935" s="14">
        <v>29541.759999999998</v>
      </c>
      <c r="CH935" s="14">
        <v>32858.559999999998</v>
      </c>
      <c r="CI935" s="14">
        <v>31694.28</v>
      </c>
      <c r="CJ935" s="14">
        <v>38188.870000000003</v>
      </c>
      <c r="CK935" s="14">
        <v>39333.25</v>
      </c>
      <c r="CL935" s="14">
        <v>72506.34</v>
      </c>
      <c r="CM935" s="14">
        <v>94630.13</v>
      </c>
      <c r="CN935" s="14">
        <v>132950</v>
      </c>
      <c r="CO935" s="14">
        <v>170170.5</v>
      </c>
      <c r="CP935" s="14">
        <v>188542.7</v>
      </c>
      <c r="CQ935" s="14">
        <v>172231.2</v>
      </c>
      <c r="CR935" s="14">
        <v>198741.4</v>
      </c>
      <c r="CS935" s="14">
        <v>153770.20000000001</v>
      </c>
      <c r="CT935" s="14">
        <v>156117.79999999999</v>
      </c>
      <c r="CU935" s="14">
        <v>142748.79999999999</v>
      </c>
      <c r="CV935" s="14">
        <v>159393.1</v>
      </c>
      <c r="CW935" s="14">
        <v>145601.5</v>
      </c>
      <c r="CX935" s="14">
        <v>126242.3</v>
      </c>
      <c r="CY935" s="14">
        <v>94772.66</v>
      </c>
      <c r="CZ935" s="14">
        <v>70740.55</v>
      </c>
      <c r="DA935" s="14">
        <v>45434.89</v>
      </c>
      <c r="DB935" s="14">
        <v>34334.43</v>
      </c>
      <c r="DC935" s="14">
        <v>124500.2</v>
      </c>
      <c r="DD935" s="14">
        <f>SUMIFS(CountData!$H:$H, CountData!$A:$A, $B935,CountData!$B:$B, $C935, CountData!$C:$C, $D935, CountData!$D:$D, $E935, CountData!$E:$E, $F935, CountData!$F:$F, $G935, CountData!$G:$G, $H935)</f>
        <v>16</v>
      </c>
      <c r="DE935" s="14">
        <f>SUMIFS(CountData!$I:$I, CountData!$A:$A, $B935, CountData!$B:$B, $C935, CountData!$C:$C, $D935, CountData!$D:$D, $E935, CountData!$E:$E, $F935, CountData!$F:$F, $G935, CountData!$G:$G, $H935)</f>
        <v>19</v>
      </c>
      <c r="DF935" s="27">
        <f t="shared" ca="1" si="14"/>
        <v>9627.4574999999986</v>
      </c>
      <c r="DG935" s="14">
        <v>0</v>
      </c>
    </row>
    <row r="936" spans="1:111" x14ac:dyDescent="0.25">
      <c r="A936" s="14" t="s">
        <v>56</v>
      </c>
      <c r="B936" s="14" t="s">
        <v>55</v>
      </c>
      <c r="C936" s="14" t="s">
        <v>55</v>
      </c>
      <c r="D936" s="14" t="s">
        <v>100</v>
      </c>
      <c r="E936" s="14" t="s">
        <v>55</v>
      </c>
      <c r="F936" s="14" t="s">
        <v>55</v>
      </c>
      <c r="G936" s="14" t="s">
        <v>62</v>
      </c>
      <c r="H936" s="1">
        <v>42237</v>
      </c>
      <c r="I936" s="14">
        <v>8242.6200000000008</v>
      </c>
      <c r="J936" s="14">
        <v>8107.72</v>
      </c>
      <c r="K936" s="14">
        <v>8219.6</v>
      </c>
      <c r="L936" s="14">
        <v>7931.4</v>
      </c>
      <c r="M936" s="14">
        <v>8461.08</v>
      </c>
      <c r="N936" s="14">
        <v>9964.58</v>
      </c>
      <c r="O936" s="14">
        <v>11054.42</v>
      </c>
      <c r="P936" s="14">
        <v>14056.5</v>
      </c>
      <c r="Q936" s="14">
        <v>18285.84</v>
      </c>
      <c r="R936" s="14">
        <v>19301.259999999998</v>
      </c>
      <c r="S936" s="14">
        <v>19702.78</v>
      </c>
      <c r="T936" s="14">
        <v>19557.64</v>
      </c>
      <c r="U936" s="14">
        <v>19471.759999999998</v>
      </c>
      <c r="V936" s="14">
        <v>15857.46</v>
      </c>
      <c r="W936" s="14">
        <v>8910.44</v>
      </c>
      <c r="X936" s="14">
        <v>7744.54</v>
      </c>
      <c r="Y936" s="14">
        <v>6801.86</v>
      </c>
      <c r="Z936" s="14">
        <v>5896.76</v>
      </c>
      <c r="AA936" s="14">
        <v>8306.34</v>
      </c>
      <c r="AB936" s="14">
        <v>11127.24</v>
      </c>
      <c r="AC936" s="14">
        <v>9337.0400000000009</v>
      </c>
      <c r="AD936" s="14">
        <v>7601.24</v>
      </c>
      <c r="AE936" s="14">
        <v>8631.06</v>
      </c>
      <c r="AF936" s="14">
        <v>7646.78</v>
      </c>
      <c r="AG936" s="14">
        <v>7338.4</v>
      </c>
      <c r="AH936" s="14">
        <v>8568.3070000000007</v>
      </c>
      <c r="AI936" s="14">
        <v>8254.0959999999995</v>
      </c>
      <c r="AJ936" s="14">
        <v>8446.1200000000008</v>
      </c>
      <c r="AK936" s="14">
        <v>8218.2360000000008</v>
      </c>
      <c r="AL936" s="14">
        <v>8815.3160000000007</v>
      </c>
      <c r="AM936" s="14">
        <v>10431.280000000001</v>
      </c>
      <c r="AN936" s="14">
        <v>11489.84</v>
      </c>
      <c r="AO936" s="14">
        <v>13912.76</v>
      </c>
      <c r="AP936" s="14">
        <v>16190.14</v>
      </c>
      <c r="AQ936" s="14">
        <v>17859.759999999998</v>
      </c>
      <c r="AR936" s="14">
        <v>19104.560000000001</v>
      </c>
      <c r="AS936" s="14">
        <v>19444.04</v>
      </c>
      <c r="AT936" s="14">
        <v>19683.53</v>
      </c>
      <c r="AU936" s="14">
        <v>19346</v>
      </c>
      <c r="AV936" s="14">
        <v>17987.560000000001</v>
      </c>
      <c r="AW936" s="14">
        <v>16303.44</v>
      </c>
      <c r="AX936" s="14">
        <v>15092.18</v>
      </c>
      <c r="AY936" s="14">
        <v>13289.32</v>
      </c>
      <c r="AZ936" s="14">
        <v>12197.9</v>
      </c>
      <c r="BA936" s="14">
        <v>11652.39</v>
      </c>
      <c r="BB936" s="14">
        <v>10525.84</v>
      </c>
      <c r="BC936" s="14">
        <v>9308.2039999999997</v>
      </c>
      <c r="BD936" s="14">
        <v>8371.9680000000008</v>
      </c>
      <c r="BE936" s="14">
        <v>7825.7569999999996</v>
      </c>
      <c r="BF936" s="14">
        <v>15460.31</v>
      </c>
      <c r="BG936" s="14">
        <v>72.706900000000005</v>
      </c>
      <c r="BH936" s="14">
        <v>72.706900000000005</v>
      </c>
      <c r="BI936" s="14">
        <v>72</v>
      </c>
      <c r="BJ936" s="14">
        <v>72.706900000000005</v>
      </c>
      <c r="BK936" s="14">
        <v>72.706900000000005</v>
      </c>
      <c r="BL936" s="14">
        <v>72.413799999999995</v>
      </c>
      <c r="BM936" s="14">
        <v>72.413799999999995</v>
      </c>
      <c r="BN936" s="14">
        <v>72.413799999999995</v>
      </c>
      <c r="BO936" s="14">
        <v>73.413799999999995</v>
      </c>
      <c r="BP936" s="14">
        <v>74.706900000000005</v>
      </c>
      <c r="BQ936" s="14">
        <v>77.413799999999995</v>
      </c>
      <c r="BR936" s="14">
        <v>78.827600000000004</v>
      </c>
      <c r="BS936" s="14">
        <v>80.120699999999999</v>
      </c>
      <c r="BT936" s="14">
        <v>78.534499999999994</v>
      </c>
      <c r="BU936" s="14">
        <v>78.120699999999999</v>
      </c>
      <c r="BV936" s="14">
        <v>77.827600000000004</v>
      </c>
      <c r="BW936" s="14">
        <v>75.827600000000004</v>
      </c>
      <c r="BX936" s="14">
        <v>75.120699999999999</v>
      </c>
      <c r="BY936" s="14">
        <v>72.706900000000005</v>
      </c>
      <c r="BZ936" s="14">
        <v>70.706900000000005</v>
      </c>
      <c r="CA936" s="14">
        <v>70</v>
      </c>
      <c r="CB936" s="14">
        <v>69.293099999999995</v>
      </c>
      <c r="CC936" s="14">
        <v>68.586200000000005</v>
      </c>
      <c r="CD936" s="14">
        <v>70.706900000000005</v>
      </c>
      <c r="CE936" s="14">
        <v>164433.5</v>
      </c>
      <c r="CF936" s="14">
        <v>154183.1</v>
      </c>
      <c r="CG936" s="14">
        <v>153190.9</v>
      </c>
      <c r="CH936" s="14">
        <v>152677.79999999999</v>
      </c>
      <c r="CI936" s="14">
        <v>165639.4</v>
      </c>
      <c r="CJ936" s="14">
        <v>210787.5</v>
      </c>
      <c r="CK936" s="14">
        <v>221249.6</v>
      </c>
      <c r="CL936" s="14">
        <v>362832.5</v>
      </c>
      <c r="CM936" s="14">
        <v>689110.4</v>
      </c>
      <c r="CN936" s="14">
        <v>911956.6</v>
      </c>
      <c r="CO936" s="14">
        <v>1066504</v>
      </c>
      <c r="CP936" s="14">
        <v>1274298</v>
      </c>
      <c r="CQ936" s="14">
        <v>1118850</v>
      </c>
      <c r="CR936" s="14">
        <v>1224856</v>
      </c>
      <c r="CS936" s="14">
        <v>1069605</v>
      </c>
      <c r="CT936" s="14">
        <v>1411480</v>
      </c>
      <c r="CU936" s="14">
        <v>1215303</v>
      </c>
      <c r="CV936" s="14">
        <v>1173344</v>
      </c>
      <c r="CW936" s="14">
        <v>957929.2</v>
      </c>
      <c r="CX936" s="14">
        <v>852460.8</v>
      </c>
      <c r="CY936" s="14">
        <v>808195.6</v>
      </c>
      <c r="CZ936" s="14">
        <v>501532.8</v>
      </c>
      <c r="DA936" s="14">
        <v>344188</v>
      </c>
      <c r="DB936" s="14">
        <v>241078.9</v>
      </c>
      <c r="DC936" s="14">
        <v>1023017</v>
      </c>
      <c r="DD936" s="14">
        <f>SUMIFS(CountData!$H:$H, CountData!$A:$A, $B936,CountData!$B:$B, $C936, CountData!$C:$C, $D936, CountData!$D:$D, $E936, CountData!$E:$E, $F936, CountData!$F:$F, $G936, CountData!$G:$G, $H936)</f>
        <v>15</v>
      </c>
      <c r="DE936" s="14">
        <f>SUMIFS(CountData!$I:$I, CountData!$A:$A, $B936, CountData!$B:$B, $C936, CountData!$C:$C, $D936, CountData!$D:$D, $E936, CountData!$E:$E, $F936, CountData!$F:$F, $G936, CountData!$G:$G, $H936)</f>
        <v>18</v>
      </c>
      <c r="DF936" s="27">
        <f t="shared" ca="1" si="14"/>
        <v>9843.8949999999986</v>
      </c>
      <c r="DG936" s="14">
        <v>0</v>
      </c>
    </row>
    <row r="937" spans="1:111" x14ac:dyDescent="0.25">
      <c r="A937" s="14" t="s">
        <v>56</v>
      </c>
      <c r="B937" s="14" t="s">
        <v>55</v>
      </c>
      <c r="C937" s="14" t="s">
        <v>55</v>
      </c>
      <c r="D937" s="14" t="s">
        <v>100</v>
      </c>
      <c r="E937" s="14" t="s">
        <v>55</v>
      </c>
      <c r="F937" s="14" t="s">
        <v>55</v>
      </c>
      <c r="G937" s="14" t="s">
        <v>62</v>
      </c>
      <c r="H937" s="1">
        <v>42241</v>
      </c>
      <c r="I937" s="14">
        <v>7933.48</v>
      </c>
      <c r="J937" s="14">
        <v>7713.04</v>
      </c>
      <c r="K937" s="14">
        <v>7787.96</v>
      </c>
      <c r="L937" s="14">
        <v>7452.56</v>
      </c>
      <c r="M937" s="14">
        <v>8025.64</v>
      </c>
      <c r="N937" s="14">
        <v>9487.56</v>
      </c>
      <c r="O937" s="14">
        <v>11076.46</v>
      </c>
      <c r="P937" s="14">
        <v>15510.3</v>
      </c>
      <c r="Q937" s="14">
        <v>16847.96</v>
      </c>
      <c r="R937" s="14">
        <v>17834.88</v>
      </c>
      <c r="S937" s="14">
        <v>19435.68</v>
      </c>
      <c r="T937" s="14">
        <v>20113.82</v>
      </c>
      <c r="U937" s="14">
        <v>20049.78</v>
      </c>
      <c r="V937" s="14">
        <v>19553.919999999998</v>
      </c>
      <c r="W937" s="14">
        <v>12052.92</v>
      </c>
      <c r="X937" s="14">
        <v>8430.66</v>
      </c>
      <c r="Y937" s="14">
        <v>7850.88</v>
      </c>
      <c r="Z937" s="14">
        <v>5809.6</v>
      </c>
      <c r="AA937" s="14">
        <v>5049.42</v>
      </c>
      <c r="AB937" s="14">
        <v>8241.2800000000007</v>
      </c>
      <c r="AC937" s="14">
        <v>11163.96</v>
      </c>
      <c r="AD937" s="14">
        <v>10593.88</v>
      </c>
      <c r="AE937" s="14">
        <v>9691.74</v>
      </c>
      <c r="AF937" s="14">
        <v>9100.2999999999993</v>
      </c>
      <c r="AG937" s="14">
        <v>6785.14</v>
      </c>
      <c r="AH937" s="14">
        <v>7878.6279999999997</v>
      </c>
      <c r="AI937" s="14">
        <v>7794.0069999999996</v>
      </c>
      <c r="AJ937" s="14">
        <v>7982.5879999999997</v>
      </c>
      <c r="AK937" s="14">
        <v>7583.1</v>
      </c>
      <c r="AL937" s="14">
        <v>8104.7460000000001</v>
      </c>
      <c r="AM937" s="14">
        <v>9557.4860000000008</v>
      </c>
      <c r="AN937" s="14">
        <v>11182.92</v>
      </c>
      <c r="AO937" s="14">
        <v>15418.2</v>
      </c>
      <c r="AP937" s="14">
        <v>16867.32</v>
      </c>
      <c r="AQ937" s="14">
        <v>17399.95</v>
      </c>
      <c r="AR937" s="14">
        <v>18899.25</v>
      </c>
      <c r="AS937" s="14">
        <v>18509.759999999998</v>
      </c>
      <c r="AT937" s="14">
        <v>18047.310000000001</v>
      </c>
      <c r="AU937" s="14">
        <v>18406.62</v>
      </c>
      <c r="AV937" s="14">
        <v>18161.080000000002</v>
      </c>
      <c r="AW937" s="14">
        <v>16977.27</v>
      </c>
      <c r="AX937" s="14">
        <v>16023.19</v>
      </c>
      <c r="AY937" s="14">
        <v>13663.58</v>
      </c>
      <c r="AZ937" s="14">
        <v>12283.69</v>
      </c>
      <c r="BA937" s="14">
        <v>12161.44</v>
      </c>
      <c r="BB937" s="14">
        <v>11594.77</v>
      </c>
      <c r="BC937" s="14">
        <v>10746.87</v>
      </c>
      <c r="BD937" s="14">
        <v>9782.8009999999995</v>
      </c>
      <c r="BE937" s="14">
        <v>9083.1669999999995</v>
      </c>
      <c r="BF937" s="14">
        <v>14683.75</v>
      </c>
      <c r="BG937" s="14">
        <v>70.596500000000006</v>
      </c>
      <c r="BH937" s="14">
        <v>70.596500000000006</v>
      </c>
      <c r="BI937" s="14">
        <v>70.596500000000006</v>
      </c>
      <c r="BJ937" s="14">
        <v>71.298199999999994</v>
      </c>
      <c r="BK937" s="14">
        <v>72</v>
      </c>
      <c r="BL937" s="14">
        <v>72.701800000000006</v>
      </c>
      <c r="BM937" s="14">
        <v>73.403499999999994</v>
      </c>
      <c r="BN937" s="14">
        <v>74.1053</v>
      </c>
      <c r="BO937" s="14">
        <v>74.807000000000002</v>
      </c>
      <c r="BP937" s="14">
        <v>74.807000000000002</v>
      </c>
      <c r="BQ937" s="14">
        <v>74.1053</v>
      </c>
      <c r="BR937" s="14">
        <v>74.807000000000002</v>
      </c>
      <c r="BS937" s="14">
        <v>75.1053</v>
      </c>
      <c r="BT937" s="14">
        <v>78.508799999999994</v>
      </c>
      <c r="BU937" s="14">
        <v>79.912300000000002</v>
      </c>
      <c r="BV937" s="14">
        <v>79.508799999999994</v>
      </c>
      <c r="BW937" s="14">
        <v>82.210499999999996</v>
      </c>
      <c r="BX937" s="14">
        <v>78.807000000000002</v>
      </c>
      <c r="BY937" s="14">
        <v>77.1053</v>
      </c>
      <c r="BZ937" s="14">
        <v>75.403499999999994</v>
      </c>
      <c r="CA937" s="14">
        <v>75.403499999999994</v>
      </c>
      <c r="CB937" s="14">
        <v>74.701800000000006</v>
      </c>
      <c r="CC937" s="14">
        <v>76.403499999999994</v>
      </c>
      <c r="CD937" s="14">
        <v>75.701800000000006</v>
      </c>
      <c r="CE937" s="14">
        <v>22841.43</v>
      </c>
      <c r="CF937" s="14">
        <v>22053.99</v>
      </c>
      <c r="CG937" s="14">
        <v>22005.39</v>
      </c>
      <c r="CH937" s="14">
        <v>22331.82</v>
      </c>
      <c r="CI937" s="14">
        <v>23453.05</v>
      </c>
      <c r="CJ937" s="14">
        <v>30836.6</v>
      </c>
      <c r="CK937" s="14">
        <v>30584.38</v>
      </c>
      <c r="CL937" s="14">
        <v>47286.65</v>
      </c>
      <c r="CM937" s="14">
        <v>86852.65</v>
      </c>
      <c r="CN937" s="14">
        <v>136900.70000000001</v>
      </c>
      <c r="CO937" s="14">
        <v>278800.2</v>
      </c>
      <c r="CP937" s="14">
        <v>409800.7</v>
      </c>
      <c r="CQ937" s="14">
        <v>426633.9</v>
      </c>
      <c r="CR937" s="14">
        <v>282955.09999999998</v>
      </c>
      <c r="CS937" s="14">
        <v>182622.7</v>
      </c>
      <c r="CT937" s="14">
        <v>173504.4</v>
      </c>
      <c r="CU937" s="14">
        <v>167892.9</v>
      </c>
      <c r="CV937" s="14">
        <v>133517.29999999999</v>
      </c>
      <c r="CW937" s="14">
        <v>114744.7</v>
      </c>
      <c r="CX937" s="14">
        <v>104001.8</v>
      </c>
      <c r="CY937" s="14">
        <v>96835.43</v>
      </c>
      <c r="CZ937" s="14">
        <v>70431.8</v>
      </c>
      <c r="DA937" s="14">
        <v>66973.149999999994</v>
      </c>
      <c r="DB937" s="14">
        <v>51479.26</v>
      </c>
      <c r="DC937" s="14">
        <v>124604.9</v>
      </c>
      <c r="DD937" s="14">
        <f>SUMIFS(CountData!$H:$H, CountData!$A:$A, $B937,CountData!$B:$B, $C937, CountData!$C:$C, $D937, CountData!$D:$D, $E937, CountData!$E:$E, $F937, CountData!$F:$F, $G937, CountData!$G:$G, $H937)</f>
        <v>16</v>
      </c>
      <c r="DE937" s="14">
        <f>SUMIFS(CountData!$I:$I, CountData!$A:$A, $B937, CountData!$B:$B, $C937, CountData!$C:$C, $D937, CountData!$D:$D, $E937, CountData!$E:$E, $F937, CountData!$F:$F, $G937, CountData!$G:$G, $H937)</f>
        <v>19</v>
      </c>
      <c r="DF937" s="27">
        <f t="shared" ca="1" si="14"/>
        <v>9421.1400000000031</v>
      </c>
      <c r="DG937" s="14">
        <v>0</v>
      </c>
    </row>
    <row r="938" spans="1:111" x14ac:dyDescent="0.25">
      <c r="A938" s="14" t="s">
        <v>56</v>
      </c>
      <c r="B938" s="14" t="s">
        <v>55</v>
      </c>
      <c r="C938" s="14" t="s">
        <v>55</v>
      </c>
      <c r="D938" s="14" t="s">
        <v>100</v>
      </c>
      <c r="E938" s="14" t="s">
        <v>55</v>
      </c>
      <c r="F938" s="14" t="s">
        <v>55</v>
      </c>
      <c r="G938" s="14" t="s">
        <v>62</v>
      </c>
      <c r="H938" s="1">
        <v>42242</v>
      </c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  <c r="AW938" s="14"/>
      <c r="AX938" s="14"/>
      <c r="AY938" s="14"/>
      <c r="AZ938" s="14"/>
      <c r="BA938" s="14"/>
      <c r="BB938" s="14"/>
      <c r="BC938" s="14"/>
      <c r="BD938" s="14"/>
      <c r="BE938" s="14"/>
      <c r="BF938" s="14"/>
      <c r="BG938" s="14"/>
      <c r="BH938" s="14"/>
      <c r="BI938" s="14"/>
      <c r="BJ938" s="14"/>
      <c r="BK938" s="14"/>
      <c r="BL938" s="14"/>
      <c r="BM938" s="14"/>
      <c r="BN938" s="14"/>
      <c r="BO938" s="14"/>
      <c r="BP938" s="14"/>
      <c r="BQ938" s="14"/>
      <c r="BR938" s="14"/>
      <c r="BS938" s="14"/>
      <c r="BT938" s="14"/>
      <c r="BU938" s="14"/>
      <c r="BV938" s="14"/>
      <c r="BW938" s="14"/>
      <c r="BX938" s="14"/>
      <c r="BY938" s="14"/>
      <c r="BZ938" s="14"/>
      <c r="CA938" s="14"/>
      <c r="CB938" s="14"/>
      <c r="CC938" s="14"/>
      <c r="CD938" s="14"/>
      <c r="CE938" s="14"/>
      <c r="CF938" s="14"/>
      <c r="CG938" s="14"/>
      <c r="CH938" s="14"/>
      <c r="CI938" s="14"/>
      <c r="CJ938" s="14"/>
      <c r="CK938" s="14"/>
      <c r="CL938" s="14"/>
      <c r="CM938" s="14"/>
      <c r="CN938" s="14"/>
      <c r="CO938" s="14"/>
      <c r="CP938" s="14"/>
      <c r="CQ938" s="14"/>
      <c r="CR938" s="14"/>
      <c r="CS938" s="14"/>
      <c r="CT938" s="14"/>
      <c r="CU938" s="14"/>
      <c r="CV938" s="14"/>
      <c r="CW938" s="14"/>
      <c r="CX938" s="14"/>
      <c r="CY938" s="14"/>
      <c r="CZ938" s="14"/>
      <c r="DD938" s="14">
        <f>SUMIFS(CountData!$H:$H, CountData!$A:$A, $B938,CountData!$B:$B, $C938, CountData!$C:$C, $D938, CountData!$D:$D, $E938, CountData!$E:$E, $F938, CountData!$F:$F, $G938, CountData!$G:$G, $H938)</f>
        <v>16</v>
      </c>
      <c r="DE938" s="14">
        <f>SUMIFS(CountData!$I:$I, CountData!$A:$A, $B938, CountData!$B:$B, $C938, CountData!$C:$C, $D938, CountData!$D:$D, $E938, CountData!$E:$E, $F938, CountData!$F:$F, $G938, CountData!$G:$G, $H938)</f>
        <v>19</v>
      </c>
      <c r="DF938" s="27">
        <f t="shared" ca="1" si="14"/>
        <v>0</v>
      </c>
      <c r="DG938" s="14">
        <v>1</v>
      </c>
    </row>
    <row r="939" spans="1:111" x14ac:dyDescent="0.25">
      <c r="A939" s="14" t="s">
        <v>56</v>
      </c>
      <c r="B939" s="14" t="s">
        <v>55</v>
      </c>
      <c r="C939" s="14" t="s">
        <v>55</v>
      </c>
      <c r="D939" s="14" t="s">
        <v>100</v>
      </c>
      <c r="E939" s="14" t="s">
        <v>55</v>
      </c>
      <c r="F939" s="14" t="s">
        <v>55</v>
      </c>
      <c r="G939" s="14" t="s">
        <v>62</v>
      </c>
      <c r="H939" s="1">
        <v>42243</v>
      </c>
      <c r="I939" s="14">
        <v>8310.94</v>
      </c>
      <c r="J939" s="14">
        <v>8279.4</v>
      </c>
      <c r="K939" s="14">
        <v>8164.42</v>
      </c>
      <c r="L939" s="14">
        <v>7874.78</v>
      </c>
      <c r="M939" s="14">
        <v>8422.5</v>
      </c>
      <c r="N939" s="14">
        <v>9789.6200000000008</v>
      </c>
      <c r="O939" s="14">
        <v>11467.86</v>
      </c>
      <c r="P939" s="14">
        <v>13924.48</v>
      </c>
      <c r="Q939" s="14">
        <v>14352.82</v>
      </c>
      <c r="R939" s="14">
        <v>17388.7</v>
      </c>
      <c r="S939" s="14">
        <v>20993.919999999998</v>
      </c>
      <c r="T939" s="14">
        <v>20907.22</v>
      </c>
      <c r="U939" s="14">
        <v>20781.32</v>
      </c>
      <c r="V939" s="14">
        <v>20322.28</v>
      </c>
      <c r="W939" s="14">
        <v>13245.14</v>
      </c>
      <c r="X939" s="14">
        <v>8983.52</v>
      </c>
      <c r="Y939" s="14">
        <v>7993.94</v>
      </c>
      <c r="Z939" s="14">
        <v>5745.02</v>
      </c>
      <c r="AA939" s="14">
        <v>4978.34</v>
      </c>
      <c r="AB939" s="14">
        <v>7580.7</v>
      </c>
      <c r="AC939" s="14">
        <v>11777.08</v>
      </c>
      <c r="AD939" s="14">
        <v>10593.2</v>
      </c>
      <c r="AE939" s="14">
        <v>9284.24</v>
      </c>
      <c r="AF939" s="14">
        <v>8872.1</v>
      </c>
      <c r="AG939" s="14">
        <v>6925.2049999999999</v>
      </c>
      <c r="AH939" s="14">
        <v>8199.6039999999994</v>
      </c>
      <c r="AI939" s="14">
        <v>8165.2510000000002</v>
      </c>
      <c r="AJ939" s="14">
        <v>8312.7690000000002</v>
      </c>
      <c r="AK939" s="14">
        <v>7955.21</v>
      </c>
      <c r="AL939" s="14">
        <v>8371.4719999999998</v>
      </c>
      <c r="AM939" s="14">
        <v>9921.366</v>
      </c>
      <c r="AN939" s="14">
        <v>11416.46</v>
      </c>
      <c r="AO939" s="14">
        <v>13834.46</v>
      </c>
      <c r="AP939" s="14">
        <v>14787.37</v>
      </c>
      <c r="AQ939" s="14">
        <v>17445.7</v>
      </c>
      <c r="AR939" s="14">
        <v>21253.83</v>
      </c>
      <c r="AS939" s="14">
        <v>21073.82</v>
      </c>
      <c r="AT939" s="14">
        <v>20650.62</v>
      </c>
      <c r="AU939" s="14">
        <v>19911.04</v>
      </c>
      <c r="AV939" s="14">
        <v>18800.509999999998</v>
      </c>
      <c r="AW939" s="14">
        <v>17137.349999999999</v>
      </c>
      <c r="AX939" s="14">
        <v>15709.36</v>
      </c>
      <c r="AY939" s="14">
        <v>13596.55</v>
      </c>
      <c r="AZ939" s="14">
        <v>11688.08</v>
      </c>
      <c r="BA939" s="14">
        <v>10719.78</v>
      </c>
      <c r="BB939" s="14">
        <v>11587.57</v>
      </c>
      <c r="BC939" s="14">
        <v>10507.95</v>
      </c>
      <c r="BD939" s="14">
        <v>9261.69</v>
      </c>
      <c r="BE939" s="14">
        <v>8800.1129999999994</v>
      </c>
      <c r="BF939" s="14">
        <v>14480.99</v>
      </c>
      <c r="BG939" s="14">
        <v>73.339600000000004</v>
      </c>
      <c r="BH939" s="14">
        <v>73.339600000000004</v>
      </c>
      <c r="BI939" s="14">
        <v>73.339600000000004</v>
      </c>
      <c r="BJ939" s="14">
        <v>72.339600000000004</v>
      </c>
      <c r="BK939" s="14">
        <v>73.660399999999996</v>
      </c>
      <c r="BL939" s="14">
        <v>73</v>
      </c>
      <c r="BM939" s="14">
        <v>72.339600000000004</v>
      </c>
      <c r="BN939" s="14">
        <v>76.981099999999998</v>
      </c>
      <c r="BO939" s="14">
        <v>80.962299999999999</v>
      </c>
      <c r="BP939" s="14">
        <v>85.962299999999999</v>
      </c>
      <c r="BQ939" s="14">
        <v>88.603800000000007</v>
      </c>
      <c r="BR939" s="14">
        <v>89.603800000000007</v>
      </c>
      <c r="BS939" s="14">
        <v>90.603800000000007</v>
      </c>
      <c r="BT939" s="14">
        <v>90.603800000000007</v>
      </c>
      <c r="BU939" s="14">
        <v>93.943399999999997</v>
      </c>
      <c r="BV939" s="14">
        <v>92.603800000000007</v>
      </c>
      <c r="BW939" s="14">
        <v>91.283000000000001</v>
      </c>
      <c r="BX939" s="14">
        <v>89.622600000000006</v>
      </c>
      <c r="BY939" s="14">
        <v>83.962299999999999</v>
      </c>
      <c r="BZ939" s="14">
        <v>79.981099999999998</v>
      </c>
      <c r="CA939" s="14">
        <v>78.320800000000006</v>
      </c>
      <c r="CB939" s="14">
        <v>76.339600000000004</v>
      </c>
      <c r="CC939" s="14">
        <v>75.679199999999994</v>
      </c>
      <c r="CD939" s="14">
        <v>76</v>
      </c>
      <c r="CE939" s="14">
        <v>37533.449999999997</v>
      </c>
      <c r="CF939" s="14">
        <v>35070.519999999997</v>
      </c>
      <c r="CG939" s="14">
        <v>34583.51</v>
      </c>
      <c r="CH939" s="14">
        <v>36797.24</v>
      </c>
      <c r="CI939" s="14">
        <v>37319.440000000002</v>
      </c>
      <c r="CJ939" s="14">
        <v>41130.71</v>
      </c>
      <c r="CK939" s="14">
        <v>43955.09</v>
      </c>
      <c r="CL939" s="14">
        <v>66708.41</v>
      </c>
      <c r="CM939" s="14">
        <v>119689</v>
      </c>
      <c r="CN939" s="14">
        <v>164987.1</v>
      </c>
      <c r="CO939" s="14">
        <v>224036.1</v>
      </c>
      <c r="CP939" s="14">
        <v>238328.7</v>
      </c>
      <c r="CQ939" s="14">
        <v>222199.2</v>
      </c>
      <c r="CR939" s="14">
        <v>229750.5</v>
      </c>
      <c r="CS939" s="14">
        <v>279073.09999999998</v>
      </c>
      <c r="CT939" s="14">
        <v>231853.9</v>
      </c>
      <c r="CU939" s="14">
        <v>222932.5</v>
      </c>
      <c r="CV939" s="14">
        <v>241331.1</v>
      </c>
      <c r="CW939" s="14">
        <v>207890.6</v>
      </c>
      <c r="CX939" s="14">
        <v>160208.5</v>
      </c>
      <c r="CY939" s="14">
        <v>133367.4</v>
      </c>
      <c r="CZ939" s="14">
        <v>96544.2</v>
      </c>
      <c r="DA939" s="14">
        <v>61330.35</v>
      </c>
      <c r="DB939" s="14">
        <v>48573.65</v>
      </c>
      <c r="DC939" s="14">
        <v>186827.7</v>
      </c>
      <c r="DD939" s="14">
        <f>SUMIFS(CountData!$H:$H, CountData!$A:$A, $B939,CountData!$B:$B, $C939, CountData!$C:$C, $D939, CountData!$D:$D, $E939, CountData!$E:$E, $F939, CountData!$F:$F, $G939, CountData!$G:$G, $H939)</f>
        <v>16</v>
      </c>
      <c r="DE939" s="14">
        <f>SUMIFS(CountData!$I:$I, CountData!$A:$A, $B939, CountData!$B:$B, $C939, CountData!$C:$C, $D939, CountData!$D:$D, $E939, CountData!$E:$E, $F939, CountData!$F:$F, $G939, CountData!$G:$G, $H939)</f>
        <v>19</v>
      </c>
      <c r="DF939" s="27">
        <f t="shared" ca="1" si="14"/>
        <v>9385.7375000000011</v>
      </c>
      <c r="DG939" s="14">
        <v>0</v>
      </c>
    </row>
    <row r="940" spans="1:111" x14ac:dyDescent="0.25">
      <c r="A940" s="14" t="s">
        <v>56</v>
      </c>
      <c r="B940" s="14" t="s">
        <v>55</v>
      </c>
      <c r="C940" s="14" t="s">
        <v>55</v>
      </c>
      <c r="D940" s="14" t="s">
        <v>100</v>
      </c>
      <c r="E940" s="14" t="s">
        <v>55</v>
      </c>
      <c r="F940" s="14" t="s">
        <v>55</v>
      </c>
      <c r="G940" s="14" t="s">
        <v>62</v>
      </c>
      <c r="H940" s="1">
        <v>42244</v>
      </c>
      <c r="I940" s="14">
        <v>8786.52</v>
      </c>
      <c r="J940" s="14">
        <v>8105.16</v>
      </c>
      <c r="K940" s="14">
        <v>8237.48</v>
      </c>
      <c r="L940" s="14">
        <v>8019.64</v>
      </c>
      <c r="M940" s="14">
        <v>8874.06</v>
      </c>
      <c r="N940" s="14">
        <v>10254.280000000001</v>
      </c>
      <c r="O940" s="14">
        <v>12225.96</v>
      </c>
      <c r="P940" s="14">
        <v>14682.08</v>
      </c>
      <c r="Q940" s="14">
        <v>16888.419999999998</v>
      </c>
      <c r="R940" s="14">
        <v>20628.46</v>
      </c>
      <c r="S940" s="14">
        <v>21493.439999999999</v>
      </c>
      <c r="T940" s="14">
        <v>22224</v>
      </c>
      <c r="U940" s="14">
        <v>22400.959999999999</v>
      </c>
      <c r="V940" s="14">
        <v>22048</v>
      </c>
      <c r="W940" s="14">
        <v>14440.46</v>
      </c>
      <c r="X940" s="14">
        <v>10064.879999999999</v>
      </c>
      <c r="Y940" s="14">
        <v>8631.42</v>
      </c>
      <c r="Z940" s="14">
        <v>7502.84</v>
      </c>
      <c r="AA940" s="14">
        <v>5867.14</v>
      </c>
      <c r="AB940" s="14">
        <v>8412.7000000000007</v>
      </c>
      <c r="AC940" s="14">
        <v>11698.76</v>
      </c>
      <c r="AD940" s="14">
        <v>10407.200000000001</v>
      </c>
      <c r="AE940" s="14">
        <v>8987.94</v>
      </c>
      <c r="AF940" s="14">
        <v>8204.9</v>
      </c>
      <c r="AG940" s="14">
        <v>8016.57</v>
      </c>
      <c r="AH940" s="14">
        <v>8613.7729999999992</v>
      </c>
      <c r="AI940" s="14">
        <v>8042.3119999999999</v>
      </c>
      <c r="AJ940" s="14">
        <v>8376.7379999999994</v>
      </c>
      <c r="AK940" s="14">
        <v>8073.027</v>
      </c>
      <c r="AL940" s="14">
        <v>8829.6280000000006</v>
      </c>
      <c r="AM940" s="14">
        <v>10452.209999999999</v>
      </c>
      <c r="AN940" s="14">
        <v>12240.36</v>
      </c>
      <c r="AO940" s="14">
        <v>14708.12</v>
      </c>
      <c r="AP940" s="14">
        <v>17448.03</v>
      </c>
      <c r="AQ940" s="14">
        <v>20668.09</v>
      </c>
      <c r="AR940" s="14">
        <v>22229.21</v>
      </c>
      <c r="AS940" s="14">
        <v>23442.99</v>
      </c>
      <c r="AT940" s="14">
        <v>22820</v>
      </c>
      <c r="AU940" s="14">
        <v>22063.52</v>
      </c>
      <c r="AV940" s="14">
        <v>20149.349999999999</v>
      </c>
      <c r="AW940" s="14">
        <v>18153.86</v>
      </c>
      <c r="AX940" s="14">
        <v>16157.33</v>
      </c>
      <c r="AY940" s="14">
        <v>14978.13</v>
      </c>
      <c r="AZ940" s="14">
        <v>12667.84</v>
      </c>
      <c r="BA940" s="14">
        <v>11408.97</v>
      </c>
      <c r="BB940" s="14">
        <v>11337.84</v>
      </c>
      <c r="BC940" s="14">
        <v>10154.780000000001</v>
      </c>
      <c r="BD940" s="14">
        <v>8878.9230000000007</v>
      </c>
      <c r="BE940" s="14">
        <v>8193.2549999999992</v>
      </c>
      <c r="BF940" s="14">
        <v>15482.02</v>
      </c>
      <c r="BG940" s="14">
        <v>75.310299999999998</v>
      </c>
      <c r="BH940" s="14">
        <v>73.620699999999999</v>
      </c>
      <c r="BI940" s="14">
        <v>74.310299999999998</v>
      </c>
      <c r="BJ940" s="14">
        <v>73.620699999999999</v>
      </c>
      <c r="BK940" s="14">
        <v>73.310299999999998</v>
      </c>
      <c r="BL940" s="14">
        <v>71.930999999999997</v>
      </c>
      <c r="BM940" s="14">
        <v>75.379300000000001</v>
      </c>
      <c r="BN940" s="14">
        <v>80.448300000000003</v>
      </c>
      <c r="BO940" s="14">
        <v>85.586200000000005</v>
      </c>
      <c r="BP940" s="14">
        <v>89.275899999999993</v>
      </c>
      <c r="BQ940" s="14">
        <v>94.586200000000005</v>
      </c>
      <c r="BR940" s="14">
        <v>95.586200000000005</v>
      </c>
      <c r="BS940" s="14">
        <v>94.586200000000005</v>
      </c>
      <c r="BT940" s="14">
        <v>93.896600000000007</v>
      </c>
      <c r="BU940" s="14">
        <v>93.896600000000007</v>
      </c>
      <c r="BV940" s="14">
        <v>94.827600000000004</v>
      </c>
      <c r="BW940" s="14">
        <v>92.206900000000005</v>
      </c>
      <c r="BX940" s="14">
        <v>90.517200000000003</v>
      </c>
      <c r="BY940" s="14">
        <v>88.448300000000003</v>
      </c>
      <c r="BZ940" s="14">
        <v>82.069000000000003</v>
      </c>
      <c r="CA940" s="14">
        <v>79.379300000000001</v>
      </c>
      <c r="CB940" s="14">
        <v>76.310299999999998</v>
      </c>
      <c r="CC940" s="14">
        <v>75.620699999999999</v>
      </c>
      <c r="CD940" s="14">
        <v>74.620699999999999</v>
      </c>
      <c r="CE940" s="14">
        <v>46073.19</v>
      </c>
      <c r="CF940" s="14">
        <v>45379.02</v>
      </c>
      <c r="CG940" s="14">
        <v>43885.47</v>
      </c>
      <c r="CH940" s="14">
        <v>43806.91</v>
      </c>
      <c r="CI940" s="14">
        <v>42988.800000000003</v>
      </c>
      <c r="CJ940" s="14">
        <v>54991.83</v>
      </c>
      <c r="CK940" s="14">
        <v>58031.58</v>
      </c>
      <c r="CL940" s="14">
        <v>87622.59</v>
      </c>
      <c r="CM940" s="14">
        <v>158089.4</v>
      </c>
      <c r="CN940" s="14">
        <v>185843.20000000001</v>
      </c>
      <c r="CO940" s="14">
        <v>318985.2</v>
      </c>
      <c r="CP940" s="14">
        <v>326334.59999999998</v>
      </c>
      <c r="CQ940" s="14">
        <v>290606.3</v>
      </c>
      <c r="CR940" s="14">
        <v>272175</v>
      </c>
      <c r="CS940" s="14">
        <v>228823.6</v>
      </c>
      <c r="CT940" s="14">
        <v>312918.3</v>
      </c>
      <c r="CU940" s="14">
        <v>270150.7</v>
      </c>
      <c r="CV940" s="14">
        <v>234543.4</v>
      </c>
      <c r="CW940" s="14">
        <v>261799.9</v>
      </c>
      <c r="CX940" s="14">
        <v>237654.5</v>
      </c>
      <c r="CY940" s="14">
        <v>170701.4</v>
      </c>
      <c r="CZ940" s="14">
        <v>120228.4</v>
      </c>
      <c r="DA940" s="14">
        <v>75939.820000000007</v>
      </c>
      <c r="DB940" s="14">
        <v>58318.25</v>
      </c>
      <c r="DC940" s="14">
        <v>220716</v>
      </c>
      <c r="DD940" s="14">
        <f>SUMIFS(CountData!$H:$H, CountData!$A:$A, $B940,CountData!$B:$B, $C940, CountData!$C:$C, $D940, CountData!$D:$D, $E940, CountData!$E:$E, $F940, CountData!$F:$F, $G940, CountData!$G:$G, $H940)</f>
        <v>16</v>
      </c>
      <c r="DE940" s="14">
        <f>SUMIFS(CountData!$I:$I, CountData!$A:$A, $B940, CountData!$B:$B, $C940, CountData!$C:$C, $D940, CountData!$D:$D, $E940, CountData!$E:$E, $F940, CountData!$F:$F, $G940, CountData!$G:$G, $H940)</f>
        <v>19</v>
      </c>
      <c r="DF940" s="27">
        <f t="shared" ca="1" si="14"/>
        <v>9343.0974999999999</v>
      </c>
      <c r="DG940" s="14">
        <v>0</v>
      </c>
    </row>
    <row r="941" spans="1:111" x14ac:dyDescent="0.25">
      <c r="A941" s="14" t="s">
        <v>56</v>
      </c>
      <c r="B941" s="14" t="s">
        <v>55</v>
      </c>
      <c r="C941" s="14" t="s">
        <v>55</v>
      </c>
      <c r="D941" s="14" t="s">
        <v>100</v>
      </c>
      <c r="E941" s="14" t="s">
        <v>55</v>
      </c>
      <c r="F941" s="14" t="s">
        <v>55</v>
      </c>
      <c r="G941" s="14" t="s">
        <v>62</v>
      </c>
      <c r="H941" s="1">
        <v>42256</v>
      </c>
      <c r="I941" s="14">
        <v>8569.08</v>
      </c>
      <c r="J941" s="14">
        <v>8694.1200000000008</v>
      </c>
      <c r="K941" s="14">
        <v>8558.92</v>
      </c>
      <c r="L941" s="14">
        <v>8487.2999999999993</v>
      </c>
      <c r="M941" s="14">
        <v>8744.94</v>
      </c>
      <c r="N941" s="14">
        <v>9569.64</v>
      </c>
      <c r="O941" s="14">
        <v>11170.5</v>
      </c>
      <c r="P941" s="14">
        <v>15379.22</v>
      </c>
      <c r="Q941" s="14">
        <v>17650.18</v>
      </c>
      <c r="R941" s="14">
        <v>19015.580000000002</v>
      </c>
      <c r="S941" s="14">
        <v>19903.88</v>
      </c>
      <c r="T941" s="14">
        <v>20161.759999999998</v>
      </c>
      <c r="U941" s="14">
        <v>20661.98</v>
      </c>
      <c r="V941" s="14">
        <v>20589.439999999999</v>
      </c>
      <c r="W941" s="14">
        <v>13022.12</v>
      </c>
      <c r="X941" s="14">
        <v>8031.26</v>
      </c>
      <c r="Y941" s="14">
        <v>6914.02</v>
      </c>
      <c r="Z941" s="14">
        <v>6267.1</v>
      </c>
      <c r="AA941" s="14">
        <v>5699.12</v>
      </c>
      <c r="AB941" s="14">
        <v>8411.48</v>
      </c>
      <c r="AC941" s="14">
        <v>11526.24</v>
      </c>
      <c r="AD941" s="14">
        <v>10788.24</v>
      </c>
      <c r="AE941" s="14">
        <v>9710.2000000000007</v>
      </c>
      <c r="AF941" s="14">
        <v>9178.02</v>
      </c>
      <c r="AG941" s="14">
        <v>6727.875</v>
      </c>
      <c r="AH941" s="14">
        <v>8169.7340000000004</v>
      </c>
      <c r="AI941" s="14">
        <v>8255.9030000000002</v>
      </c>
      <c r="AJ941" s="14">
        <v>8073.7860000000001</v>
      </c>
      <c r="AK941" s="14">
        <v>8199.6229999999996</v>
      </c>
      <c r="AL941" s="14">
        <v>8590.1569999999992</v>
      </c>
      <c r="AM941" s="14">
        <v>9807.3279999999995</v>
      </c>
      <c r="AN941" s="14">
        <v>11332.5</v>
      </c>
      <c r="AO941" s="14">
        <v>15625.84</v>
      </c>
      <c r="AP941" s="14">
        <v>18318.810000000001</v>
      </c>
      <c r="AQ941" s="14">
        <v>19340.66</v>
      </c>
      <c r="AR941" s="14">
        <v>20920.400000000001</v>
      </c>
      <c r="AS941" s="14">
        <v>21165.19</v>
      </c>
      <c r="AT941" s="14">
        <v>21127.85</v>
      </c>
      <c r="AU941" s="14">
        <v>20408.310000000001</v>
      </c>
      <c r="AV941" s="14">
        <v>19027.849999999999</v>
      </c>
      <c r="AW941" s="14">
        <v>15875.46</v>
      </c>
      <c r="AX941" s="14">
        <v>14181</v>
      </c>
      <c r="AY941" s="14">
        <v>13757.29</v>
      </c>
      <c r="AZ941" s="14">
        <v>12223.26</v>
      </c>
      <c r="BA941" s="14">
        <v>11921.95</v>
      </c>
      <c r="BB941" s="14">
        <v>10977.37</v>
      </c>
      <c r="BC941" s="14">
        <v>10122.5</v>
      </c>
      <c r="BD941" s="14">
        <v>9503.3410000000003</v>
      </c>
      <c r="BE941" s="14">
        <v>8872.4009999999998</v>
      </c>
      <c r="BF941" s="14">
        <v>13786.45</v>
      </c>
      <c r="BG941" s="14">
        <v>81.111099999999993</v>
      </c>
      <c r="BH941" s="14">
        <v>77.592600000000004</v>
      </c>
      <c r="BI941" s="14">
        <v>80.111099999999993</v>
      </c>
      <c r="BJ941" s="14">
        <v>77.296300000000002</v>
      </c>
      <c r="BK941" s="14">
        <v>77</v>
      </c>
      <c r="BL941" s="14">
        <v>75.888900000000007</v>
      </c>
      <c r="BM941" s="14">
        <v>79</v>
      </c>
      <c r="BN941" s="14">
        <v>87.925899999999999</v>
      </c>
      <c r="BO941" s="14">
        <v>91.925899999999999</v>
      </c>
      <c r="BP941" s="14">
        <v>95.629599999999996</v>
      </c>
      <c r="BQ941" s="14">
        <v>99.037000000000006</v>
      </c>
      <c r="BR941" s="14">
        <v>99.444400000000002</v>
      </c>
      <c r="BS941" s="14">
        <v>98.037000000000006</v>
      </c>
      <c r="BT941" s="14">
        <v>98.740700000000004</v>
      </c>
      <c r="BU941" s="14">
        <v>95.333299999999994</v>
      </c>
      <c r="BV941" s="14">
        <v>95.629599999999996</v>
      </c>
      <c r="BW941" s="14">
        <v>96.111099999999993</v>
      </c>
      <c r="BX941" s="14">
        <v>95.814800000000005</v>
      </c>
      <c r="BY941" s="14">
        <v>93.814800000000005</v>
      </c>
      <c r="BZ941" s="14">
        <v>92.703699999999998</v>
      </c>
      <c r="CA941" s="14">
        <v>89.925899999999999</v>
      </c>
      <c r="CB941" s="14">
        <v>81.111099999999993</v>
      </c>
      <c r="CC941" s="14">
        <v>80.407399999999996</v>
      </c>
      <c r="CD941" s="14">
        <v>80.111099999999993</v>
      </c>
      <c r="CE941" s="14">
        <v>83288.98</v>
      </c>
      <c r="CF941" s="14">
        <v>82548.13</v>
      </c>
      <c r="CG941" s="14">
        <v>85874.68</v>
      </c>
      <c r="CH941" s="14">
        <v>80173.36</v>
      </c>
      <c r="CI941" s="14">
        <v>67772.45</v>
      </c>
      <c r="CJ941" s="14">
        <v>98887.18</v>
      </c>
      <c r="CK941" s="14">
        <v>104163.7</v>
      </c>
      <c r="CL941" s="14">
        <v>183443.8</v>
      </c>
      <c r="CM941" s="14">
        <v>323369.5</v>
      </c>
      <c r="CN941" s="14">
        <v>371228.1</v>
      </c>
      <c r="CO941" s="14">
        <v>467020.7</v>
      </c>
      <c r="CP941" s="14">
        <v>518741.9</v>
      </c>
      <c r="CQ941" s="14">
        <v>447333.3</v>
      </c>
      <c r="CR941" s="14">
        <v>463319.7</v>
      </c>
      <c r="CS941" s="14">
        <v>434749.9</v>
      </c>
      <c r="CT941" s="14">
        <v>451068</v>
      </c>
      <c r="CU941" s="14">
        <v>515870.2</v>
      </c>
      <c r="CV941" s="14">
        <v>465354.5</v>
      </c>
      <c r="CW941" s="14">
        <v>426628.5</v>
      </c>
      <c r="CX941" s="14">
        <v>570567.80000000005</v>
      </c>
      <c r="CY941" s="14">
        <v>491890.4</v>
      </c>
      <c r="CZ941" s="14">
        <v>371105.6</v>
      </c>
      <c r="DA941" s="14">
        <v>121764.7</v>
      </c>
      <c r="DB941" s="14">
        <v>91656.51</v>
      </c>
      <c r="DC941" s="14">
        <v>413698.4</v>
      </c>
      <c r="DD941" s="14">
        <f>SUMIFS(CountData!$H:$H, CountData!$A:$A, $B941,CountData!$B:$B, $C941, CountData!$C:$C, $D941, CountData!$D:$D, $E941, CountData!$E:$E, $F941, CountData!$F:$F, $G941, CountData!$G:$G, $H941)</f>
        <v>16</v>
      </c>
      <c r="DE941" s="14">
        <f>SUMIFS(CountData!$I:$I, CountData!$A:$A, $B941, CountData!$B:$B, $C941, CountData!$C:$C, $D941, CountData!$D:$D, $E941, CountData!$E:$E, $F941, CountData!$F:$F, $G941, CountData!$G:$G, $H941)</f>
        <v>19</v>
      </c>
      <c r="DF941" s="27">
        <f t="shared" ca="1" si="14"/>
        <v>8982.5249999999996</v>
      </c>
      <c r="DG941" s="14">
        <v>0</v>
      </c>
    </row>
    <row r="942" spans="1:111" x14ac:dyDescent="0.25">
      <c r="A942" s="14" t="s">
        <v>56</v>
      </c>
      <c r="B942" s="14" t="s">
        <v>55</v>
      </c>
      <c r="C942" s="14" t="s">
        <v>55</v>
      </c>
      <c r="D942" s="14" t="s">
        <v>100</v>
      </c>
      <c r="E942" s="14" t="s">
        <v>55</v>
      </c>
      <c r="F942" s="14" t="s">
        <v>55</v>
      </c>
      <c r="G942" s="14" t="s">
        <v>62</v>
      </c>
      <c r="H942" s="1">
        <v>42257</v>
      </c>
      <c r="I942" s="14">
        <v>8999.4599999999991</v>
      </c>
      <c r="J942" s="14">
        <v>9073.2800000000007</v>
      </c>
      <c r="K942" s="14">
        <v>8885.7999999999993</v>
      </c>
      <c r="L942" s="14">
        <v>8973.84</v>
      </c>
      <c r="M942" s="14">
        <v>9285.76</v>
      </c>
      <c r="N942" s="14">
        <v>10727.74</v>
      </c>
      <c r="O942" s="14">
        <v>12088.54</v>
      </c>
      <c r="P942" s="14">
        <v>14004.08</v>
      </c>
      <c r="Q942" s="14">
        <v>11843.58</v>
      </c>
      <c r="R942" s="14">
        <v>12556.9</v>
      </c>
      <c r="S942" s="14">
        <v>13207.78</v>
      </c>
      <c r="T942" s="14">
        <v>13550.76</v>
      </c>
      <c r="U942" s="14">
        <v>14344.4</v>
      </c>
      <c r="V942" s="14">
        <v>14667.74</v>
      </c>
      <c r="W942" s="14">
        <v>10583.26</v>
      </c>
      <c r="X942" s="14">
        <v>7532.72</v>
      </c>
      <c r="Y942" s="14">
        <v>6598.3</v>
      </c>
      <c r="Z942" s="14">
        <v>5791.26</v>
      </c>
      <c r="AA942" s="14">
        <v>5321.04</v>
      </c>
      <c r="AB942" s="14">
        <v>7965.82</v>
      </c>
      <c r="AC942" s="14">
        <v>11891.26</v>
      </c>
      <c r="AD942" s="14">
        <v>10920.52</v>
      </c>
      <c r="AE942" s="14">
        <v>10331.66</v>
      </c>
      <c r="AF942" s="14">
        <v>9573.0400000000009</v>
      </c>
      <c r="AG942" s="14">
        <v>6310.83</v>
      </c>
      <c r="AH942" s="14">
        <v>8609.3359999999993</v>
      </c>
      <c r="AI942" s="14">
        <v>8371.4500000000007</v>
      </c>
      <c r="AJ942" s="14">
        <v>8507.6129999999994</v>
      </c>
      <c r="AK942" s="14">
        <v>8590.1059999999998</v>
      </c>
      <c r="AL942" s="14">
        <v>9063.6530000000002</v>
      </c>
      <c r="AM942" s="14">
        <v>10903.61</v>
      </c>
      <c r="AN942" s="14">
        <v>12432.93</v>
      </c>
      <c r="AO942" s="14">
        <v>14148.48</v>
      </c>
      <c r="AP942" s="14">
        <v>12695.92</v>
      </c>
      <c r="AQ942" s="14">
        <v>12711.78</v>
      </c>
      <c r="AR942" s="14">
        <v>13852.75</v>
      </c>
      <c r="AS942" s="14">
        <v>14981.24</v>
      </c>
      <c r="AT942" s="14">
        <v>15827.28</v>
      </c>
      <c r="AU942" s="14">
        <v>15534.88</v>
      </c>
      <c r="AV942" s="14">
        <v>16423.79</v>
      </c>
      <c r="AW942" s="14">
        <v>15340.45</v>
      </c>
      <c r="AX942" s="14">
        <v>13809.98</v>
      </c>
      <c r="AY942" s="14">
        <v>12302.79</v>
      </c>
      <c r="AZ942" s="14">
        <v>11556.24</v>
      </c>
      <c r="BA942" s="14">
        <v>10817.01</v>
      </c>
      <c r="BB942" s="14">
        <v>11355.63</v>
      </c>
      <c r="BC942" s="14">
        <v>10815.5</v>
      </c>
      <c r="BD942" s="14">
        <v>10368.629999999999</v>
      </c>
      <c r="BE942" s="14">
        <v>9431.7639999999992</v>
      </c>
      <c r="BF942" s="14">
        <v>13137.29</v>
      </c>
      <c r="BG942" s="14">
        <v>79.055599999999998</v>
      </c>
      <c r="BH942" s="14">
        <v>78.370400000000004</v>
      </c>
      <c r="BI942" s="14">
        <v>78.685199999999995</v>
      </c>
      <c r="BJ942" s="14">
        <v>79.370400000000004</v>
      </c>
      <c r="BK942" s="14">
        <v>80.370400000000004</v>
      </c>
      <c r="BL942" s="14">
        <v>79</v>
      </c>
      <c r="BM942" s="14">
        <v>80.314800000000005</v>
      </c>
      <c r="BN942" s="14">
        <v>84.740700000000004</v>
      </c>
      <c r="BO942" s="14">
        <v>86.111099999999993</v>
      </c>
      <c r="BP942" s="14">
        <v>89.740700000000004</v>
      </c>
      <c r="BQ942" s="14">
        <v>92.111099999999993</v>
      </c>
      <c r="BR942" s="14">
        <v>94.055599999999998</v>
      </c>
      <c r="BS942" s="14">
        <v>95.055599999999998</v>
      </c>
      <c r="BT942" s="14">
        <v>96.740700000000004</v>
      </c>
      <c r="BU942" s="14">
        <v>93.740700000000004</v>
      </c>
      <c r="BV942" s="14">
        <v>92.740700000000004</v>
      </c>
      <c r="BW942" s="14">
        <v>92.740700000000004</v>
      </c>
      <c r="BX942" s="14">
        <v>89.111099999999993</v>
      </c>
      <c r="BY942" s="14">
        <v>88.055599999999998</v>
      </c>
      <c r="BZ942" s="14">
        <v>86.370400000000004</v>
      </c>
      <c r="CA942" s="14">
        <v>84.370400000000004</v>
      </c>
      <c r="CB942" s="14">
        <v>83.685199999999995</v>
      </c>
      <c r="CC942" s="14">
        <v>82.314800000000005</v>
      </c>
      <c r="CD942" s="14">
        <v>81</v>
      </c>
      <c r="CE942" s="14">
        <v>60237.31</v>
      </c>
      <c r="CF942" s="14">
        <v>64527.13</v>
      </c>
      <c r="CG942" s="14">
        <v>74362.63</v>
      </c>
      <c r="CH942" s="14">
        <v>79136.42</v>
      </c>
      <c r="CI942" s="14">
        <v>104257.5</v>
      </c>
      <c r="CJ942" s="14">
        <v>115091.8</v>
      </c>
      <c r="CK942" s="14">
        <v>140909</v>
      </c>
      <c r="CL942" s="14">
        <v>176734.1</v>
      </c>
      <c r="CM942" s="14">
        <v>265709.40000000002</v>
      </c>
      <c r="CN942" s="14">
        <v>288275.3</v>
      </c>
      <c r="CO942" s="14">
        <v>388660.9</v>
      </c>
      <c r="CP942" s="14">
        <v>481643.4</v>
      </c>
      <c r="CQ942" s="14">
        <v>446987.2</v>
      </c>
      <c r="CR942" s="14">
        <v>480304.5</v>
      </c>
      <c r="CS942" s="14">
        <v>384063.2</v>
      </c>
      <c r="CT942" s="14">
        <v>398923.9</v>
      </c>
      <c r="CU942" s="14">
        <v>369204.4</v>
      </c>
      <c r="CV942" s="14">
        <v>435222.6</v>
      </c>
      <c r="CW942" s="14">
        <v>382688.8</v>
      </c>
      <c r="CX942" s="14">
        <v>303756.09999999998</v>
      </c>
      <c r="CY942" s="14">
        <v>249573.9</v>
      </c>
      <c r="CZ942" s="14">
        <v>202555.8</v>
      </c>
      <c r="DA942" s="14">
        <v>120723.8</v>
      </c>
      <c r="DB942" s="14">
        <v>90848.16</v>
      </c>
      <c r="DC942" s="14">
        <v>318024.09999999998</v>
      </c>
      <c r="DD942" s="14">
        <f>SUMIFS(CountData!$H:$H, CountData!$A:$A, $B942,CountData!$B:$B, $C942, CountData!$C:$C, $D942, CountData!$D:$D, $E942, CountData!$E:$E, $F942, CountData!$F:$F, $G942, CountData!$G:$G, $H942)</f>
        <v>16</v>
      </c>
      <c r="DE942" s="14">
        <f>SUMIFS(CountData!$I:$I, CountData!$A:$A, $B942, CountData!$B:$B, $C942, CountData!$C:$C, $D942, CountData!$D:$D, $E942, CountData!$E:$E, $F942, CountData!$F:$F, $G942, CountData!$G:$G, $H942)</f>
        <v>19</v>
      </c>
      <c r="DF942" s="27">
        <f t="shared" ca="1" si="14"/>
        <v>8158.4225000000006</v>
      </c>
      <c r="DG942" s="14">
        <v>0</v>
      </c>
    </row>
    <row r="943" spans="1:111" x14ac:dyDescent="0.25">
      <c r="A943" s="14" t="s">
        <v>56</v>
      </c>
      <c r="B943" s="14" t="s">
        <v>55</v>
      </c>
      <c r="C943" s="14" t="s">
        <v>55</v>
      </c>
      <c r="D943" s="14" t="s">
        <v>100</v>
      </c>
      <c r="E943" s="14" t="s">
        <v>55</v>
      </c>
      <c r="F943" s="14" t="s">
        <v>55</v>
      </c>
      <c r="G943" s="14" t="s">
        <v>62</v>
      </c>
      <c r="H943" s="1">
        <v>42258</v>
      </c>
      <c r="I943" s="14">
        <v>9123.7800000000007</v>
      </c>
      <c r="J943" s="14">
        <v>9221.84</v>
      </c>
      <c r="K943" s="14">
        <v>8906.3799999999992</v>
      </c>
      <c r="L943" s="14">
        <v>8793.86</v>
      </c>
      <c r="M943" s="14">
        <v>9270</v>
      </c>
      <c r="N943" s="14">
        <v>10601.5</v>
      </c>
      <c r="O943" s="14">
        <v>12449.92</v>
      </c>
      <c r="P943" s="14">
        <v>15413.48</v>
      </c>
      <c r="Q943" s="14">
        <v>17606.580000000002</v>
      </c>
      <c r="R943" s="14">
        <v>18916.04</v>
      </c>
      <c r="S943" s="14">
        <v>20055.400000000001</v>
      </c>
      <c r="T943" s="14">
        <v>20221.04</v>
      </c>
      <c r="U943" s="14">
        <v>19816.72</v>
      </c>
      <c r="V943" s="14">
        <v>19965.22</v>
      </c>
      <c r="W943" s="14">
        <v>12587.84</v>
      </c>
      <c r="X943" s="14">
        <v>7417.16</v>
      </c>
      <c r="Y943" s="14">
        <v>6243.34</v>
      </c>
      <c r="Z943" s="14">
        <v>5577.68</v>
      </c>
      <c r="AA943" s="14">
        <v>5214.66</v>
      </c>
      <c r="AB943" s="14">
        <v>7139.3</v>
      </c>
      <c r="AC943" s="14">
        <v>11017.64</v>
      </c>
      <c r="AD943" s="14">
        <v>10120.120000000001</v>
      </c>
      <c r="AE943" s="14">
        <v>9205.9599999999991</v>
      </c>
      <c r="AF943" s="14">
        <v>8817.48</v>
      </c>
      <c r="AG943" s="14">
        <v>6113.21</v>
      </c>
      <c r="AH943" s="14">
        <v>8843.1630000000005</v>
      </c>
      <c r="AI943" s="14">
        <v>8652.1569999999992</v>
      </c>
      <c r="AJ943" s="14">
        <v>8677.9580000000005</v>
      </c>
      <c r="AK943" s="14">
        <v>8536.9</v>
      </c>
      <c r="AL943" s="14">
        <v>9198.2559999999994</v>
      </c>
      <c r="AM943" s="14">
        <v>10790.52</v>
      </c>
      <c r="AN943" s="14">
        <v>12693.14</v>
      </c>
      <c r="AO943" s="14">
        <v>15451.55</v>
      </c>
      <c r="AP943" s="14">
        <v>18226.439999999999</v>
      </c>
      <c r="AQ943" s="14">
        <v>18850.740000000002</v>
      </c>
      <c r="AR943" s="14">
        <v>20256.96</v>
      </c>
      <c r="AS943" s="14">
        <v>20223.71</v>
      </c>
      <c r="AT943" s="14">
        <v>20176.150000000001</v>
      </c>
      <c r="AU943" s="14">
        <v>19460.439999999999</v>
      </c>
      <c r="AV943" s="14">
        <v>18608.560000000001</v>
      </c>
      <c r="AW943" s="14">
        <v>15550.49</v>
      </c>
      <c r="AX943" s="14">
        <v>13553.8</v>
      </c>
      <c r="AY943" s="14">
        <v>12291.28</v>
      </c>
      <c r="AZ943" s="14">
        <v>11490.44</v>
      </c>
      <c r="BA943" s="14">
        <v>10500.82</v>
      </c>
      <c r="BB943" s="14">
        <v>11115.8</v>
      </c>
      <c r="BC943" s="14">
        <v>10289.14</v>
      </c>
      <c r="BD943" s="14">
        <v>9323.6630000000005</v>
      </c>
      <c r="BE943" s="14">
        <v>8705.9670000000006</v>
      </c>
      <c r="BF943" s="14">
        <v>13030.32</v>
      </c>
      <c r="BG943" s="14">
        <v>80</v>
      </c>
      <c r="BH943" s="14">
        <v>79</v>
      </c>
      <c r="BI943" s="14">
        <v>77.303600000000003</v>
      </c>
      <c r="BJ943" s="14">
        <v>77.303600000000003</v>
      </c>
      <c r="BK943" s="14">
        <v>77.303600000000003</v>
      </c>
      <c r="BL943" s="14">
        <v>77.303600000000003</v>
      </c>
      <c r="BM943" s="14">
        <v>78</v>
      </c>
      <c r="BN943" s="14">
        <v>81.089299999999994</v>
      </c>
      <c r="BO943" s="14">
        <v>83.178600000000003</v>
      </c>
      <c r="BP943" s="14">
        <v>86.267899999999997</v>
      </c>
      <c r="BQ943" s="14">
        <v>89.660700000000006</v>
      </c>
      <c r="BR943" s="14">
        <v>90.964299999999994</v>
      </c>
      <c r="BS943" s="14">
        <v>92.571399999999997</v>
      </c>
      <c r="BT943" s="14">
        <v>89.875</v>
      </c>
      <c r="BU943" s="14">
        <v>89.875</v>
      </c>
      <c r="BV943" s="14">
        <v>89.571399999999997</v>
      </c>
      <c r="BW943" s="14">
        <v>86.875</v>
      </c>
      <c r="BX943" s="14">
        <v>84.482100000000003</v>
      </c>
      <c r="BY943" s="14">
        <v>83.482100000000003</v>
      </c>
      <c r="BZ943" s="14">
        <v>83.696399999999997</v>
      </c>
      <c r="CA943" s="14">
        <v>82.696399999999997</v>
      </c>
      <c r="CB943" s="14">
        <v>83.392899999999997</v>
      </c>
      <c r="CC943" s="14">
        <v>82.696399999999997</v>
      </c>
      <c r="CD943" s="14">
        <v>82.392899999999997</v>
      </c>
      <c r="CE943" s="14">
        <v>67535</v>
      </c>
      <c r="CF943" s="14">
        <v>67157.259999999995</v>
      </c>
      <c r="CG943" s="14">
        <v>60887.29</v>
      </c>
      <c r="CH943" s="14">
        <v>56021.38</v>
      </c>
      <c r="CI943" s="14">
        <v>63541.93</v>
      </c>
      <c r="CJ943" s="14">
        <v>81892.259999999995</v>
      </c>
      <c r="CK943" s="14">
        <v>78690.039999999994</v>
      </c>
      <c r="CL943" s="14">
        <v>101671.1</v>
      </c>
      <c r="CM943" s="14">
        <v>164749</v>
      </c>
      <c r="CN943" s="14">
        <v>202780.9</v>
      </c>
      <c r="CO943" s="14">
        <v>281642.8</v>
      </c>
      <c r="CP943" s="14">
        <v>325308.40000000002</v>
      </c>
      <c r="CQ943" s="14">
        <v>284391.59999999998</v>
      </c>
      <c r="CR943" s="14">
        <v>326937.09999999998</v>
      </c>
      <c r="CS943" s="14">
        <v>258907.2</v>
      </c>
      <c r="CT943" s="14">
        <v>303960.59999999998</v>
      </c>
      <c r="CU943" s="14">
        <v>361303.5</v>
      </c>
      <c r="CV943" s="14">
        <v>309794.09999999998</v>
      </c>
      <c r="CW943" s="14">
        <v>243937.6</v>
      </c>
      <c r="CX943" s="14">
        <v>310678.8</v>
      </c>
      <c r="CY943" s="14">
        <v>189981.3</v>
      </c>
      <c r="CZ943" s="14">
        <v>170847.2</v>
      </c>
      <c r="DA943" s="14">
        <v>108090.7</v>
      </c>
      <c r="DB943" s="14">
        <v>98248.97</v>
      </c>
      <c r="DC943" s="14">
        <v>269953.2</v>
      </c>
      <c r="DD943" s="14">
        <f>SUMIFS(CountData!$H:$H, CountData!$A:$A, $B943,CountData!$B:$B, $C943, CountData!$C:$C, $D943, CountData!$D:$D, $E943, CountData!$E:$E, $F943, CountData!$F:$F, $G943, CountData!$G:$G, $H943)</f>
        <v>16</v>
      </c>
      <c r="DE943" s="14">
        <f>SUMIFS(CountData!$I:$I, CountData!$A:$A, $B943, CountData!$B:$B, $C943, CountData!$C:$C, $D943, CountData!$D:$D, $E943, CountData!$E:$E, $F943, CountData!$F:$F, $G943, CountData!$G:$G, $H943)</f>
        <v>19</v>
      </c>
      <c r="DF943" s="27">
        <f t="shared" ca="1" si="14"/>
        <v>8887.822500000002</v>
      </c>
      <c r="DG943" s="14">
        <v>0</v>
      </c>
    </row>
    <row r="944" spans="1:111" x14ac:dyDescent="0.25">
      <c r="A944" s="14" t="s">
        <v>56</v>
      </c>
      <c r="B944" s="14" t="s">
        <v>55</v>
      </c>
      <c r="C944" s="14" t="s">
        <v>55</v>
      </c>
      <c r="D944" s="14" t="s">
        <v>100</v>
      </c>
      <c r="E944" s="14" t="s">
        <v>55</v>
      </c>
      <c r="F944" s="14" t="s">
        <v>55</v>
      </c>
      <c r="G944" s="14" t="s">
        <v>62</v>
      </c>
      <c r="H944" s="1">
        <v>42270</v>
      </c>
      <c r="I944" s="14">
        <v>8203.2999999999993</v>
      </c>
      <c r="J944" s="14">
        <v>8137.06</v>
      </c>
      <c r="K944" s="14">
        <v>7925.66</v>
      </c>
      <c r="L944" s="14">
        <v>8107.02</v>
      </c>
      <c r="M944" s="14">
        <v>8696.66</v>
      </c>
      <c r="N944" s="14">
        <v>9609.58</v>
      </c>
      <c r="O944" s="14">
        <v>10600.38</v>
      </c>
      <c r="P944" s="14">
        <v>12819.04</v>
      </c>
      <c r="Q944" s="14">
        <v>15009.26</v>
      </c>
      <c r="R944" s="14">
        <v>16156.2</v>
      </c>
      <c r="S944" s="14">
        <v>16649.78</v>
      </c>
      <c r="T944" s="14">
        <v>16674.72</v>
      </c>
      <c r="U944" s="14">
        <v>16910.02</v>
      </c>
      <c r="V944" s="14">
        <v>16954.759999999998</v>
      </c>
      <c r="W944" s="14">
        <v>11155.52</v>
      </c>
      <c r="X944" s="14">
        <v>6965.32</v>
      </c>
      <c r="Y944" s="14">
        <v>6036.54</v>
      </c>
      <c r="Z944" s="14">
        <v>5356.04</v>
      </c>
      <c r="AA944" s="14">
        <v>4814.26</v>
      </c>
      <c r="AB944" s="14">
        <v>6746.4</v>
      </c>
      <c r="AC944" s="14">
        <v>8069.74</v>
      </c>
      <c r="AD944" s="14">
        <v>9203.2800000000007</v>
      </c>
      <c r="AE944" s="14">
        <v>9758.6200000000008</v>
      </c>
      <c r="AF944" s="14">
        <v>8710.7199999999993</v>
      </c>
      <c r="AG944" s="14">
        <v>5793.04</v>
      </c>
      <c r="AH944" s="14">
        <v>8090.848</v>
      </c>
      <c r="AI944" s="14">
        <v>8048.64</v>
      </c>
      <c r="AJ944" s="14">
        <v>7998.0860000000002</v>
      </c>
      <c r="AK944" s="14">
        <v>8257.7739999999994</v>
      </c>
      <c r="AL944" s="14">
        <v>8758.1740000000009</v>
      </c>
      <c r="AM944" s="14">
        <v>9665.9629999999997</v>
      </c>
      <c r="AN944" s="14">
        <v>10426.44</v>
      </c>
      <c r="AO944" s="14">
        <v>12581.25</v>
      </c>
      <c r="AP944" s="14">
        <v>15031.84</v>
      </c>
      <c r="AQ944" s="14">
        <v>15871.18</v>
      </c>
      <c r="AR944" s="14">
        <v>16633.650000000001</v>
      </c>
      <c r="AS944" s="14">
        <v>16655.32</v>
      </c>
      <c r="AT944" s="14">
        <v>16440.310000000001</v>
      </c>
      <c r="AU944" s="14">
        <v>16497.59</v>
      </c>
      <c r="AV944" s="14">
        <v>17085.48</v>
      </c>
      <c r="AW944" s="14">
        <v>15363.3</v>
      </c>
      <c r="AX944" s="14">
        <v>14000.62</v>
      </c>
      <c r="AY944" s="14">
        <v>12925.43</v>
      </c>
      <c r="AZ944" s="14">
        <v>11940.2</v>
      </c>
      <c r="BA944" s="14">
        <v>10607.67</v>
      </c>
      <c r="BB944" s="14">
        <v>8436.51</v>
      </c>
      <c r="BC944" s="14">
        <v>9405.1129999999994</v>
      </c>
      <c r="BD944" s="14">
        <v>9811.8850000000002</v>
      </c>
      <c r="BE944" s="14">
        <v>8788.3919999999998</v>
      </c>
      <c r="BF944" s="14">
        <v>13526.45</v>
      </c>
      <c r="BG944" s="14">
        <v>71</v>
      </c>
      <c r="BH944" s="14">
        <v>71</v>
      </c>
      <c r="BI944" s="14">
        <v>70.696399999999997</v>
      </c>
      <c r="BJ944" s="14">
        <v>69.607100000000003</v>
      </c>
      <c r="BK944" s="14">
        <v>71.392899999999997</v>
      </c>
      <c r="BL944" s="14">
        <v>70.696399999999997</v>
      </c>
      <c r="BM944" s="14">
        <v>69.303600000000003</v>
      </c>
      <c r="BN944" s="14">
        <v>71.303600000000003</v>
      </c>
      <c r="BO944" s="14">
        <v>74.696399999999997</v>
      </c>
      <c r="BP944" s="14">
        <v>78.089299999999994</v>
      </c>
      <c r="BQ944" s="14">
        <v>80.785700000000006</v>
      </c>
      <c r="BR944" s="14">
        <v>82.482100000000003</v>
      </c>
      <c r="BS944" s="14">
        <v>83.875</v>
      </c>
      <c r="BT944" s="14">
        <v>82.482100000000003</v>
      </c>
      <c r="BU944" s="14">
        <v>82.089299999999994</v>
      </c>
      <c r="BV944" s="14">
        <v>81.785700000000006</v>
      </c>
      <c r="BW944" s="14">
        <v>79.785700000000006</v>
      </c>
      <c r="BX944" s="14">
        <v>77.392899999999997</v>
      </c>
      <c r="BY944" s="14">
        <v>76</v>
      </c>
      <c r="BZ944" s="14">
        <v>75</v>
      </c>
      <c r="CA944" s="14">
        <v>75</v>
      </c>
      <c r="CB944" s="14">
        <v>74.303600000000003</v>
      </c>
      <c r="CC944" s="14">
        <v>73.303600000000003</v>
      </c>
      <c r="CD944" s="14">
        <v>72.607100000000003</v>
      </c>
      <c r="CE944" s="14">
        <v>25781.599999999999</v>
      </c>
      <c r="CF944" s="14">
        <v>24151.14</v>
      </c>
      <c r="CG944" s="14">
        <v>30041.85</v>
      </c>
      <c r="CH944" s="14">
        <v>28837.72</v>
      </c>
      <c r="CI944" s="14">
        <v>33354.47</v>
      </c>
      <c r="CJ944" s="14">
        <v>35169.03</v>
      </c>
      <c r="CK944" s="14">
        <v>36632.230000000003</v>
      </c>
      <c r="CL944" s="14">
        <v>55397.69</v>
      </c>
      <c r="CM944" s="14">
        <v>83737.69</v>
      </c>
      <c r="CN944" s="14">
        <v>107325.3</v>
      </c>
      <c r="CO944" s="14">
        <v>144048.6</v>
      </c>
      <c r="CP944" s="14">
        <v>167012</v>
      </c>
      <c r="CQ944" s="14">
        <v>162483.20000000001</v>
      </c>
      <c r="CR944" s="14">
        <v>165001.70000000001</v>
      </c>
      <c r="CS944" s="14">
        <v>136724</v>
      </c>
      <c r="CT944" s="14">
        <v>146591.1</v>
      </c>
      <c r="CU944" s="14">
        <v>158492.5</v>
      </c>
      <c r="CV944" s="14">
        <v>142863.6</v>
      </c>
      <c r="CW944" s="14">
        <v>129734.5</v>
      </c>
      <c r="CX944" s="14">
        <v>107091.3</v>
      </c>
      <c r="CY944" s="14">
        <v>95105.98</v>
      </c>
      <c r="CZ944" s="14">
        <v>68287.17</v>
      </c>
      <c r="DA944" s="14">
        <v>40274.93</v>
      </c>
      <c r="DB944" s="14">
        <v>30559.599999999999</v>
      </c>
      <c r="DC944" s="14">
        <v>115856.6</v>
      </c>
      <c r="DD944" s="14">
        <f>SUMIFS(CountData!$H:$H, CountData!$A:$A, $B944,CountData!$B:$B, $C944, CountData!$C:$C, $D944, CountData!$D:$D, $E944, CountData!$E:$E, $F944, CountData!$F:$F, $G944, CountData!$G:$G, $H944)</f>
        <v>16</v>
      </c>
      <c r="DE944" s="14">
        <f>SUMIFS(CountData!$I:$I, CountData!$A:$A, $B944, CountData!$B:$B, $C944, CountData!$C:$C, $D944, CountData!$D:$D, $E944, CountData!$E:$E, $F944, CountData!$F:$F, $G944, CountData!$G:$G, $H944)</f>
        <v>19</v>
      </c>
      <c r="DF944" s="27">
        <f t="shared" ca="1" si="14"/>
        <v>9050.6674999999996</v>
      </c>
      <c r="DG944" s="14">
        <v>0</v>
      </c>
    </row>
    <row r="945" spans="1:111" x14ac:dyDescent="0.25">
      <c r="A945" s="14" t="s">
        <v>56</v>
      </c>
      <c r="B945" s="14" t="s">
        <v>55</v>
      </c>
      <c r="C945" s="14" t="s">
        <v>55</v>
      </c>
      <c r="D945" s="14" t="s">
        <v>100</v>
      </c>
      <c r="E945" s="14" t="s">
        <v>55</v>
      </c>
      <c r="F945" s="14" t="s">
        <v>55</v>
      </c>
      <c r="G945" s="14" t="s">
        <v>62</v>
      </c>
      <c r="H945" s="1">
        <v>42271</v>
      </c>
      <c r="I945" s="14">
        <v>8686.26</v>
      </c>
      <c r="J945" s="14">
        <v>8324.56</v>
      </c>
      <c r="K945" s="14">
        <v>8341.98</v>
      </c>
      <c r="L945" s="14">
        <v>8234.0400000000009</v>
      </c>
      <c r="M945" s="14">
        <v>8692.2800000000007</v>
      </c>
      <c r="N945" s="14">
        <v>10392.42</v>
      </c>
      <c r="O945" s="14">
        <v>11484.16</v>
      </c>
      <c r="P945" s="14">
        <v>12974.26</v>
      </c>
      <c r="Q945" s="14">
        <v>14486.06</v>
      </c>
      <c r="R945" s="14">
        <v>16347.96</v>
      </c>
      <c r="S945" s="14">
        <v>17842.580000000002</v>
      </c>
      <c r="T945" s="14">
        <v>18203.52</v>
      </c>
      <c r="U945" s="14">
        <v>18154.3</v>
      </c>
      <c r="V945" s="14">
        <v>18123.400000000001</v>
      </c>
      <c r="W945" s="14">
        <v>12004.52</v>
      </c>
      <c r="X945" s="14">
        <v>7570.7</v>
      </c>
      <c r="Y945" s="14">
        <v>6827.38</v>
      </c>
      <c r="Z945" s="14">
        <v>5973.44</v>
      </c>
      <c r="AA945" s="14">
        <v>5232.04</v>
      </c>
      <c r="AB945" s="14">
        <v>8001.3</v>
      </c>
      <c r="AC945" s="14">
        <v>10744.1</v>
      </c>
      <c r="AD945" s="14">
        <v>9933.92</v>
      </c>
      <c r="AE945" s="14">
        <v>9092.92</v>
      </c>
      <c r="AF945" s="14">
        <v>8007.92</v>
      </c>
      <c r="AG945" s="14">
        <v>6400.89</v>
      </c>
      <c r="AH945" s="14">
        <v>8533.2029999999995</v>
      </c>
      <c r="AI945" s="14">
        <v>8112.0050000000001</v>
      </c>
      <c r="AJ945" s="14">
        <v>8382.3230000000003</v>
      </c>
      <c r="AK945" s="14">
        <v>8332.7060000000001</v>
      </c>
      <c r="AL945" s="14">
        <v>8769.2420000000002</v>
      </c>
      <c r="AM945" s="14">
        <v>10497.86</v>
      </c>
      <c r="AN945" s="14">
        <v>11329.94</v>
      </c>
      <c r="AO945" s="14">
        <v>12740.26</v>
      </c>
      <c r="AP945" s="14">
        <v>14675.56</v>
      </c>
      <c r="AQ945" s="14">
        <v>16132.49</v>
      </c>
      <c r="AR945" s="14">
        <v>17953.32</v>
      </c>
      <c r="AS945" s="14">
        <v>18892.41</v>
      </c>
      <c r="AT945" s="14">
        <v>17824.560000000001</v>
      </c>
      <c r="AU945" s="14">
        <v>17455.77</v>
      </c>
      <c r="AV945" s="14">
        <v>17948.03</v>
      </c>
      <c r="AW945" s="14">
        <v>15896.94</v>
      </c>
      <c r="AX945" s="14">
        <v>14759.32</v>
      </c>
      <c r="AY945" s="14">
        <v>13729.79</v>
      </c>
      <c r="AZ945" s="14">
        <v>12115.92</v>
      </c>
      <c r="BA945" s="14">
        <v>11751.9</v>
      </c>
      <c r="BB945" s="14">
        <v>10818.96</v>
      </c>
      <c r="BC945" s="14">
        <v>9973.0830000000005</v>
      </c>
      <c r="BD945" s="14">
        <v>9089.3639999999996</v>
      </c>
      <c r="BE945" s="14">
        <v>8081.5119999999997</v>
      </c>
      <c r="BF945" s="14">
        <v>14064.94</v>
      </c>
      <c r="BG945" s="14">
        <v>73</v>
      </c>
      <c r="BH945" s="14">
        <v>73</v>
      </c>
      <c r="BI945" s="14">
        <v>72.293099999999995</v>
      </c>
      <c r="BJ945" s="14">
        <v>70.879300000000001</v>
      </c>
      <c r="BK945" s="14">
        <v>71.293099999999995</v>
      </c>
      <c r="BL945" s="14">
        <v>71.293099999999995</v>
      </c>
      <c r="BM945" s="14">
        <v>71</v>
      </c>
      <c r="BN945" s="14">
        <v>72.293099999999995</v>
      </c>
      <c r="BO945" s="14">
        <v>77.120699999999999</v>
      </c>
      <c r="BP945" s="14">
        <v>81.241399999999999</v>
      </c>
      <c r="BQ945" s="14">
        <v>84.948300000000003</v>
      </c>
      <c r="BR945" s="14">
        <v>87.948300000000003</v>
      </c>
      <c r="BS945" s="14">
        <v>87.362099999999998</v>
      </c>
      <c r="BT945" s="14">
        <v>84.948300000000003</v>
      </c>
      <c r="BU945" s="14">
        <v>84.534499999999994</v>
      </c>
      <c r="BV945" s="14">
        <v>84.534499999999994</v>
      </c>
      <c r="BW945" s="14">
        <v>83.120699999999999</v>
      </c>
      <c r="BX945" s="14">
        <v>82.827600000000004</v>
      </c>
      <c r="BY945" s="14">
        <v>79.827600000000004</v>
      </c>
      <c r="BZ945" s="14">
        <v>76.293099999999995</v>
      </c>
      <c r="CA945" s="14">
        <v>74.293099999999995</v>
      </c>
      <c r="CB945" s="14">
        <v>73.586200000000005</v>
      </c>
      <c r="CC945" s="14">
        <v>72.586200000000005</v>
      </c>
      <c r="CD945" s="14">
        <v>71.879300000000001</v>
      </c>
      <c r="CE945" s="14">
        <v>24941.96</v>
      </c>
      <c r="CF945" s="14">
        <v>22650.92</v>
      </c>
      <c r="CG945" s="14">
        <v>22453.93</v>
      </c>
      <c r="CH945" s="14">
        <v>27170.99</v>
      </c>
      <c r="CI945" s="14">
        <v>27012.85</v>
      </c>
      <c r="CJ945" s="14">
        <v>29795.97</v>
      </c>
      <c r="CK945" s="14">
        <v>43720.74</v>
      </c>
      <c r="CL945" s="14">
        <v>53617.63</v>
      </c>
      <c r="CM945" s="14">
        <v>88585.94</v>
      </c>
      <c r="CN945" s="14">
        <v>115469</v>
      </c>
      <c r="CO945" s="14">
        <v>158569.20000000001</v>
      </c>
      <c r="CP945" s="14">
        <v>213038.7</v>
      </c>
      <c r="CQ945" s="14">
        <v>197492.4</v>
      </c>
      <c r="CR945" s="14">
        <v>201153.1</v>
      </c>
      <c r="CS945" s="14">
        <v>150078.5</v>
      </c>
      <c r="CT945" s="14">
        <v>153217</v>
      </c>
      <c r="CU945" s="14">
        <v>145107.6</v>
      </c>
      <c r="CV945" s="14">
        <v>142791.1</v>
      </c>
      <c r="CW945" s="14">
        <v>128907.8</v>
      </c>
      <c r="CX945" s="14">
        <v>114525.6</v>
      </c>
      <c r="CY945" s="14">
        <v>103142.5</v>
      </c>
      <c r="CZ945" s="14">
        <v>66943.34</v>
      </c>
      <c r="DA945" s="14">
        <v>41901.519999999997</v>
      </c>
      <c r="DB945" s="14">
        <v>32430.21</v>
      </c>
      <c r="DC945" s="14">
        <v>117656.9</v>
      </c>
      <c r="DD945" s="14">
        <f>SUMIFS(CountData!$H:$H, CountData!$A:$A, $B945,CountData!$B:$B, $C945, CountData!$C:$C, $D945, CountData!$D:$D, $E945, CountData!$E:$E, $F945, CountData!$F:$F, $G945, CountData!$G:$G, $H945)</f>
        <v>16</v>
      </c>
      <c r="DE945" s="14">
        <f>SUMIFS(CountData!$I:$I, CountData!$A:$A, $B945, CountData!$B:$B, $C945, CountData!$C:$C, $D945, CountData!$D:$D, $E945, CountData!$E:$E, $F945, CountData!$F:$F, $G945, CountData!$G:$G, $H945)</f>
        <v>19</v>
      </c>
      <c r="DF945" s="27">
        <f t="shared" ca="1" si="14"/>
        <v>9182.630000000001</v>
      </c>
      <c r="DG945" s="14">
        <v>0</v>
      </c>
    </row>
    <row r="946" spans="1:111" x14ac:dyDescent="0.25">
      <c r="A946" s="14" t="s">
        <v>56</v>
      </c>
      <c r="B946" s="14" t="s">
        <v>55</v>
      </c>
      <c r="C946" s="14" t="s">
        <v>55</v>
      </c>
      <c r="D946" s="14" t="s">
        <v>100</v>
      </c>
      <c r="E946" s="14" t="s">
        <v>55</v>
      </c>
      <c r="F946" s="14" t="s">
        <v>55</v>
      </c>
      <c r="G946" s="14" t="s">
        <v>62</v>
      </c>
      <c r="H946" s="1">
        <v>42272</v>
      </c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  <c r="AW946" s="14"/>
      <c r="AX946" s="14"/>
      <c r="AY946" s="14"/>
      <c r="AZ946" s="14"/>
      <c r="BA946" s="14"/>
      <c r="BB946" s="14"/>
      <c r="BC946" s="14"/>
      <c r="BD946" s="14"/>
      <c r="BE946" s="14"/>
      <c r="BF946" s="14"/>
      <c r="BG946" s="14"/>
      <c r="BH946" s="14"/>
      <c r="BI946" s="14"/>
      <c r="BJ946" s="14"/>
      <c r="BK946" s="14"/>
      <c r="BL946" s="14"/>
      <c r="BM946" s="14"/>
      <c r="BN946" s="14"/>
      <c r="BO946" s="14"/>
      <c r="BP946" s="14"/>
      <c r="BQ946" s="14"/>
      <c r="BR946" s="14"/>
      <c r="BS946" s="14"/>
      <c r="BT946" s="14"/>
      <c r="BU946" s="14"/>
      <c r="BV946" s="14"/>
      <c r="BW946" s="14"/>
      <c r="BX946" s="14"/>
      <c r="BY946" s="14"/>
      <c r="BZ946" s="14"/>
      <c r="CA946" s="14"/>
      <c r="CB946" s="14"/>
      <c r="CC946" s="14"/>
      <c r="CD946" s="14"/>
      <c r="CE946" s="14"/>
      <c r="CF946" s="14"/>
      <c r="CG946" s="14"/>
      <c r="CH946" s="14"/>
      <c r="CI946" s="14"/>
      <c r="CJ946" s="14"/>
      <c r="CK946" s="14"/>
      <c r="CL946" s="14"/>
      <c r="CM946" s="14"/>
      <c r="CN946" s="14"/>
      <c r="CO946" s="14"/>
      <c r="CP946" s="14"/>
      <c r="CQ946" s="14"/>
      <c r="CR946" s="14"/>
      <c r="CS946" s="14"/>
      <c r="CT946" s="14"/>
      <c r="CU946" s="14"/>
      <c r="CV946" s="14"/>
      <c r="CW946" s="14"/>
      <c r="CX946" s="14"/>
      <c r="CY946" s="14"/>
      <c r="CZ946" s="14"/>
      <c r="DD946" s="14">
        <f>SUMIFS(CountData!$H:$H, CountData!$A:$A, $B946,CountData!$B:$B, $C946, CountData!$C:$C, $D946, CountData!$D:$D, $E946, CountData!$E:$E, $F946, CountData!$F:$F, $G946, CountData!$G:$G, $H946)</f>
        <v>16</v>
      </c>
      <c r="DE946" s="14">
        <f>SUMIFS(CountData!$I:$I, CountData!$A:$A, $B946, CountData!$B:$B, $C946, CountData!$C:$C, $D946, CountData!$D:$D, $E946, CountData!$E:$E, $F946, CountData!$F:$F, $G946, CountData!$G:$G, $H946)</f>
        <v>19</v>
      </c>
      <c r="DF946" s="27">
        <f t="shared" ca="1" si="14"/>
        <v>0</v>
      </c>
      <c r="DG946" s="14">
        <v>1</v>
      </c>
    </row>
    <row r="947" spans="1:111" x14ac:dyDescent="0.25">
      <c r="A947" s="14" t="s">
        <v>56</v>
      </c>
      <c r="B947" s="14" t="s">
        <v>55</v>
      </c>
      <c r="C947" s="14" t="s">
        <v>55</v>
      </c>
      <c r="D947" s="14" t="s">
        <v>100</v>
      </c>
      <c r="E947" s="14" t="s">
        <v>55</v>
      </c>
      <c r="F947" s="14" t="s">
        <v>55</v>
      </c>
      <c r="G947" s="14" t="s">
        <v>62</v>
      </c>
      <c r="H947" s="1">
        <v>42276</v>
      </c>
      <c r="I947" s="14">
        <v>8375.06</v>
      </c>
      <c r="J947" s="14">
        <v>8164.6</v>
      </c>
      <c r="K947" s="14">
        <v>7641.24</v>
      </c>
      <c r="L947" s="14">
        <v>7568.72</v>
      </c>
      <c r="M947" s="14">
        <v>8061.94</v>
      </c>
      <c r="N947" s="14">
        <v>9153.3799999999992</v>
      </c>
      <c r="O947" s="14">
        <v>10455.92</v>
      </c>
      <c r="P947" s="14">
        <v>11846.66</v>
      </c>
      <c r="Q947" s="14">
        <v>14578.32</v>
      </c>
      <c r="R947" s="14">
        <v>16851.580000000002</v>
      </c>
      <c r="S947" s="14">
        <v>18030.38</v>
      </c>
      <c r="T947" s="14">
        <v>19112.32</v>
      </c>
      <c r="U947" s="14">
        <v>19175.2</v>
      </c>
      <c r="V947" s="14">
        <v>17669.060000000001</v>
      </c>
      <c r="W947" s="14">
        <v>10295.26</v>
      </c>
      <c r="X947" s="14">
        <v>6564.72</v>
      </c>
      <c r="Y947" s="14">
        <v>5780.72</v>
      </c>
      <c r="Z947" s="14">
        <v>5165.3999999999996</v>
      </c>
      <c r="AA947" s="14">
        <v>4777.66</v>
      </c>
      <c r="AB947" s="14">
        <v>6695.06</v>
      </c>
      <c r="AC947" s="14">
        <v>11210.08</v>
      </c>
      <c r="AD947" s="14">
        <v>10693.4</v>
      </c>
      <c r="AE947" s="14">
        <v>9547.0400000000009</v>
      </c>
      <c r="AF947" s="14">
        <v>8708.52</v>
      </c>
      <c r="AG947" s="14">
        <v>5572.125</v>
      </c>
      <c r="AH947" s="14">
        <v>8304.51</v>
      </c>
      <c r="AI947" s="14">
        <v>8056.58</v>
      </c>
      <c r="AJ947" s="14">
        <v>7600.2569999999996</v>
      </c>
      <c r="AK947" s="14">
        <v>7632.8509999999997</v>
      </c>
      <c r="AL947" s="14">
        <v>8126.415</v>
      </c>
      <c r="AM947" s="14">
        <v>9229.9449999999997</v>
      </c>
      <c r="AN947" s="14">
        <v>10348.530000000001</v>
      </c>
      <c r="AO947" s="14">
        <v>11754.66</v>
      </c>
      <c r="AP947" s="14">
        <v>14670.14</v>
      </c>
      <c r="AQ947" s="14">
        <v>16618.36</v>
      </c>
      <c r="AR947" s="14">
        <v>18108.23</v>
      </c>
      <c r="AS947" s="14">
        <v>19144</v>
      </c>
      <c r="AT947" s="14">
        <v>18772.87</v>
      </c>
      <c r="AU947" s="14">
        <v>17514.96</v>
      </c>
      <c r="AV947" s="14">
        <v>16176.91</v>
      </c>
      <c r="AW947" s="14">
        <v>14916.3</v>
      </c>
      <c r="AX947" s="14">
        <v>13795.26</v>
      </c>
      <c r="AY947" s="14">
        <v>12919.89</v>
      </c>
      <c r="AZ947" s="14">
        <v>11714.24</v>
      </c>
      <c r="BA947" s="14">
        <v>10439.98</v>
      </c>
      <c r="BB947" s="14">
        <v>11301.29</v>
      </c>
      <c r="BC947" s="14">
        <v>10730.87</v>
      </c>
      <c r="BD947" s="14">
        <v>9503.6360000000004</v>
      </c>
      <c r="BE947" s="14">
        <v>8658.5509999999995</v>
      </c>
      <c r="BF947" s="14">
        <v>13309.05</v>
      </c>
      <c r="BG947" s="14">
        <v>69.857100000000003</v>
      </c>
      <c r="BH947" s="14">
        <v>72</v>
      </c>
      <c r="BI947" s="14">
        <v>72.428600000000003</v>
      </c>
      <c r="BJ947" s="14">
        <v>71.714299999999994</v>
      </c>
      <c r="BK947" s="14">
        <v>71</v>
      </c>
      <c r="BL947" s="14">
        <v>67.142899999999997</v>
      </c>
      <c r="BM947" s="14">
        <v>66.857100000000003</v>
      </c>
      <c r="BN947" s="14">
        <v>72</v>
      </c>
      <c r="BO947" s="14">
        <v>74.714299999999994</v>
      </c>
      <c r="BP947" s="14">
        <v>77.428600000000003</v>
      </c>
      <c r="BQ947" s="14">
        <v>81.142899999999997</v>
      </c>
      <c r="BR947" s="14">
        <v>81.857100000000003</v>
      </c>
      <c r="BS947" s="14">
        <v>84</v>
      </c>
      <c r="BT947" s="14">
        <v>82.857100000000003</v>
      </c>
      <c r="BU947" s="14">
        <v>82.571399999999997</v>
      </c>
      <c r="BV947" s="14">
        <v>82.571399999999997</v>
      </c>
      <c r="BW947" s="14">
        <v>80.857100000000003</v>
      </c>
      <c r="BX947" s="14">
        <v>78.428600000000003</v>
      </c>
      <c r="BY947" s="14">
        <v>74.714299999999994</v>
      </c>
      <c r="BZ947" s="14">
        <v>73.285700000000006</v>
      </c>
      <c r="CA947" s="14">
        <v>72.285700000000006</v>
      </c>
      <c r="CB947" s="14">
        <v>70.142899999999997</v>
      </c>
      <c r="CC947" s="14">
        <v>67.714299999999994</v>
      </c>
      <c r="CD947" s="14">
        <v>67.428600000000003</v>
      </c>
      <c r="CE947" s="14">
        <v>26705.37</v>
      </c>
      <c r="CF947" s="14">
        <v>24625.360000000001</v>
      </c>
      <c r="CG947" s="14">
        <v>26561.31</v>
      </c>
      <c r="CH947" s="14">
        <v>21124.720000000001</v>
      </c>
      <c r="CI947" s="14">
        <v>22677.22</v>
      </c>
      <c r="CJ947" s="14">
        <v>37748.22</v>
      </c>
      <c r="CK947" s="14">
        <v>35178.03</v>
      </c>
      <c r="CL947" s="14">
        <v>53182.1</v>
      </c>
      <c r="CM947" s="14">
        <v>81484.17</v>
      </c>
      <c r="CN947" s="14">
        <v>104499.6</v>
      </c>
      <c r="CO947" s="14">
        <v>153770.6</v>
      </c>
      <c r="CP947" s="14">
        <v>168577.2</v>
      </c>
      <c r="CQ947" s="14">
        <v>157846.1</v>
      </c>
      <c r="CR947" s="14">
        <v>162831.6</v>
      </c>
      <c r="CS947" s="14">
        <v>135227.20000000001</v>
      </c>
      <c r="CT947" s="14">
        <v>139982.5</v>
      </c>
      <c r="CU947" s="14">
        <v>131925.70000000001</v>
      </c>
      <c r="CV947" s="14">
        <v>126800</v>
      </c>
      <c r="CW947" s="14">
        <v>130976.5</v>
      </c>
      <c r="CX947" s="14">
        <v>105899.5</v>
      </c>
      <c r="CY947" s="14">
        <v>93807.7</v>
      </c>
      <c r="CZ947" s="14">
        <v>64678.73</v>
      </c>
      <c r="DA947" s="14">
        <v>42622.67</v>
      </c>
      <c r="DB947" s="14">
        <v>38380.410000000003</v>
      </c>
      <c r="DC947" s="14">
        <v>111602.7</v>
      </c>
      <c r="DD947" s="14">
        <f>SUMIFS(CountData!$H:$H, CountData!$A:$A, $B947,CountData!$B:$B, $C947, CountData!$C:$C, $D947, CountData!$D:$D, $E947, CountData!$E:$E, $F947, CountData!$F:$F, $G947, CountData!$G:$G, $H947)</f>
        <v>16</v>
      </c>
      <c r="DE947" s="14">
        <f>SUMIFS(CountData!$I:$I, CountData!$A:$A, $B947, CountData!$B:$B, $C947, CountData!$C:$C, $D947, CountData!$D:$D, $E947, CountData!$E:$E, $F947, CountData!$F:$F, $G947, CountData!$G:$G, $H947)</f>
        <v>19</v>
      </c>
      <c r="DF947" s="27">
        <f t="shared" ca="1" si="14"/>
        <v>8879.9650000000001</v>
      </c>
      <c r="DG947" s="14">
        <v>0</v>
      </c>
    </row>
    <row r="948" spans="1:111" x14ac:dyDescent="0.25">
      <c r="A948" s="14" t="s">
        <v>56</v>
      </c>
      <c r="B948" s="14" t="s">
        <v>55</v>
      </c>
      <c r="C948" s="14" t="s">
        <v>55</v>
      </c>
      <c r="D948" s="14" t="s">
        <v>100</v>
      </c>
      <c r="E948" s="14" t="s">
        <v>55</v>
      </c>
      <c r="F948" s="14" t="s">
        <v>55</v>
      </c>
      <c r="G948" s="14" t="s">
        <v>62</v>
      </c>
      <c r="H948" s="1">
        <v>42277</v>
      </c>
      <c r="I948" s="14">
        <v>8287.76</v>
      </c>
      <c r="J948" s="14">
        <v>8242.66</v>
      </c>
      <c r="K948" s="14">
        <v>7896.46</v>
      </c>
      <c r="L948" s="14">
        <v>7923.34</v>
      </c>
      <c r="M948" s="14">
        <v>8597.92</v>
      </c>
      <c r="N948" s="14">
        <v>9698.2800000000007</v>
      </c>
      <c r="O948" s="14">
        <v>10920.24</v>
      </c>
      <c r="P948" s="14">
        <v>12601.9</v>
      </c>
      <c r="Q948" s="14">
        <v>12988.54</v>
      </c>
      <c r="R948" s="14">
        <v>14407.16</v>
      </c>
      <c r="S948" s="14">
        <v>14552.1</v>
      </c>
      <c r="T948" s="14">
        <v>14942.48</v>
      </c>
      <c r="U948" s="14">
        <v>16670.099999999999</v>
      </c>
      <c r="V948" s="14">
        <v>16775.54</v>
      </c>
      <c r="W948" s="14">
        <v>9609.5400000000009</v>
      </c>
      <c r="X948" s="14">
        <v>7292.2</v>
      </c>
      <c r="Y948" s="14">
        <v>6171.08</v>
      </c>
      <c r="Z948" s="14">
        <v>5573.2</v>
      </c>
      <c r="AA948" s="14">
        <v>4987</v>
      </c>
      <c r="AB948" s="14">
        <v>6727.9</v>
      </c>
      <c r="AC948" s="14">
        <v>9751.2000000000007</v>
      </c>
      <c r="AD948" s="14">
        <v>10261.74</v>
      </c>
      <c r="AE948" s="14">
        <v>9032.32</v>
      </c>
      <c r="AF948" s="14">
        <v>7964.8</v>
      </c>
      <c r="AG948" s="14">
        <v>6005.87</v>
      </c>
      <c r="AH948" s="14">
        <v>8177.808</v>
      </c>
      <c r="AI948" s="14">
        <v>8192.6640000000007</v>
      </c>
      <c r="AJ948" s="14">
        <v>8022.4979999999996</v>
      </c>
      <c r="AK948" s="14">
        <v>8089.3950000000004</v>
      </c>
      <c r="AL948" s="14">
        <v>8702.9580000000005</v>
      </c>
      <c r="AM948" s="14">
        <v>9750.6309999999994</v>
      </c>
      <c r="AN948" s="14">
        <v>10756.71</v>
      </c>
      <c r="AO948" s="14">
        <v>12326.51</v>
      </c>
      <c r="AP948" s="14">
        <v>13013.83</v>
      </c>
      <c r="AQ948" s="14">
        <v>14169.38</v>
      </c>
      <c r="AR948" s="14">
        <v>14406.29</v>
      </c>
      <c r="AS948" s="14">
        <v>14940.04</v>
      </c>
      <c r="AT948" s="14">
        <v>17316.009999999998</v>
      </c>
      <c r="AU948" s="14">
        <v>17048.400000000001</v>
      </c>
      <c r="AV948" s="14">
        <v>15466.22</v>
      </c>
      <c r="AW948" s="14">
        <v>15629.31</v>
      </c>
      <c r="AX948" s="14">
        <v>14274.88</v>
      </c>
      <c r="AY948" s="14">
        <v>13511.76</v>
      </c>
      <c r="AZ948" s="14">
        <v>12147.52</v>
      </c>
      <c r="BA948" s="14">
        <v>10783.35</v>
      </c>
      <c r="BB948" s="14">
        <v>10224.02</v>
      </c>
      <c r="BC948" s="14">
        <v>10448.98</v>
      </c>
      <c r="BD948" s="14">
        <v>9133.7890000000007</v>
      </c>
      <c r="BE948" s="14">
        <v>8052.451</v>
      </c>
      <c r="BF948" s="14">
        <v>13916.2</v>
      </c>
      <c r="BG948" s="14">
        <v>66.465500000000006</v>
      </c>
      <c r="BH948" s="14">
        <v>65.465500000000006</v>
      </c>
      <c r="BI948" s="14">
        <v>65.465500000000006</v>
      </c>
      <c r="BJ948" s="14">
        <v>66.172399999999996</v>
      </c>
      <c r="BK948" s="14">
        <v>68.706900000000005</v>
      </c>
      <c r="BL948" s="14">
        <v>67</v>
      </c>
      <c r="BM948" s="14">
        <v>66.293099999999995</v>
      </c>
      <c r="BN948" s="14">
        <v>69</v>
      </c>
      <c r="BO948" s="14">
        <v>75.120699999999999</v>
      </c>
      <c r="BP948" s="14">
        <v>79.827600000000004</v>
      </c>
      <c r="BQ948" s="14">
        <v>81.241399999999999</v>
      </c>
      <c r="BR948" s="14">
        <v>83.948300000000003</v>
      </c>
      <c r="BS948" s="14">
        <v>85.534499999999994</v>
      </c>
      <c r="BT948" s="14">
        <v>84.827600000000004</v>
      </c>
      <c r="BU948" s="14">
        <v>82.827600000000004</v>
      </c>
      <c r="BV948" s="14">
        <v>84.534499999999994</v>
      </c>
      <c r="BW948" s="14">
        <v>83.948300000000003</v>
      </c>
      <c r="BX948" s="14">
        <v>80.827600000000004</v>
      </c>
      <c r="BY948" s="14">
        <v>76.706900000000005</v>
      </c>
      <c r="BZ948" s="14">
        <v>74.586200000000005</v>
      </c>
      <c r="CA948" s="14">
        <v>73.586200000000005</v>
      </c>
      <c r="CB948" s="14">
        <v>71.172399999999996</v>
      </c>
      <c r="CC948" s="14">
        <v>69.051699999999997</v>
      </c>
      <c r="CD948" s="14">
        <v>68.758600000000001</v>
      </c>
      <c r="CE948" s="14">
        <v>29909.61</v>
      </c>
      <c r="CF948" s="14">
        <v>28559.63</v>
      </c>
      <c r="CG948" s="14">
        <v>27436.98</v>
      </c>
      <c r="CH948" s="14">
        <v>26294.49</v>
      </c>
      <c r="CI948" s="14">
        <v>27676.21</v>
      </c>
      <c r="CJ948" s="14">
        <v>34356.379999999997</v>
      </c>
      <c r="CK948" s="14">
        <v>35435.74</v>
      </c>
      <c r="CL948" s="14">
        <v>62384.13</v>
      </c>
      <c r="CM948" s="14">
        <v>96303.38</v>
      </c>
      <c r="CN948" s="14">
        <v>122198.39999999999</v>
      </c>
      <c r="CO948" s="14">
        <v>153774.1</v>
      </c>
      <c r="CP948" s="14">
        <v>172256.2</v>
      </c>
      <c r="CQ948" s="14">
        <v>242954.4</v>
      </c>
      <c r="CR948" s="14">
        <v>230257.6</v>
      </c>
      <c r="CS948" s="14">
        <v>159699</v>
      </c>
      <c r="CT948" s="14">
        <v>164847.6</v>
      </c>
      <c r="CU948" s="14">
        <v>149251.9</v>
      </c>
      <c r="CV948" s="14">
        <v>139690.1</v>
      </c>
      <c r="CW948" s="14">
        <v>119439.3</v>
      </c>
      <c r="CX948" s="14">
        <v>112407.9</v>
      </c>
      <c r="CY948" s="14">
        <v>92933.3</v>
      </c>
      <c r="CZ948" s="14">
        <v>68912.66</v>
      </c>
      <c r="DA948" s="14">
        <v>38276.269999999997</v>
      </c>
      <c r="DB948" s="14">
        <v>30725.45</v>
      </c>
      <c r="DC948" s="14">
        <v>119104.6</v>
      </c>
      <c r="DD948" s="14">
        <f>SUMIFS(CountData!$H:$H, CountData!$A:$A, $B948,CountData!$B:$B, $C948, CountData!$C:$C, $D948, CountData!$D:$D, $E948, CountData!$E:$E, $F948, CountData!$F:$F, $G948, CountData!$G:$G, $H948)</f>
        <v>16</v>
      </c>
      <c r="DE948" s="14">
        <f>SUMIFS(CountData!$I:$I, CountData!$A:$A, $B948, CountData!$B:$B, $C948, CountData!$C:$C, $D948, CountData!$D:$D, $E948, CountData!$E:$E, $F948, CountData!$F:$F, $G948, CountData!$G:$G, $H948)</f>
        <v>19</v>
      </c>
      <c r="DF948" s="27">
        <f t="shared" ca="1" si="14"/>
        <v>8714.6725000000006</v>
      </c>
      <c r="DG948" s="14">
        <v>0</v>
      </c>
    </row>
    <row r="949" spans="1:111" x14ac:dyDescent="0.25">
      <c r="A949" s="14" t="s">
        <v>56</v>
      </c>
      <c r="B949" s="14" t="s">
        <v>55</v>
      </c>
      <c r="C949" s="14" t="s">
        <v>55</v>
      </c>
      <c r="D949" s="14" t="s">
        <v>100</v>
      </c>
      <c r="E949" s="14" t="s">
        <v>55</v>
      </c>
      <c r="F949" s="14" t="s">
        <v>55</v>
      </c>
      <c r="G949" s="14" t="s">
        <v>62</v>
      </c>
      <c r="H949" s="1">
        <v>42285</v>
      </c>
      <c r="I949" s="14">
        <v>8116.54</v>
      </c>
      <c r="J949" s="14">
        <v>7628.54</v>
      </c>
      <c r="K949" s="14">
        <v>7412.88</v>
      </c>
      <c r="L949" s="14">
        <v>7169.16</v>
      </c>
      <c r="M949" s="14">
        <v>7303.96</v>
      </c>
      <c r="N949" s="14">
        <v>8640.3799999999992</v>
      </c>
      <c r="O949" s="14">
        <v>9621.42</v>
      </c>
      <c r="P949" s="14">
        <v>11915.28</v>
      </c>
      <c r="Q949" s="14">
        <v>15054.42</v>
      </c>
      <c r="R949" s="14">
        <v>16347.82</v>
      </c>
      <c r="S949" s="14">
        <v>16247</v>
      </c>
      <c r="T949" s="14">
        <v>17978.78</v>
      </c>
      <c r="U949" s="14">
        <v>18569.599999999999</v>
      </c>
      <c r="V949" s="14">
        <v>18355.36</v>
      </c>
      <c r="W949" s="14">
        <v>11792.08</v>
      </c>
      <c r="X949" s="14">
        <v>6773.9</v>
      </c>
      <c r="Y949" s="14">
        <v>5401.92</v>
      </c>
      <c r="Z949" s="14">
        <v>4691.08</v>
      </c>
      <c r="AA949" s="14">
        <v>4320.84</v>
      </c>
      <c r="AB949" s="14">
        <v>6854.24</v>
      </c>
      <c r="AC949" s="14">
        <v>10558.22</v>
      </c>
      <c r="AD949" s="14">
        <v>9347.82</v>
      </c>
      <c r="AE949" s="14">
        <v>8014.62</v>
      </c>
      <c r="AF949" s="14">
        <v>7467.3</v>
      </c>
      <c r="AG949" s="14">
        <v>5296.9350000000004</v>
      </c>
      <c r="AH949" s="14">
        <v>8018.6289999999999</v>
      </c>
      <c r="AI949" s="14">
        <v>7588.6760000000004</v>
      </c>
      <c r="AJ949" s="14">
        <v>7551.1850000000004</v>
      </c>
      <c r="AK949" s="14">
        <v>7335.4059999999999</v>
      </c>
      <c r="AL949" s="14">
        <v>7414.3919999999998</v>
      </c>
      <c r="AM949" s="14">
        <v>8700.0120000000006</v>
      </c>
      <c r="AN949" s="14">
        <v>9464.9449999999997</v>
      </c>
      <c r="AO949" s="14">
        <v>11639.27</v>
      </c>
      <c r="AP949" s="14">
        <v>15139.27</v>
      </c>
      <c r="AQ949" s="14">
        <v>16088.07</v>
      </c>
      <c r="AR949" s="14">
        <v>16204.02</v>
      </c>
      <c r="AS949" s="14">
        <v>18281.099999999999</v>
      </c>
      <c r="AT949" s="14">
        <v>18548.82</v>
      </c>
      <c r="AU949" s="14">
        <v>18126.54</v>
      </c>
      <c r="AV949" s="14">
        <v>17661.330000000002</v>
      </c>
      <c r="AW949" s="14">
        <v>15118.52</v>
      </c>
      <c r="AX949" s="14">
        <v>13581.42</v>
      </c>
      <c r="AY949" s="14">
        <v>12803.76</v>
      </c>
      <c r="AZ949" s="14">
        <v>11408.85</v>
      </c>
      <c r="BA949" s="14">
        <v>10783.89</v>
      </c>
      <c r="BB949" s="14">
        <v>10845.5</v>
      </c>
      <c r="BC949" s="14">
        <v>9484.2360000000008</v>
      </c>
      <c r="BD949" s="14">
        <v>8119.7190000000001</v>
      </c>
      <c r="BE949" s="14">
        <v>7571.3130000000001</v>
      </c>
      <c r="BF949" s="14">
        <v>13287.03</v>
      </c>
      <c r="BG949" s="14">
        <v>70</v>
      </c>
      <c r="BH949" s="14">
        <v>67.192999999999998</v>
      </c>
      <c r="BI949" s="14">
        <v>67.8947</v>
      </c>
      <c r="BJ949" s="14">
        <v>65.8947</v>
      </c>
      <c r="BK949" s="14">
        <v>67.298199999999994</v>
      </c>
      <c r="BL949" s="14">
        <v>64.491200000000006</v>
      </c>
      <c r="BM949" s="14">
        <v>65.192999999999998</v>
      </c>
      <c r="BN949" s="14">
        <v>68.701800000000006</v>
      </c>
      <c r="BO949" s="14">
        <v>74.1053</v>
      </c>
      <c r="BP949" s="14">
        <v>80.210499999999996</v>
      </c>
      <c r="BQ949" s="14">
        <v>82.912300000000002</v>
      </c>
      <c r="BR949" s="14">
        <v>84.210499999999996</v>
      </c>
      <c r="BS949" s="14">
        <v>84.912300000000002</v>
      </c>
      <c r="BT949" s="14">
        <v>84.912300000000002</v>
      </c>
      <c r="BU949" s="14">
        <v>83.508799999999994</v>
      </c>
      <c r="BV949" s="14">
        <v>84.1053</v>
      </c>
      <c r="BW949" s="14">
        <v>84.210499999999996</v>
      </c>
      <c r="BX949" s="14">
        <v>81.1053</v>
      </c>
      <c r="BY949" s="14">
        <v>75.701800000000006</v>
      </c>
      <c r="BZ949" s="14">
        <v>75</v>
      </c>
      <c r="CA949" s="14">
        <v>74</v>
      </c>
      <c r="CB949" s="14">
        <v>73.298199999999994</v>
      </c>
      <c r="CC949" s="14">
        <v>71.8947</v>
      </c>
      <c r="CD949" s="14">
        <v>70.8947</v>
      </c>
      <c r="CE949" s="14">
        <v>27957.77</v>
      </c>
      <c r="CF949" s="14">
        <v>26295.62</v>
      </c>
      <c r="CG949" s="14">
        <v>25517.43</v>
      </c>
      <c r="CH949" s="14">
        <v>23863.17</v>
      </c>
      <c r="CI949" s="14">
        <v>25320.35</v>
      </c>
      <c r="CJ949" s="14">
        <v>31540.99</v>
      </c>
      <c r="CK949" s="14">
        <v>32703.360000000001</v>
      </c>
      <c r="CL949" s="14">
        <v>58638.46</v>
      </c>
      <c r="CM949" s="14">
        <v>94114.97</v>
      </c>
      <c r="CN949" s="14">
        <v>114524.9</v>
      </c>
      <c r="CO949" s="14">
        <v>140543.79999999999</v>
      </c>
      <c r="CP949" s="14">
        <v>169248.3</v>
      </c>
      <c r="CQ949" s="14">
        <v>157690</v>
      </c>
      <c r="CR949" s="14">
        <v>160034.9</v>
      </c>
      <c r="CS949" s="14">
        <v>131638.79999999999</v>
      </c>
      <c r="CT949" s="14">
        <v>180537</v>
      </c>
      <c r="CU949" s="14">
        <v>157583.70000000001</v>
      </c>
      <c r="CV949" s="14">
        <v>152025.79999999999</v>
      </c>
      <c r="CW949" s="14">
        <v>138559</v>
      </c>
      <c r="CX949" s="14">
        <v>104326</v>
      </c>
      <c r="CY949" s="14">
        <v>84219.23</v>
      </c>
      <c r="CZ949" s="14">
        <v>64161.16</v>
      </c>
      <c r="DA949" s="14">
        <v>38736.769999999997</v>
      </c>
      <c r="DB949" s="14">
        <v>29475.64</v>
      </c>
      <c r="DC949" s="14">
        <v>121461</v>
      </c>
      <c r="DD949" s="14">
        <f>SUMIFS(CountData!$H:$H, CountData!$A:$A, $B949,CountData!$B:$B, $C949, CountData!$C:$C, $D949, CountData!$D:$D, $E949, CountData!$E:$E, $F949, CountData!$F:$F, $G949, CountData!$G:$G, $H949)</f>
        <v>16</v>
      </c>
      <c r="DE949" s="14">
        <f>SUMIFS(CountData!$I:$I, CountData!$A:$A, $B949, CountData!$B:$B, $C949, CountData!$C:$C, $D949, CountData!$D:$D, $E949, CountData!$E:$E, $F949, CountData!$F:$F, $G949, CountData!$G:$G, $H949)</f>
        <v>19</v>
      </c>
      <c r="DF949" s="27">
        <f t="shared" ca="1" si="14"/>
        <v>9494.322500000002</v>
      </c>
      <c r="DG949" s="14">
        <v>0</v>
      </c>
    </row>
    <row r="950" spans="1:111" x14ac:dyDescent="0.25">
      <c r="A950" s="14" t="s">
        <v>56</v>
      </c>
      <c r="B950" s="14" t="s">
        <v>55</v>
      </c>
      <c r="C950" s="14" t="s">
        <v>55</v>
      </c>
      <c r="D950" s="14" t="s">
        <v>100</v>
      </c>
      <c r="E950" s="14" t="s">
        <v>55</v>
      </c>
      <c r="F950" s="14" t="s">
        <v>55</v>
      </c>
      <c r="G950" s="14" t="s">
        <v>62</v>
      </c>
      <c r="H950" s="1">
        <v>42286</v>
      </c>
      <c r="I950" s="14">
        <v>7489.96</v>
      </c>
      <c r="J950" s="14">
        <v>7552.78</v>
      </c>
      <c r="K950" s="14">
        <v>7267.92</v>
      </c>
      <c r="L950" s="14">
        <v>7460.46</v>
      </c>
      <c r="M950" s="14">
        <v>7702.74</v>
      </c>
      <c r="N950" s="14">
        <v>8666.84</v>
      </c>
      <c r="O950" s="14">
        <v>11949.2</v>
      </c>
      <c r="P950" s="14">
        <v>13752.6</v>
      </c>
      <c r="Q950" s="14">
        <v>14662.28</v>
      </c>
      <c r="R950" s="14">
        <v>16295.7</v>
      </c>
      <c r="S950" s="14">
        <v>16668.84</v>
      </c>
      <c r="T950" s="14">
        <v>17692.240000000002</v>
      </c>
      <c r="U950" s="14">
        <v>18605.759999999998</v>
      </c>
      <c r="V950" s="14">
        <v>17823.62</v>
      </c>
      <c r="W950" s="14">
        <v>9804.56</v>
      </c>
      <c r="X950" s="14">
        <v>5613.24</v>
      </c>
      <c r="Y950" s="14">
        <v>5203.38</v>
      </c>
      <c r="Z950" s="14">
        <v>4991.2</v>
      </c>
      <c r="AA950" s="14">
        <v>4385.4399999999996</v>
      </c>
      <c r="AB950" s="14">
        <v>7224.24</v>
      </c>
      <c r="AC950" s="14">
        <v>10647.62</v>
      </c>
      <c r="AD950" s="14">
        <v>9520.2999999999993</v>
      </c>
      <c r="AE950" s="14">
        <v>8619.66</v>
      </c>
      <c r="AF950" s="14">
        <v>7898.26</v>
      </c>
      <c r="AG950" s="14">
        <v>5048.3149999999996</v>
      </c>
      <c r="AH950" s="14">
        <v>7393.4589999999998</v>
      </c>
      <c r="AI950" s="14">
        <v>7471.7640000000001</v>
      </c>
      <c r="AJ950" s="14">
        <v>7491.9459999999999</v>
      </c>
      <c r="AK950" s="14">
        <v>7543.8090000000002</v>
      </c>
      <c r="AL950" s="14">
        <v>7659.0140000000001</v>
      </c>
      <c r="AM950" s="14">
        <v>8753.11</v>
      </c>
      <c r="AN950" s="14">
        <v>11457.14</v>
      </c>
      <c r="AO950" s="14">
        <v>13584.69</v>
      </c>
      <c r="AP950" s="14">
        <v>15513.8</v>
      </c>
      <c r="AQ950" s="14">
        <v>16175.92</v>
      </c>
      <c r="AR950" s="14">
        <v>17101.080000000002</v>
      </c>
      <c r="AS950" s="14">
        <v>18772.38</v>
      </c>
      <c r="AT950" s="14">
        <v>19254.46</v>
      </c>
      <c r="AU950" s="14">
        <v>18085.95</v>
      </c>
      <c r="AV950" s="14">
        <v>15382.09</v>
      </c>
      <c r="AW950" s="14">
        <v>13404.51</v>
      </c>
      <c r="AX950" s="14">
        <v>12855.7</v>
      </c>
      <c r="AY950" s="14">
        <v>13263.24</v>
      </c>
      <c r="AZ950" s="14">
        <v>11783.69</v>
      </c>
      <c r="BA950" s="14">
        <v>11108.69</v>
      </c>
      <c r="BB950" s="14">
        <v>11149.11</v>
      </c>
      <c r="BC950" s="14">
        <v>10036.02</v>
      </c>
      <c r="BD950" s="14">
        <v>8863.9660000000003</v>
      </c>
      <c r="BE950" s="14">
        <v>7862.5360000000001</v>
      </c>
      <c r="BF950" s="14">
        <v>12863.72</v>
      </c>
      <c r="BG950" s="14">
        <v>68.491200000000006</v>
      </c>
      <c r="BH950" s="14">
        <v>69.8947</v>
      </c>
      <c r="BI950" s="14">
        <v>69.596500000000006</v>
      </c>
      <c r="BJ950" s="14">
        <v>68.596500000000006</v>
      </c>
      <c r="BK950" s="14">
        <v>68.596500000000006</v>
      </c>
      <c r="BL950" s="14">
        <v>67.8947</v>
      </c>
      <c r="BM950" s="14">
        <v>69.298199999999994</v>
      </c>
      <c r="BN950" s="14">
        <v>75.807000000000002</v>
      </c>
      <c r="BO950" s="14">
        <v>83.315799999999996</v>
      </c>
      <c r="BP950" s="14">
        <v>84.614000000000004</v>
      </c>
      <c r="BQ950" s="14">
        <v>90.614000000000004</v>
      </c>
      <c r="BR950" s="14">
        <v>96.017499999999998</v>
      </c>
      <c r="BS950" s="14">
        <v>96.017499999999998</v>
      </c>
      <c r="BT950" s="14">
        <v>97.017499999999998</v>
      </c>
      <c r="BU950" s="14">
        <v>99.614000000000004</v>
      </c>
      <c r="BV950" s="14">
        <v>99.912300000000002</v>
      </c>
      <c r="BW950" s="14">
        <v>98.315799999999996</v>
      </c>
      <c r="BX950" s="14">
        <v>95.1053</v>
      </c>
      <c r="BY950" s="14">
        <v>91.8947</v>
      </c>
      <c r="BZ950" s="14">
        <v>91.403499999999994</v>
      </c>
      <c r="CA950" s="14">
        <v>86</v>
      </c>
      <c r="CB950" s="14">
        <v>82.8947</v>
      </c>
      <c r="CC950" s="14">
        <v>81.192999999999998</v>
      </c>
      <c r="CD950" s="14">
        <v>80.298199999999994</v>
      </c>
      <c r="CE950" s="14">
        <v>71669.59</v>
      </c>
      <c r="CF950" s="14">
        <v>70185.87</v>
      </c>
      <c r="CG950" s="14">
        <v>73707.77</v>
      </c>
      <c r="CH950" s="14">
        <v>79638.820000000007</v>
      </c>
      <c r="CI950" s="14">
        <v>80575.53</v>
      </c>
      <c r="CJ950" s="14">
        <v>98514.44</v>
      </c>
      <c r="CK950" s="14">
        <v>105042.3</v>
      </c>
      <c r="CL950" s="14">
        <v>147096.4</v>
      </c>
      <c r="CM950" s="14">
        <v>219686.6</v>
      </c>
      <c r="CN950" s="14">
        <v>295041.59999999998</v>
      </c>
      <c r="CO950" s="14">
        <v>361786</v>
      </c>
      <c r="CP950" s="14">
        <v>390093.1</v>
      </c>
      <c r="CQ950" s="14">
        <v>350915.7</v>
      </c>
      <c r="CR950" s="14">
        <v>373283.9</v>
      </c>
      <c r="CS950" s="14">
        <v>441717.9</v>
      </c>
      <c r="CT950" s="14">
        <v>463422.3</v>
      </c>
      <c r="CU950" s="14">
        <v>427008.3</v>
      </c>
      <c r="CV950" s="14">
        <v>628258.30000000005</v>
      </c>
      <c r="CW950" s="14">
        <v>763452.2</v>
      </c>
      <c r="CX950" s="14">
        <v>610904.80000000005</v>
      </c>
      <c r="CY950" s="14">
        <v>445495.1</v>
      </c>
      <c r="CZ950" s="14">
        <v>295179</v>
      </c>
      <c r="DA950" s="14">
        <v>150963.29999999999</v>
      </c>
      <c r="DB950" s="14">
        <v>105856.8</v>
      </c>
      <c r="DC950" s="14">
        <v>540089.59999999998</v>
      </c>
      <c r="DD950" s="14">
        <f>SUMIFS(CountData!$H:$H, CountData!$A:$A, $B950,CountData!$B:$B, $C950, CountData!$C:$C, $D950, CountData!$D:$D, $E950, CountData!$E:$E, $F950, CountData!$F:$F, $G950, CountData!$G:$G, $H950)</f>
        <v>16</v>
      </c>
      <c r="DE950" s="14">
        <f>SUMIFS(CountData!$I:$I, CountData!$A:$A, $B950, CountData!$B:$B, $C950, CountData!$C:$C, $D950, CountData!$D:$D, $E950, CountData!$E:$E, $F950, CountData!$F:$F, $G950, CountData!$G:$G, $H950)</f>
        <v>19</v>
      </c>
      <c r="DF950" s="27">
        <f t="shared" ca="1" si="14"/>
        <v>8678.07</v>
      </c>
      <c r="DG950" s="14">
        <v>0</v>
      </c>
    </row>
    <row r="951" spans="1:111" x14ac:dyDescent="0.25">
      <c r="A951" s="14" t="s">
        <v>56</v>
      </c>
      <c r="B951" s="14" t="s">
        <v>55</v>
      </c>
      <c r="C951" s="14" t="s">
        <v>55</v>
      </c>
      <c r="D951" s="14" t="s">
        <v>100</v>
      </c>
      <c r="E951" s="14" t="s">
        <v>55</v>
      </c>
      <c r="F951" s="14" t="s">
        <v>55</v>
      </c>
      <c r="G951" s="14" t="s">
        <v>62</v>
      </c>
      <c r="H951" s="1">
        <v>42289</v>
      </c>
      <c r="I951" s="14">
        <v>7459.04</v>
      </c>
      <c r="J951" s="14">
        <v>7010.86</v>
      </c>
      <c r="K951" s="14">
        <v>6706.5</v>
      </c>
      <c r="L951" s="14">
        <v>6941.94</v>
      </c>
      <c r="M951" s="14">
        <v>7954.64</v>
      </c>
      <c r="N951" s="14">
        <v>8943.1200000000008</v>
      </c>
      <c r="O951" s="14">
        <v>10622.7</v>
      </c>
      <c r="P951" s="14">
        <v>12221.08</v>
      </c>
      <c r="Q951" s="14">
        <v>12926.56</v>
      </c>
      <c r="R951" s="14">
        <v>16092.96</v>
      </c>
      <c r="S951" s="14">
        <v>16355.42</v>
      </c>
      <c r="T951" s="14">
        <v>16929.28</v>
      </c>
      <c r="U951" s="14">
        <v>16679.14</v>
      </c>
      <c r="V951" s="14">
        <v>16772.740000000002</v>
      </c>
      <c r="W951" s="14">
        <v>10387.06</v>
      </c>
      <c r="X951" s="14">
        <v>8685.26</v>
      </c>
      <c r="Y951" s="14">
        <v>7354.42</v>
      </c>
      <c r="Z951" s="14">
        <v>6756.52</v>
      </c>
      <c r="AA951" s="14">
        <v>5715.98</v>
      </c>
      <c r="AB951" s="14">
        <v>9568.66</v>
      </c>
      <c r="AC951" s="14">
        <v>11042.34</v>
      </c>
      <c r="AD951" s="14">
        <v>10035.86</v>
      </c>
      <c r="AE951" s="14">
        <v>9355.66</v>
      </c>
      <c r="AF951" s="14">
        <v>8664.1200000000008</v>
      </c>
      <c r="AG951" s="14">
        <v>7128.0450000000001</v>
      </c>
      <c r="AH951" s="14">
        <v>7264.0789999999997</v>
      </c>
      <c r="AI951" s="14">
        <v>6707.1459999999997</v>
      </c>
      <c r="AJ951" s="14">
        <v>6575.8810000000003</v>
      </c>
      <c r="AK951" s="14">
        <v>6736.848</v>
      </c>
      <c r="AL951" s="14">
        <v>7918.58</v>
      </c>
      <c r="AM951" s="14">
        <v>9086.0400000000009</v>
      </c>
      <c r="AN951" s="14">
        <v>10701.49</v>
      </c>
      <c r="AO951" s="14">
        <v>12102.09</v>
      </c>
      <c r="AP951" s="14">
        <v>13556.38</v>
      </c>
      <c r="AQ951" s="14">
        <v>15985.67</v>
      </c>
      <c r="AR951" s="14">
        <v>16604.3</v>
      </c>
      <c r="AS951" s="14">
        <v>17091.5</v>
      </c>
      <c r="AT951" s="14">
        <v>16537.89</v>
      </c>
      <c r="AU951" s="14">
        <v>17070.650000000001</v>
      </c>
      <c r="AV951" s="14">
        <v>15943.86</v>
      </c>
      <c r="AW951" s="14">
        <v>16523.57</v>
      </c>
      <c r="AX951" s="14">
        <v>14930.21</v>
      </c>
      <c r="AY951" s="14">
        <v>13672.87</v>
      </c>
      <c r="AZ951" s="14">
        <v>11937.69</v>
      </c>
      <c r="BA951" s="14">
        <v>12772.54</v>
      </c>
      <c r="BB951" s="14">
        <v>10851.96</v>
      </c>
      <c r="BC951" s="14">
        <v>9802.3610000000008</v>
      </c>
      <c r="BD951" s="14">
        <v>9379.348</v>
      </c>
      <c r="BE951" s="14">
        <v>8492.9320000000007</v>
      </c>
      <c r="BF951" s="14">
        <v>14384.93</v>
      </c>
      <c r="BG951" s="14">
        <v>76.596500000000006</v>
      </c>
      <c r="BH951" s="14">
        <v>75.8947</v>
      </c>
      <c r="BI951" s="14">
        <v>75.596500000000006</v>
      </c>
      <c r="BJ951" s="14">
        <v>76</v>
      </c>
      <c r="BK951" s="14">
        <v>73.8947</v>
      </c>
      <c r="BL951" s="14">
        <v>75.298199999999994</v>
      </c>
      <c r="BM951" s="14">
        <v>74.192999999999998</v>
      </c>
      <c r="BN951" s="14">
        <v>77</v>
      </c>
      <c r="BO951" s="14">
        <v>80.403499999999994</v>
      </c>
      <c r="BP951" s="14">
        <v>84.210499999999996</v>
      </c>
      <c r="BQ951" s="14">
        <v>87.210499999999996</v>
      </c>
      <c r="BR951" s="14">
        <v>87.807000000000002</v>
      </c>
      <c r="BS951" s="14">
        <v>90.210499999999996</v>
      </c>
      <c r="BT951" s="14">
        <v>92.508799999999994</v>
      </c>
      <c r="BU951" s="14">
        <v>95.403499999999994</v>
      </c>
      <c r="BV951" s="14">
        <v>95.1053</v>
      </c>
      <c r="BW951" s="14">
        <v>92.508799999999994</v>
      </c>
      <c r="BX951" s="14">
        <v>87.210499999999996</v>
      </c>
      <c r="BY951" s="14">
        <v>81.403499999999994</v>
      </c>
      <c r="BZ951" s="14">
        <v>80.596500000000006</v>
      </c>
      <c r="CA951" s="14">
        <v>81</v>
      </c>
      <c r="CB951" s="14">
        <v>79.701800000000006</v>
      </c>
      <c r="CC951" s="14">
        <v>79.298199999999994</v>
      </c>
      <c r="CD951" s="14">
        <v>78.701800000000006</v>
      </c>
      <c r="CE951" s="14">
        <v>49902.54</v>
      </c>
      <c r="CF951" s="14">
        <v>53652.89</v>
      </c>
      <c r="CG951" s="14">
        <v>49997.86</v>
      </c>
      <c r="CH951" s="14">
        <v>52140.49</v>
      </c>
      <c r="CI951" s="14">
        <v>58612.98</v>
      </c>
      <c r="CJ951" s="14">
        <v>69751.63</v>
      </c>
      <c r="CK951" s="14">
        <v>75319.75</v>
      </c>
      <c r="CL951" s="14">
        <v>110844.4</v>
      </c>
      <c r="CM951" s="14">
        <v>178548.9</v>
      </c>
      <c r="CN951" s="14">
        <v>256305.2</v>
      </c>
      <c r="CO951" s="14">
        <v>323435.8</v>
      </c>
      <c r="CP951" s="14">
        <v>373826.7</v>
      </c>
      <c r="CQ951" s="14">
        <v>348762.6</v>
      </c>
      <c r="CR951" s="14">
        <v>374114</v>
      </c>
      <c r="CS951" s="14">
        <v>473950.2</v>
      </c>
      <c r="CT951" s="14">
        <v>406455.5</v>
      </c>
      <c r="CU951" s="14">
        <v>331828.59999999998</v>
      </c>
      <c r="CV951" s="14">
        <v>354233.3</v>
      </c>
      <c r="CW951" s="14">
        <v>281006.3</v>
      </c>
      <c r="CX951" s="14">
        <v>278491.3</v>
      </c>
      <c r="CY951" s="14">
        <v>191267.5</v>
      </c>
      <c r="CZ951" s="14">
        <v>131127.5</v>
      </c>
      <c r="DA951" s="14">
        <v>94196.15</v>
      </c>
      <c r="DB951" s="14">
        <v>65345.279999999999</v>
      </c>
      <c r="DC951" s="14">
        <v>313242</v>
      </c>
      <c r="DD951" s="14">
        <f>SUMIFS(CountData!$H:$H, CountData!$A:$A, $B951,CountData!$B:$B, $C951, CountData!$C:$C, $D951, CountData!$D:$D, $E951, CountData!$E:$E, $F951, CountData!$F:$F, $G951, CountData!$G:$G, $H951)</f>
        <v>16</v>
      </c>
      <c r="DE951" s="14">
        <f>SUMIFS(CountData!$I:$I, CountData!$A:$A, $B951, CountData!$B:$B, $C951, CountData!$C:$C, $D951, CountData!$D:$D, $E951, CountData!$E:$E, $F951, CountData!$F:$F, $G951, CountData!$G:$G, $H951)</f>
        <v>19</v>
      </c>
      <c r="DF951" s="27">
        <f t="shared" ca="1" si="14"/>
        <v>8139.5825000000004</v>
      </c>
      <c r="DG951" s="14">
        <v>0</v>
      </c>
    </row>
    <row r="952" spans="1:111" x14ac:dyDescent="0.25">
      <c r="A952" s="14" t="s">
        <v>56</v>
      </c>
      <c r="B952" s="14" t="s">
        <v>55</v>
      </c>
      <c r="C952" s="14" t="s">
        <v>55</v>
      </c>
      <c r="D952" s="14" t="s">
        <v>100</v>
      </c>
      <c r="E952" s="14" t="s">
        <v>55</v>
      </c>
      <c r="F952" s="14" t="s">
        <v>55</v>
      </c>
      <c r="G952" s="14" t="s">
        <v>62</v>
      </c>
      <c r="H952" s="1">
        <v>42290</v>
      </c>
      <c r="I952" s="14">
        <v>8383.98</v>
      </c>
      <c r="J952" s="14">
        <v>8197.64</v>
      </c>
      <c r="K952" s="14">
        <v>7656.52</v>
      </c>
      <c r="L952" s="14">
        <v>7709.6</v>
      </c>
      <c r="M952" s="14">
        <v>7914.3</v>
      </c>
      <c r="N952" s="14">
        <v>8985.4599999999991</v>
      </c>
      <c r="O952" s="14">
        <v>10524.16</v>
      </c>
      <c r="P952" s="14">
        <v>13351.98</v>
      </c>
      <c r="Q952" s="14">
        <v>15951.02</v>
      </c>
      <c r="R952" s="14">
        <v>17150.560000000001</v>
      </c>
      <c r="S952" s="14">
        <v>17903.46</v>
      </c>
      <c r="T952" s="14">
        <v>18224.36</v>
      </c>
      <c r="U952" s="14">
        <v>17997.46</v>
      </c>
      <c r="V952" s="14">
        <v>18470.46</v>
      </c>
      <c r="W952" s="14">
        <v>11405.92</v>
      </c>
      <c r="X952" s="14">
        <v>7445.5</v>
      </c>
      <c r="Y952" s="14">
        <v>6966.62</v>
      </c>
      <c r="Z952" s="14">
        <v>6651.46</v>
      </c>
      <c r="AA952" s="14">
        <v>5693.8</v>
      </c>
      <c r="AB952" s="14">
        <v>9038.2999999999993</v>
      </c>
      <c r="AC952" s="14">
        <v>13279.16</v>
      </c>
      <c r="AD952" s="14">
        <v>11789.66</v>
      </c>
      <c r="AE952" s="14">
        <v>8738.56</v>
      </c>
      <c r="AF952" s="14">
        <v>8280.4</v>
      </c>
      <c r="AG952" s="14">
        <v>6689.3450000000003</v>
      </c>
      <c r="AH952" s="14">
        <v>8108.277</v>
      </c>
      <c r="AI952" s="14">
        <v>7812.835</v>
      </c>
      <c r="AJ952" s="14">
        <v>7521.1949999999997</v>
      </c>
      <c r="AK952" s="14">
        <v>7535.4660000000003</v>
      </c>
      <c r="AL952" s="14">
        <v>7915.9650000000001</v>
      </c>
      <c r="AM952" s="14">
        <v>9151.5419999999995</v>
      </c>
      <c r="AN952" s="14">
        <v>10703.6</v>
      </c>
      <c r="AO952" s="14">
        <v>13378.62</v>
      </c>
      <c r="AP952" s="14">
        <v>16237.03</v>
      </c>
      <c r="AQ952" s="14">
        <v>17131.23</v>
      </c>
      <c r="AR952" s="14">
        <v>18105.57</v>
      </c>
      <c r="AS952" s="14">
        <v>18474.599999999999</v>
      </c>
      <c r="AT952" s="14">
        <v>18441.39</v>
      </c>
      <c r="AU952" s="14">
        <v>17981.54</v>
      </c>
      <c r="AV952" s="14">
        <v>17436.560000000001</v>
      </c>
      <c r="AW952" s="14">
        <v>15615.33</v>
      </c>
      <c r="AX952" s="14">
        <v>14444.58</v>
      </c>
      <c r="AY952" s="14">
        <v>13696.67</v>
      </c>
      <c r="AZ952" s="14">
        <v>12042.04</v>
      </c>
      <c r="BA952" s="14">
        <v>12101.91</v>
      </c>
      <c r="BB952" s="14">
        <v>12964.68</v>
      </c>
      <c r="BC952" s="14">
        <v>11546.5</v>
      </c>
      <c r="BD952" s="14">
        <v>8736.0280000000002</v>
      </c>
      <c r="BE952" s="14">
        <v>8206.14</v>
      </c>
      <c r="BF952" s="14">
        <v>13795.69</v>
      </c>
      <c r="BG952" s="14">
        <v>77.701800000000006</v>
      </c>
      <c r="BH952" s="14">
        <v>76.298199999999994</v>
      </c>
      <c r="BI952" s="14">
        <v>75.596500000000006</v>
      </c>
      <c r="BJ952" s="14">
        <v>75.596500000000006</v>
      </c>
      <c r="BK952" s="14">
        <v>75.192999999999998</v>
      </c>
      <c r="BL952" s="14">
        <v>75.596500000000006</v>
      </c>
      <c r="BM952" s="14">
        <v>75.596500000000006</v>
      </c>
      <c r="BN952" s="14">
        <v>80</v>
      </c>
      <c r="BO952" s="14">
        <v>83.807000000000002</v>
      </c>
      <c r="BP952" s="14">
        <v>86.210499999999996</v>
      </c>
      <c r="BQ952" s="14">
        <v>86.912300000000002</v>
      </c>
      <c r="BR952" s="14">
        <v>87.508799999999994</v>
      </c>
      <c r="BS952" s="14">
        <v>88.807000000000002</v>
      </c>
      <c r="BT952" s="14">
        <v>88.210499999999996</v>
      </c>
      <c r="BU952" s="14">
        <v>85.807000000000002</v>
      </c>
      <c r="BV952" s="14">
        <v>85.1053</v>
      </c>
      <c r="BW952" s="14">
        <v>84.807000000000002</v>
      </c>
      <c r="BX952" s="14">
        <v>83.1053</v>
      </c>
      <c r="BY952" s="14">
        <v>80.1053</v>
      </c>
      <c r="BZ952" s="14">
        <v>78.701800000000006</v>
      </c>
      <c r="CA952" s="14">
        <v>78.701800000000006</v>
      </c>
      <c r="CB952" s="14">
        <v>77.701800000000006</v>
      </c>
      <c r="CC952" s="14">
        <v>78</v>
      </c>
      <c r="CD952" s="14">
        <v>78</v>
      </c>
      <c r="CE952" s="14">
        <v>46293.82</v>
      </c>
      <c r="CF952" s="14">
        <v>49106.22</v>
      </c>
      <c r="CG952" s="14">
        <v>48437.77</v>
      </c>
      <c r="CH952" s="14">
        <v>47866.78</v>
      </c>
      <c r="CI952" s="14">
        <v>70667.070000000007</v>
      </c>
      <c r="CJ952" s="14">
        <v>79160.070000000007</v>
      </c>
      <c r="CK952" s="14">
        <v>69222.77</v>
      </c>
      <c r="CL952" s="14">
        <v>126851.6</v>
      </c>
      <c r="CM952" s="14">
        <v>192801</v>
      </c>
      <c r="CN952" s="14">
        <v>204456.2</v>
      </c>
      <c r="CO952" s="14">
        <v>281706.09999999998</v>
      </c>
      <c r="CP952" s="14">
        <v>289496.59999999998</v>
      </c>
      <c r="CQ952" s="14">
        <v>264450.7</v>
      </c>
      <c r="CR952" s="14">
        <v>300213.90000000002</v>
      </c>
      <c r="CS952" s="14">
        <v>268007.2</v>
      </c>
      <c r="CT952" s="14">
        <v>295376.8</v>
      </c>
      <c r="CU952" s="14">
        <v>300673.7</v>
      </c>
      <c r="CV952" s="14">
        <v>264673.8</v>
      </c>
      <c r="CW952" s="14">
        <v>246026.4</v>
      </c>
      <c r="CX952" s="14">
        <v>220663</v>
      </c>
      <c r="CY952" s="14">
        <v>169322.2</v>
      </c>
      <c r="CZ952" s="14">
        <v>107269.6</v>
      </c>
      <c r="DA952" s="14">
        <v>77894.16</v>
      </c>
      <c r="DB952" s="14">
        <v>62338.39</v>
      </c>
      <c r="DC952" s="14">
        <v>246248.7</v>
      </c>
      <c r="DD952" s="14">
        <f>SUMIFS(CountData!$H:$H, CountData!$A:$A, $B952,CountData!$B:$B, $C952, CountData!$C:$C, $D952, CountData!$D:$D, $E952, CountData!$E:$E, $F952, CountData!$F:$F, $G952, CountData!$G:$G, $H952)</f>
        <v>16</v>
      </c>
      <c r="DE952" s="14">
        <f>SUMIFS(CountData!$I:$I, CountData!$A:$A, $B952, CountData!$B:$B, $C952, CountData!$C:$C, $D952, CountData!$D:$D, $E952, CountData!$E:$E, $F952, CountData!$F:$F, $G952, CountData!$G:$G, $H952)</f>
        <v>19</v>
      </c>
      <c r="DF952" s="27">
        <f t="shared" ca="1" si="14"/>
        <v>8608.94</v>
      </c>
      <c r="DG952" s="14">
        <v>0</v>
      </c>
    </row>
    <row r="953" spans="1:111" x14ac:dyDescent="0.25">
      <c r="A953" s="14" t="s">
        <v>56</v>
      </c>
      <c r="B953" s="14" t="s">
        <v>55</v>
      </c>
      <c r="C953" s="14" t="s">
        <v>55</v>
      </c>
      <c r="D953" s="14" t="s">
        <v>100</v>
      </c>
      <c r="E953" s="14" t="s">
        <v>55</v>
      </c>
      <c r="F953" s="14" t="s">
        <v>55</v>
      </c>
      <c r="G953" s="14" t="s">
        <v>62</v>
      </c>
      <c r="H953" s="1">
        <v>42291</v>
      </c>
      <c r="I953" s="14">
        <v>8327.84</v>
      </c>
      <c r="J953" s="14">
        <v>8112.5</v>
      </c>
      <c r="K953" s="14">
        <v>7857.7</v>
      </c>
      <c r="L953" s="14">
        <v>8292.1200000000008</v>
      </c>
      <c r="M953" s="14">
        <v>9092.5400000000009</v>
      </c>
      <c r="N953" s="14">
        <v>10143.719999999999</v>
      </c>
      <c r="O953" s="14">
        <v>11152.1</v>
      </c>
      <c r="P953" s="14">
        <v>15249.68</v>
      </c>
      <c r="Q953" s="14">
        <v>16808.48</v>
      </c>
      <c r="R953" s="14">
        <v>17992.52</v>
      </c>
      <c r="S953" s="14">
        <v>18332.7</v>
      </c>
      <c r="T953" s="14">
        <v>18290.82</v>
      </c>
      <c r="U953" s="14">
        <v>18863.2</v>
      </c>
      <c r="V953" s="14">
        <v>18231.32</v>
      </c>
      <c r="W953" s="14">
        <v>10676.64</v>
      </c>
      <c r="X953" s="14">
        <v>8584</v>
      </c>
      <c r="Y953" s="14">
        <v>10206.66</v>
      </c>
      <c r="Z953" s="14">
        <v>9857.48</v>
      </c>
      <c r="AA953" s="14">
        <v>8836.84</v>
      </c>
      <c r="AB953" s="14">
        <v>12290.04</v>
      </c>
      <c r="AC953" s="14">
        <v>13881.9</v>
      </c>
      <c r="AD953" s="14">
        <v>12698.66</v>
      </c>
      <c r="AE953" s="14">
        <v>10930.06</v>
      </c>
      <c r="AF953" s="14">
        <v>8403.08</v>
      </c>
      <c r="AG953" s="14">
        <v>9371.2450000000008</v>
      </c>
      <c r="AH953" s="14">
        <v>8096.518</v>
      </c>
      <c r="AI953" s="14">
        <v>7758.1790000000001</v>
      </c>
      <c r="AJ953" s="14">
        <v>7708.1980000000003</v>
      </c>
      <c r="AK953" s="14">
        <v>8203.1859999999997</v>
      </c>
      <c r="AL953" s="14">
        <v>9077.3250000000007</v>
      </c>
      <c r="AM953" s="14">
        <v>10268.629999999999</v>
      </c>
      <c r="AN953" s="14">
        <v>11302.87</v>
      </c>
      <c r="AO953" s="14">
        <v>15114.89</v>
      </c>
      <c r="AP953" s="14">
        <v>16811.060000000001</v>
      </c>
      <c r="AQ953" s="14">
        <v>17942.169999999998</v>
      </c>
      <c r="AR953" s="14">
        <v>18428.45</v>
      </c>
      <c r="AS953" s="14">
        <v>18033.96</v>
      </c>
      <c r="AT953" s="14">
        <v>18006.71</v>
      </c>
      <c r="AU953" s="14">
        <v>17677.39</v>
      </c>
      <c r="AV953" s="14">
        <v>16692.330000000002</v>
      </c>
      <c r="AW953" s="14">
        <v>16886.79</v>
      </c>
      <c r="AX953" s="14">
        <v>17995.25</v>
      </c>
      <c r="AY953" s="14">
        <v>17088.490000000002</v>
      </c>
      <c r="AZ953" s="14">
        <v>15469.25</v>
      </c>
      <c r="BA953" s="14">
        <v>15595.21</v>
      </c>
      <c r="BB953" s="14">
        <v>13496.55</v>
      </c>
      <c r="BC953" s="14">
        <v>12475.78</v>
      </c>
      <c r="BD953" s="14">
        <v>10883.44</v>
      </c>
      <c r="BE953" s="14">
        <v>8344.6689999999999</v>
      </c>
      <c r="BF953" s="14">
        <v>16792.28</v>
      </c>
      <c r="BG953" s="14">
        <v>77.714299999999994</v>
      </c>
      <c r="BH953" s="14">
        <v>76</v>
      </c>
      <c r="BI953" s="14">
        <v>75</v>
      </c>
      <c r="BJ953" s="14">
        <v>74.714299999999994</v>
      </c>
      <c r="BK953" s="14">
        <v>75.714299999999994</v>
      </c>
      <c r="BL953" s="14">
        <v>75.714299999999994</v>
      </c>
      <c r="BM953" s="14">
        <v>75</v>
      </c>
      <c r="BN953" s="14">
        <v>75</v>
      </c>
      <c r="BO953" s="14">
        <v>81.428600000000003</v>
      </c>
      <c r="BP953" s="14">
        <v>85.285700000000006</v>
      </c>
      <c r="BQ953" s="14">
        <v>85.714299999999994</v>
      </c>
      <c r="BR953" s="14">
        <v>84.285700000000006</v>
      </c>
      <c r="BS953" s="14">
        <v>85</v>
      </c>
      <c r="BT953" s="14">
        <v>85.285700000000006</v>
      </c>
      <c r="BU953" s="14">
        <v>83.857100000000003</v>
      </c>
      <c r="BV953" s="14">
        <v>83.857100000000003</v>
      </c>
      <c r="BW953" s="14">
        <v>83.142899999999997</v>
      </c>
      <c r="BX953" s="14">
        <v>79.428600000000003</v>
      </c>
      <c r="BY953" s="14">
        <v>76.714299999999994</v>
      </c>
      <c r="BZ953" s="14">
        <v>75.714299999999994</v>
      </c>
      <c r="CA953" s="14">
        <v>75.428600000000003</v>
      </c>
      <c r="CB953" s="14">
        <v>74</v>
      </c>
      <c r="CC953" s="14">
        <v>73.285700000000006</v>
      </c>
      <c r="CD953" s="14">
        <v>74</v>
      </c>
      <c r="CE953" s="14">
        <v>50104.86</v>
      </c>
      <c r="CF953" s="14">
        <v>46254.46</v>
      </c>
      <c r="CG953" s="14">
        <v>39423.75</v>
      </c>
      <c r="CH953" s="14">
        <v>35380.080000000002</v>
      </c>
      <c r="CI953" s="14">
        <v>47357.56</v>
      </c>
      <c r="CJ953" s="14">
        <v>52679.57</v>
      </c>
      <c r="CK953" s="14">
        <v>49196.31</v>
      </c>
      <c r="CL953" s="14">
        <v>67046.02</v>
      </c>
      <c r="CM953" s="14">
        <v>163190.79999999999</v>
      </c>
      <c r="CN953" s="14">
        <v>184828.3</v>
      </c>
      <c r="CO953" s="14">
        <v>242747.5</v>
      </c>
      <c r="CP953" s="14">
        <v>259667.20000000001</v>
      </c>
      <c r="CQ953" s="14">
        <v>269570.2</v>
      </c>
      <c r="CR953" s="14">
        <v>249763.1</v>
      </c>
      <c r="CS953" s="14">
        <v>187499.5</v>
      </c>
      <c r="CT953" s="14">
        <v>200935.1</v>
      </c>
      <c r="CU953" s="14">
        <v>183046.3</v>
      </c>
      <c r="CV953" s="14">
        <v>199882.3</v>
      </c>
      <c r="CW953" s="14">
        <v>184465</v>
      </c>
      <c r="CX953" s="14">
        <v>180274.5</v>
      </c>
      <c r="CY953" s="14">
        <v>156182.79999999999</v>
      </c>
      <c r="CZ953" s="14">
        <v>103940.5</v>
      </c>
      <c r="DA953" s="14">
        <v>52045.77</v>
      </c>
      <c r="DB953" s="14">
        <v>39627.9</v>
      </c>
      <c r="DC953" s="14">
        <v>167539.70000000001</v>
      </c>
      <c r="DD953" s="14">
        <f>SUMIFS(CountData!$H:$H, CountData!$A:$A, $B953,CountData!$B:$B, $C953, CountData!$C:$C, $D953, CountData!$D:$D, $E953, CountData!$E:$E, $F953, CountData!$F:$F, $G953, CountData!$G:$G, $H953)</f>
        <v>16</v>
      </c>
      <c r="DE953" s="14">
        <f>SUMIFS(CountData!$I:$I, CountData!$A:$A, $B953, CountData!$B:$B, $C953, CountData!$C:$C, $D953, CountData!$D:$D, $E953, CountData!$E:$E, $F953, CountData!$F:$F, $G953, CountData!$G:$G, $H953)</f>
        <v>19</v>
      </c>
      <c r="DF953" s="27">
        <f t="shared" ca="1" si="14"/>
        <v>7794.4700000000012</v>
      </c>
      <c r="DG953" s="14">
        <v>0</v>
      </c>
    </row>
    <row r="954" spans="1:111" x14ac:dyDescent="0.25">
      <c r="A954" s="14" t="s">
        <v>56</v>
      </c>
      <c r="B954" s="14" t="s">
        <v>55</v>
      </c>
      <c r="C954" s="14" t="s">
        <v>55</v>
      </c>
      <c r="D954" s="14" t="s">
        <v>100</v>
      </c>
      <c r="E954" s="14" t="s">
        <v>55</v>
      </c>
      <c r="F954" s="14" t="s">
        <v>55</v>
      </c>
      <c r="G954" s="14" t="s">
        <v>62</v>
      </c>
      <c r="H954" s="1">
        <v>42298</v>
      </c>
      <c r="I954" s="14">
        <v>8033.5</v>
      </c>
      <c r="J954" s="14">
        <v>7434.12</v>
      </c>
      <c r="K954" s="14">
        <v>7505.6</v>
      </c>
      <c r="L954" s="14">
        <v>7563.84</v>
      </c>
      <c r="M954" s="14">
        <v>7745.26</v>
      </c>
      <c r="N954" s="14">
        <v>8891.6200000000008</v>
      </c>
      <c r="O954" s="14">
        <v>10977.36</v>
      </c>
      <c r="P954" s="14">
        <v>13071.68</v>
      </c>
      <c r="Q954" s="14">
        <v>15417.3</v>
      </c>
      <c r="R954" s="14">
        <v>17337.62</v>
      </c>
      <c r="S954" s="14">
        <v>18575.8</v>
      </c>
      <c r="T954" s="14">
        <v>18694</v>
      </c>
      <c r="U954" s="14">
        <v>18436.060000000001</v>
      </c>
      <c r="V954" s="14">
        <v>18200.599999999999</v>
      </c>
      <c r="W954" s="14">
        <v>10934.8</v>
      </c>
      <c r="X954" s="14">
        <v>6954.9</v>
      </c>
      <c r="Y954" s="14">
        <v>6057.88</v>
      </c>
      <c r="Z954" s="14">
        <v>4750</v>
      </c>
      <c r="AA954" s="14">
        <v>4301.18</v>
      </c>
      <c r="AB954" s="14">
        <v>7109.34</v>
      </c>
      <c r="AC954" s="14">
        <v>10073.76</v>
      </c>
      <c r="AD954" s="14">
        <v>9295.3799999999992</v>
      </c>
      <c r="AE954" s="14">
        <v>8034.96</v>
      </c>
      <c r="AF954" s="14">
        <v>7581.14</v>
      </c>
      <c r="AG954" s="14">
        <v>5515.99</v>
      </c>
      <c r="AH954" s="14">
        <v>7930.1859999999997</v>
      </c>
      <c r="AI954" s="14">
        <v>7410.0940000000001</v>
      </c>
      <c r="AJ954" s="14">
        <v>7582.8379999999997</v>
      </c>
      <c r="AK954" s="14">
        <v>7763.0789999999997</v>
      </c>
      <c r="AL954" s="14">
        <v>7907.5959999999995</v>
      </c>
      <c r="AM954" s="14">
        <v>8918.8340000000007</v>
      </c>
      <c r="AN954" s="14">
        <v>10939.31</v>
      </c>
      <c r="AO954" s="14">
        <v>12868.38</v>
      </c>
      <c r="AP954" s="14">
        <v>15180.2</v>
      </c>
      <c r="AQ954" s="14">
        <v>16873.099999999999</v>
      </c>
      <c r="AR954" s="14">
        <v>18102.189999999999</v>
      </c>
      <c r="AS954" s="14">
        <v>17992.11</v>
      </c>
      <c r="AT954" s="14">
        <v>17267.07</v>
      </c>
      <c r="AU954" s="14">
        <v>17478.57</v>
      </c>
      <c r="AV954" s="14">
        <v>16829.77</v>
      </c>
      <c r="AW954" s="14">
        <v>15496.82</v>
      </c>
      <c r="AX954" s="14">
        <v>14364.97</v>
      </c>
      <c r="AY954" s="14">
        <v>12737.21</v>
      </c>
      <c r="AZ954" s="14">
        <v>11687.84</v>
      </c>
      <c r="BA954" s="14">
        <v>11514.08</v>
      </c>
      <c r="BB954" s="14">
        <v>10722.17</v>
      </c>
      <c r="BC954" s="14">
        <v>9561.08</v>
      </c>
      <c r="BD954" s="14">
        <v>8087.7870000000003</v>
      </c>
      <c r="BE954" s="14">
        <v>7631.1440000000002</v>
      </c>
      <c r="BF954" s="14">
        <v>13616.59</v>
      </c>
      <c r="BG954" s="14">
        <v>64.789500000000004</v>
      </c>
      <c r="BH954" s="14">
        <v>65.491200000000006</v>
      </c>
      <c r="BI954" s="14">
        <v>64.491200000000006</v>
      </c>
      <c r="BJ954" s="14">
        <v>64.192999999999998</v>
      </c>
      <c r="BK954" s="14">
        <v>64.192999999999998</v>
      </c>
      <c r="BL954" s="14">
        <v>63.8947</v>
      </c>
      <c r="BM954" s="14">
        <v>63.8947</v>
      </c>
      <c r="BN954" s="14">
        <v>67.298199999999994</v>
      </c>
      <c r="BO954" s="14">
        <v>71.403499999999994</v>
      </c>
      <c r="BP954" s="14">
        <v>74.1053</v>
      </c>
      <c r="BQ954" s="14">
        <v>77.210499999999996</v>
      </c>
      <c r="BR954" s="14">
        <v>78.210499999999996</v>
      </c>
      <c r="BS954" s="14">
        <v>77.508799999999994</v>
      </c>
      <c r="BT954" s="14">
        <v>78.508799999999994</v>
      </c>
      <c r="BU954" s="14">
        <v>78.508799999999994</v>
      </c>
      <c r="BV954" s="14">
        <v>76.701800000000006</v>
      </c>
      <c r="BW954" s="14">
        <v>74.701800000000006</v>
      </c>
      <c r="BX954" s="14">
        <v>73.701800000000006</v>
      </c>
      <c r="BY954" s="14">
        <v>71.298199999999994</v>
      </c>
      <c r="BZ954" s="14">
        <v>70.8947</v>
      </c>
      <c r="CA954" s="14">
        <v>68.491200000000006</v>
      </c>
      <c r="CB954" s="14">
        <v>67.789500000000004</v>
      </c>
      <c r="CC954" s="14">
        <v>66.789500000000004</v>
      </c>
      <c r="CD954" s="14">
        <v>66.789500000000004</v>
      </c>
      <c r="CE954" s="14">
        <v>23949.05</v>
      </c>
      <c r="CF954" s="14">
        <v>22997.17</v>
      </c>
      <c r="CG954" s="14">
        <v>22898.13</v>
      </c>
      <c r="CH954" s="14">
        <v>22074.63</v>
      </c>
      <c r="CI954" s="14">
        <v>23793.46</v>
      </c>
      <c r="CJ954" s="14">
        <v>29832.89</v>
      </c>
      <c r="CK954" s="14">
        <v>31120.67</v>
      </c>
      <c r="CL954" s="14">
        <v>48577.3</v>
      </c>
      <c r="CM954" s="14">
        <v>92676.06</v>
      </c>
      <c r="CN954" s="14">
        <v>116640.6</v>
      </c>
      <c r="CO954" s="14">
        <v>160949.4</v>
      </c>
      <c r="CP954" s="14">
        <v>188208.3</v>
      </c>
      <c r="CQ954" s="14">
        <v>193498</v>
      </c>
      <c r="CR954" s="14">
        <v>186212</v>
      </c>
      <c r="CS954" s="14">
        <v>142535.70000000001</v>
      </c>
      <c r="CT954" s="14">
        <v>156570.4</v>
      </c>
      <c r="CU954" s="14">
        <v>150480.9</v>
      </c>
      <c r="CV954" s="14">
        <v>140614.1</v>
      </c>
      <c r="CW954" s="14">
        <v>123085.1</v>
      </c>
      <c r="CX954" s="14">
        <v>127518.9</v>
      </c>
      <c r="CY954" s="14">
        <v>98946.63</v>
      </c>
      <c r="CZ954" s="14">
        <v>69092.39</v>
      </c>
      <c r="DA954" s="14">
        <v>41856.379999999997</v>
      </c>
      <c r="DB954" s="14">
        <v>29684.31</v>
      </c>
      <c r="DC954" s="14">
        <v>117891.6</v>
      </c>
      <c r="DD954" s="14">
        <f>SUMIFS(CountData!$H:$H, CountData!$A:$A, $B954,CountData!$B:$B, $C954, CountData!$C:$C, $D954, CountData!$D:$D, $E954, CountData!$E:$E, $F954, CountData!$F:$F, $G954, CountData!$G:$G, $H954)</f>
        <v>16</v>
      </c>
      <c r="DE954" s="14">
        <f>SUMIFS(CountData!$I:$I, CountData!$A:$A, $B954, CountData!$B:$B, $C954, CountData!$C:$C, $D954, CountData!$D:$D, $E954, CountData!$E:$E, $F954, CountData!$F:$F, $G954, CountData!$G:$G, $H954)</f>
        <v>19</v>
      </c>
      <c r="DF954" s="27">
        <f t="shared" ca="1" si="14"/>
        <v>9341.2024999999994</v>
      </c>
      <c r="DG954" s="14">
        <v>0</v>
      </c>
    </row>
    <row r="955" spans="1:111" x14ac:dyDescent="0.25">
      <c r="A955" s="14" t="s">
        <v>56</v>
      </c>
      <c r="B955" s="14" t="s">
        <v>55</v>
      </c>
      <c r="C955" s="14" t="s">
        <v>55</v>
      </c>
      <c r="D955" s="14" t="s">
        <v>100</v>
      </c>
      <c r="E955" s="14" t="s">
        <v>55</v>
      </c>
      <c r="F955" s="14" t="s">
        <v>55</v>
      </c>
      <c r="G955" s="14" t="s">
        <v>62</v>
      </c>
      <c r="H955" s="1">
        <v>42299</v>
      </c>
      <c r="I955" s="14">
        <v>7672.96</v>
      </c>
      <c r="J955" s="14">
        <v>7010.7</v>
      </c>
      <c r="K955" s="14">
        <v>7151.76</v>
      </c>
      <c r="L955" s="14">
        <v>7198.46</v>
      </c>
      <c r="M955" s="14">
        <v>7367.52</v>
      </c>
      <c r="N955" s="14">
        <v>8595.06</v>
      </c>
      <c r="O955" s="14">
        <v>9682.58</v>
      </c>
      <c r="P955" s="14">
        <v>11522.3</v>
      </c>
      <c r="Q955" s="14">
        <v>13129.32</v>
      </c>
      <c r="R955" s="14">
        <v>14409.82</v>
      </c>
      <c r="S955" s="14">
        <v>17492.88</v>
      </c>
      <c r="T955" s="14">
        <v>17580.84</v>
      </c>
      <c r="U955" s="14">
        <v>17757.400000000001</v>
      </c>
      <c r="V955" s="14">
        <v>17637.36</v>
      </c>
      <c r="W955" s="14">
        <v>10565.88</v>
      </c>
      <c r="X955" s="14">
        <v>6875.1</v>
      </c>
      <c r="Y955" s="14">
        <v>5141.4799999999996</v>
      </c>
      <c r="Z955" s="14">
        <v>4686.18</v>
      </c>
      <c r="AA955" s="14">
        <v>4275.0200000000004</v>
      </c>
      <c r="AB955" s="14">
        <v>6685.02</v>
      </c>
      <c r="AC955" s="14">
        <v>10226.1</v>
      </c>
      <c r="AD955" s="14">
        <v>9151.58</v>
      </c>
      <c r="AE955" s="14">
        <v>8143.1</v>
      </c>
      <c r="AF955" s="14">
        <v>7808.04</v>
      </c>
      <c r="AG955" s="14">
        <v>5244.4449999999997</v>
      </c>
      <c r="AH955" s="14">
        <v>7583.09</v>
      </c>
      <c r="AI955" s="14">
        <v>7003.9350000000004</v>
      </c>
      <c r="AJ955" s="14">
        <v>7237.7740000000003</v>
      </c>
      <c r="AK955" s="14">
        <v>7404.2730000000001</v>
      </c>
      <c r="AL955" s="14">
        <v>7542.6940000000004</v>
      </c>
      <c r="AM955" s="14">
        <v>8629.1489999999994</v>
      </c>
      <c r="AN955" s="14">
        <v>9657.4249999999993</v>
      </c>
      <c r="AO955" s="14">
        <v>11321.96</v>
      </c>
      <c r="AP955" s="14">
        <v>12847.57</v>
      </c>
      <c r="AQ955" s="14">
        <v>13960.65</v>
      </c>
      <c r="AR955" s="14">
        <v>17136.47</v>
      </c>
      <c r="AS955" s="14">
        <v>17238.63</v>
      </c>
      <c r="AT955" s="14">
        <v>17434.330000000002</v>
      </c>
      <c r="AU955" s="14">
        <v>16986.84</v>
      </c>
      <c r="AV955" s="14">
        <v>16465.45</v>
      </c>
      <c r="AW955" s="14">
        <v>15393.83</v>
      </c>
      <c r="AX955" s="14">
        <v>13485.2</v>
      </c>
      <c r="AY955" s="14">
        <v>12596.21</v>
      </c>
      <c r="AZ955" s="14">
        <v>11651.32</v>
      </c>
      <c r="BA955" s="14">
        <v>10916.4</v>
      </c>
      <c r="BB955" s="14">
        <v>10776.81</v>
      </c>
      <c r="BC955" s="14">
        <v>9336.4480000000003</v>
      </c>
      <c r="BD955" s="14">
        <v>8162.76</v>
      </c>
      <c r="BE955" s="14">
        <v>7829.6469999999999</v>
      </c>
      <c r="BF955" s="14">
        <v>13355.11</v>
      </c>
      <c r="BG955" s="14">
        <v>64.714299999999994</v>
      </c>
      <c r="BH955" s="14">
        <v>64.428600000000003</v>
      </c>
      <c r="BI955" s="14">
        <v>64.142899999999997</v>
      </c>
      <c r="BJ955" s="14">
        <v>64.142899999999997</v>
      </c>
      <c r="BK955" s="14">
        <v>64.857100000000003</v>
      </c>
      <c r="BL955" s="14">
        <v>63.857100000000003</v>
      </c>
      <c r="BM955" s="14">
        <v>63.142899999999997</v>
      </c>
      <c r="BN955" s="14">
        <v>66.285700000000006</v>
      </c>
      <c r="BO955" s="14">
        <v>71.857100000000003</v>
      </c>
      <c r="BP955" s="14">
        <v>74.857100000000003</v>
      </c>
      <c r="BQ955" s="14">
        <v>77.571399999999997</v>
      </c>
      <c r="BR955" s="14">
        <v>78.571399999999997</v>
      </c>
      <c r="BS955" s="14">
        <v>78.857100000000003</v>
      </c>
      <c r="BT955" s="14">
        <v>79.285700000000006</v>
      </c>
      <c r="BU955" s="14">
        <v>77.857100000000003</v>
      </c>
      <c r="BV955" s="14">
        <v>78.142899999999997</v>
      </c>
      <c r="BW955" s="14">
        <v>75.428600000000003</v>
      </c>
      <c r="BX955" s="14">
        <v>72</v>
      </c>
      <c r="BY955" s="14">
        <v>70.285700000000006</v>
      </c>
      <c r="BZ955" s="14">
        <v>68.142899999999997</v>
      </c>
      <c r="CA955" s="14">
        <v>67.428600000000003</v>
      </c>
      <c r="CB955" s="14">
        <v>66</v>
      </c>
      <c r="CC955" s="14">
        <v>68.571399999999997</v>
      </c>
      <c r="CD955" s="14">
        <v>69</v>
      </c>
      <c r="CE955" s="14">
        <v>26831.07</v>
      </c>
      <c r="CF955" s="14">
        <v>24070.68</v>
      </c>
      <c r="CG955" s="14">
        <v>24077.34</v>
      </c>
      <c r="CH955" s="14">
        <v>23249.06</v>
      </c>
      <c r="CI955" s="14">
        <v>25128.28</v>
      </c>
      <c r="CJ955" s="14">
        <v>31603.61</v>
      </c>
      <c r="CK955" s="14">
        <v>32865.620000000003</v>
      </c>
      <c r="CL955" s="14">
        <v>51140.99</v>
      </c>
      <c r="CM955" s="14">
        <v>96401.67</v>
      </c>
      <c r="CN955" s="14">
        <v>123269.6</v>
      </c>
      <c r="CO955" s="14">
        <v>161853.70000000001</v>
      </c>
      <c r="CP955" s="14">
        <v>188794.5</v>
      </c>
      <c r="CQ955" s="14">
        <v>181718.6</v>
      </c>
      <c r="CR955" s="14">
        <v>185365.8</v>
      </c>
      <c r="CS955" s="14">
        <v>151265.20000000001</v>
      </c>
      <c r="CT955" s="14">
        <v>171067.8</v>
      </c>
      <c r="CU955" s="14">
        <v>158755</v>
      </c>
      <c r="CV955" s="14">
        <v>155854.79999999999</v>
      </c>
      <c r="CW955" s="14">
        <v>136003.29999999999</v>
      </c>
      <c r="CX955" s="14">
        <v>119605.4</v>
      </c>
      <c r="CY955" s="14">
        <v>99847.62</v>
      </c>
      <c r="CZ955" s="14">
        <v>71354.48</v>
      </c>
      <c r="DA955" s="14">
        <v>44999.86</v>
      </c>
      <c r="DB955" s="14">
        <v>32423.5</v>
      </c>
      <c r="DC955" s="14">
        <v>126006.5</v>
      </c>
      <c r="DD955" s="14">
        <f>SUMIFS(CountData!$H:$H, CountData!$A:$A, $B955,CountData!$B:$B, $C955, CountData!$C:$C, $D955, CountData!$D:$D, $E955, CountData!$E:$E, $F955, CountData!$F:$F, $G955, CountData!$G:$G, $H955)</f>
        <v>16</v>
      </c>
      <c r="DE955" s="14">
        <f>SUMIFS(CountData!$I:$I, CountData!$A:$A, $B955, CountData!$B:$B, $C955, CountData!$C:$C, $D955, CountData!$D:$D, $E955, CountData!$E:$E, $F955, CountData!$F:$F, $G955, CountData!$G:$G, $H955)</f>
        <v>19</v>
      </c>
      <c r="DF955" s="27">
        <f t="shared" ca="1" si="14"/>
        <v>9240.7274999999972</v>
      </c>
      <c r="DG955" s="14">
        <v>0</v>
      </c>
    </row>
    <row r="956" spans="1:111" x14ac:dyDescent="0.25">
      <c r="A956" s="14" t="s">
        <v>56</v>
      </c>
      <c r="B956" s="14" t="s">
        <v>55</v>
      </c>
      <c r="C956" s="14" t="s">
        <v>55</v>
      </c>
      <c r="D956" s="14" t="s">
        <v>100</v>
      </c>
      <c r="E956" s="14" t="s">
        <v>55</v>
      </c>
      <c r="F956" s="14" t="s">
        <v>55</v>
      </c>
      <c r="G956" s="14" t="s">
        <v>62</v>
      </c>
      <c r="H956" s="1">
        <v>42300</v>
      </c>
      <c r="I956" s="14">
        <v>8026.02</v>
      </c>
      <c r="J956" s="14">
        <v>7668.44</v>
      </c>
      <c r="K956" s="14">
        <v>7508.74</v>
      </c>
      <c r="L956" s="14">
        <v>7759.12</v>
      </c>
      <c r="M956" s="14">
        <v>7757.82</v>
      </c>
      <c r="N956" s="14">
        <v>8669.1200000000008</v>
      </c>
      <c r="O956" s="14">
        <v>10020.34</v>
      </c>
      <c r="P956" s="14">
        <v>11810.44</v>
      </c>
      <c r="Q956" s="14">
        <v>14521.42</v>
      </c>
      <c r="R956" s="14">
        <v>15634.14</v>
      </c>
      <c r="S956" s="14">
        <v>16710.68</v>
      </c>
      <c r="T956" s="14">
        <v>17260.080000000002</v>
      </c>
      <c r="U956" s="14">
        <v>17351.62</v>
      </c>
      <c r="V956" s="14">
        <v>17716.900000000001</v>
      </c>
      <c r="W956" s="14">
        <v>10961.88</v>
      </c>
      <c r="X956" s="14">
        <v>5736.92</v>
      </c>
      <c r="Y956" s="14">
        <v>4961</v>
      </c>
      <c r="Z956" s="14">
        <v>4592.7</v>
      </c>
      <c r="AA956" s="14">
        <v>4338.66</v>
      </c>
      <c r="AB956" s="14">
        <v>6765.24</v>
      </c>
      <c r="AC956" s="14">
        <v>9546.34</v>
      </c>
      <c r="AD956" s="14">
        <v>8626.94</v>
      </c>
      <c r="AE956" s="14">
        <v>7742.76</v>
      </c>
      <c r="AF956" s="14">
        <v>6939.84</v>
      </c>
      <c r="AG956" s="14">
        <v>4907.32</v>
      </c>
      <c r="AH956" s="14">
        <v>7934.3919999999998</v>
      </c>
      <c r="AI956" s="14">
        <v>7657.4750000000004</v>
      </c>
      <c r="AJ956" s="14">
        <v>7600.7520000000004</v>
      </c>
      <c r="AK956" s="14">
        <v>7958.3109999999997</v>
      </c>
      <c r="AL956" s="14">
        <v>7924.7079999999996</v>
      </c>
      <c r="AM956" s="14">
        <v>8707.0609999999997</v>
      </c>
      <c r="AN956" s="14">
        <v>9989.527</v>
      </c>
      <c r="AO956" s="14">
        <v>11599.72</v>
      </c>
      <c r="AP956" s="14">
        <v>14293.34</v>
      </c>
      <c r="AQ956" s="14">
        <v>15172.78</v>
      </c>
      <c r="AR956" s="14">
        <v>16292.79</v>
      </c>
      <c r="AS956" s="14">
        <v>16857.310000000001</v>
      </c>
      <c r="AT956" s="14">
        <v>17611.38</v>
      </c>
      <c r="AU956" s="14">
        <v>17270.55</v>
      </c>
      <c r="AV956" s="14">
        <v>16863.46</v>
      </c>
      <c r="AW956" s="14">
        <v>14270.38</v>
      </c>
      <c r="AX956" s="14">
        <v>13320.18</v>
      </c>
      <c r="AY956" s="14">
        <v>12732.83</v>
      </c>
      <c r="AZ956" s="14">
        <v>11817.07</v>
      </c>
      <c r="BA956" s="14">
        <v>11028.08</v>
      </c>
      <c r="BB956" s="14">
        <v>10230.790000000001</v>
      </c>
      <c r="BC956" s="14">
        <v>8770.2549999999992</v>
      </c>
      <c r="BD956" s="14">
        <v>7804.9210000000003</v>
      </c>
      <c r="BE956" s="14">
        <v>6944.5619999999999</v>
      </c>
      <c r="BF956" s="14">
        <v>13105.61</v>
      </c>
      <c r="BG956" s="14">
        <v>69</v>
      </c>
      <c r="BH956" s="14">
        <v>68.701800000000006</v>
      </c>
      <c r="BI956" s="14">
        <v>68.403499999999994</v>
      </c>
      <c r="BJ956" s="14">
        <v>66</v>
      </c>
      <c r="BK956" s="14">
        <v>62.8947</v>
      </c>
      <c r="BL956" s="14">
        <v>63.192999999999998</v>
      </c>
      <c r="BM956" s="14">
        <v>63.192999999999998</v>
      </c>
      <c r="BN956" s="14">
        <v>66</v>
      </c>
      <c r="BO956" s="14">
        <v>70.403499999999994</v>
      </c>
      <c r="BP956" s="14">
        <v>73.403499999999994</v>
      </c>
      <c r="BQ956" s="14">
        <v>74.403499999999994</v>
      </c>
      <c r="BR956" s="14">
        <v>77.807000000000002</v>
      </c>
      <c r="BS956" s="14">
        <v>80.807000000000002</v>
      </c>
      <c r="BT956" s="14">
        <v>79.508799999999994</v>
      </c>
      <c r="BU956" s="14">
        <v>76.701800000000006</v>
      </c>
      <c r="BV956" s="14">
        <v>79.1053</v>
      </c>
      <c r="BW956" s="14">
        <v>75.701800000000006</v>
      </c>
      <c r="BX956" s="14">
        <v>74</v>
      </c>
      <c r="BY956" s="14">
        <v>72.298199999999994</v>
      </c>
      <c r="BZ956" s="14">
        <v>71.298199999999994</v>
      </c>
      <c r="CA956" s="14">
        <v>69.192999999999998</v>
      </c>
      <c r="CB956" s="14">
        <v>67.491200000000006</v>
      </c>
      <c r="CC956" s="14">
        <v>67.491200000000006</v>
      </c>
      <c r="CD956" s="14">
        <v>67.192999999999998</v>
      </c>
      <c r="CE956" s="14">
        <v>24282.21</v>
      </c>
      <c r="CF956" s="14">
        <v>23563.119999999999</v>
      </c>
      <c r="CG956" s="14">
        <v>23336.78</v>
      </c>
      <c r="CH956" s="14">
        <v>22469.37</v>
      </c>
      <c r="CI956" s="14">
        <v>24358.44</v>
      </c>
      <c r="CJ956" s="14">
        <v>30808.6</v>
      </c>
      <c r="CK956" s="14">
        <v>32019.94</v>
      </c>
      <c r="CL956" s="14">
        <v>50130.13</v>
      </c>
      <c r="CM956" s="14">
        <v>95300.77</v>
      </c>
      <c r="CN956" s="14">
        <v>120868.2</v>
      </c>
      <c r="CO956" s="14">
        <v>169758.5</v>
      </c>
      <c r="CP956" s="14">
        <v>188797.4</v>
      </c>
      <c r="CQ956" s="14">
        <v>234991.7</v>
      </c>
      <c r="CR956" s="14">
        <v>188282.1</v>
      </c>
      <c r="CS956" s="14">
        <v>147696.5</v>
      </c>
      <c r="CT956" s="14">
        <v>170289.3</v>
      </c>
      <c r="CU956" s="14">
        <v>153599</v>
      </c>
      <c r="CV956" s="14">
        <v>144199.6</v>
      </c>
      <c r="CW956" s="14">
        <v>127348.6</v>
      </c>
      <c r="CX956" s="14">
        <v>115026.5</v>
      </c>
      <c r="CY956" s="14">
        <v>97384.24</v>
      </c>
      <c r="CZ956" s="14">
        <v>68728.210000000006</v>
      </c>
      <c r="DA956" s="14">
        <v>39531.660000000003</v>
      </c>
      <c r="DB956" s="14">
        <v>35315.61</v>
      </c>
      <c r="DC956" s="14">
        <v>124903.6</v>
      </c>
      <c r="DD956" s="14">
        <f>SUMIFS(CountData!$H:$H, CountData!$A:$A, $B956,CountData!$B:$B, $C956, CountData!$C:$C, $D956, CountData!$D:$D, $E956, CountData!$E:$E, $F956, CountData!$F:$F, $G956, CountData!$G:$G, $H956)</f>
        <v>16</v>
      </c>
      <c r="DE956" s="14">
        <f>SUMIFS(CountData!$I:$I, CountData!$A:$A, $B956, CountData!$B:$B, $C956, CountData!$C:$C, $D956, CountData!$D:$D, $E956, CountData!$E:$E, $F956, CountData!$F:$F, $G956, CountData!$G:$G, $H956)</f>
        <v>19</v>
      </c>
      <c r="DF956" s="27">
        <f t="shared" ca="1" si="14"/>
        <v>9389.3924999999999</v>
      </c>
      <c r="DG956" s="14">
        <v>0</v>
      </c>
    </row>
    <row r="957" spans="1:111" x14ac:dyDescent="0.25">
      <c r="A957" s="14" t="s">
        <v>56</v>
      </c>
      <c r="B957" s="14" t="s">
        <v>55</v>
      </c>
      <c r="C957" s="14" t="s">
        <v>55</v>
      </c>
      <c r="D957" s="14" t="s">
        <v>100</v>
      </c>
      <c r="E957" s="14" t="s">
        <v>55</v>
      </c>
      <c r="F957" s="14" t="s">
        <v>55</v>
      </c>
      <c r="G957" s="14" t="s">
        <v>62</v>
      </c>
      <c r="H957" s="1">
        <v>42304</v>
      </c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  <c r="AW957" s="14"/>
      <c r="AX957" s="14"/>
      <c r="AY957" s="14"/>
      <c r="AZ957" s="14"/>
      <c r="BA957" s="14"/>
      <c r="BB957" s="14"/>
      <c r="BC957" s="14"/>
      <c r="BD957" s="14"/>
      <c r="BE957" s="14"/>
      <c r="BF957" s="14"/>
      <c r="BG957" s="14"/>
      <c r="BH957" s="14"/>
      <c r="BI957" s="14"/>
      <c r="BJ957" s="14"/>
      <c r="BK957" s="14"/>
      <c r="BL957" s="14"/>
      <c r="BM957" s="14"/>
      <c r="BN957" s="14"/>
      <c r="BO957" s="14"/>
      <c r="BP957" s="14"/>
      <c r="BQ957" s="14"/>
      <c r="BR957" s="14"/>
      <c r="BS957" s="14"/>
      <c r="BT957" s="14"/>
      <c r="BU957" s="14"/>
      <c r="BV957" s="14"/>
      <c r="BW957" s="14"/>
      <c r="BX957" s="14"/>
      <c r="BY957" s="14"/>
      <c r="BZ957" s="14"/>
      <c r="CA957" s="14"/>
      <c r="CB957" s="14"/>
      <c r="CC957" s="14"/>
      <c r="CD957" s="14"/>
      <c r="CE957" s="14"/>
      <c r="CF957" s="14"/>
      <c r="CG957" s="14"/>
      <c r="CH957" s="14"/>
      <c r="CI957" s="14"/>
      <c r="CJ957" s="14"/>
      <c r="CK957" s="14"/>
      <c r="CL957" s="14"/>
      <c r="CM957" s="14"/>
      <c r="CN957" s="14"/>
      <c r="CO957" s="14"/>
      <c r="CP957" s="14"/>
      <c r="CQ957" s="14"/>
      <c r="CR957" s="14"/>
      <c r="CS957" s="14"/>
      <c r="CT957" s="14"/>
      <c r="CU957" s="14"/>
      <c r="CV957" s="14"/>
      <c r="CW957" s="14"/>
      <c r="CX957" s="14"/>
      <c r="CY957" s="14"/>
      <c r="CZ957" s="14"/>
      <c r="DD957" s="14">
        <f>SUMIFS(CountData!$H:$H, CountData!$A:$A, $B957,CountData!$B:$B, $C957, CountData!$C:$C, $D957, CountData!$D:$D, $E957, CountData!$E:$E, $F957, CountData!$F:$F, $G957, CountData!$G:$G, $H957)</f>
        <v>16</v>
      </c>
      <c r="DE957" s="14">
        <f>SUMIFS(CountData!$I:$I, CountData!$A:$A, $B957, CountData!$B:$B, $C957, CountData!$C:$C, $D957, CountData!$D:$D, $E957, CountData!$E:$E, $F957, CountData!$F:$F, $G957, CountData!$G:$G, $H957)</f>
        <v>19</v>
      </c>
      <c r="DF957" s="27">
        <f t="shared" ca="1" si="14"/>
        <v>0</v>
      </c>
      <c r="DG957" s="14">
        <v>1</v>
      </c>
    </row>
    <row r="958" spans="1:111" x14ac:dyDescent="0.25">
      <c r="A958" s="14" t="s">
        <v>56</v>
      </c>
      <c r="B958" s="14" t="s">
        <v>55</v>
      </c>
      <c r="C958" s="14" t="s">
        <v>55</v>
      </c>
      <c r="D958" s="14" t="s">
        <v>100</v>
      </c>
      <c r="E958" s="14" t="s">
        <v>55</v>
      </c>
      <c r="F958" s="14" t="s">
        <v>55</v>
      </c>
      <c r="G958" s="14" t="s">
        <v>62</v>
      </c>
      <c r="H958" s="1">
        <v>42305</v>
      </c>
      <c r="I958" s="14">
        <v>8027.64</v>
      </c>
      <c r="J958" s="14">
        <v>7734.44</v>
      </c>
      <c r="K958" s="14">
        <v>7396.76</v>
      </c>
      <c r="L958" s="14">
        <v>7417.54</v>
      </c>
      <c r="M958" s="14">
        <v>7508.98</v>
      </c>
      <c r="N958" s="14">
        <v>8494.4</v>
      </c>
      <c r="O958" s="14">
        <v>10762.28</v>
      </c>
      <c r="P958" s="14">
        <v>13313.46</v>
      </c>
      <c r="Q958" s="14">
        <v>14978.96</v>
      </c>
      <c r="R958" s="14">
        <v>15609.22</v>
      </c>
      <c r="S958" s="14">
        <v>16323.4</v>
      </c>
      <c r="T958" s="14">
        <v>16231.64</v>
      </c>
      <c r="U958" s="14">
        <v>16242.72</v>
      </c>
      <c r="V958" s="14">
        <v>16169.02</v>
      </c>
      <c r="W958" s="14">
        <v>8983.94</v>
      </c>
      <c r="X958" s="14">
        <v>5701.38</v>
      </c>
      <c r="Y958" s="14">
        <v>4811.08</v>
      </c>
      <c r="Z958" s="14">
        <v>4460.4799999999996</v>
      </c>
      <c r="AA958" s="14">
        <v>4297.1000000000004</v>
      </c>
      <c r="AB958" s="14">
        <v>6994.56</v>
      </c>
      <c r="AC958" s="14">
        <v>10725.84</v>
      </c>
      <c r="AD958" s="14">
        <v>9631.5</v>
      </c>
      <c r="AE958" s="14">
        <v>8416.2999999999993</v>
      </c>
      <c r="AF958" s="14">
        <v>8036.2</v>
      </c>
      <c r="AG958" s="14">
        <v>4817.51</v>
      </c>
      <c r="AH958" s="14">
        <v>7928.2449999999999</v>
      </c>
      <c r="AI958" s="14">
        <v>7711.8760000000002</v>
      </c>
      <c r="AJ958" s="14">
        <v>7486.1840000000002</v>
      </c>
      <c r="AK958" s="14">
        <v>7612.3670000000002</v>
      </c>
      <c r="AL958" s="14">
        <v>7665.6409999999996</v>
      </c>
      <c r="AM958" s="14">
        <v>8528.8719999999994</v>
      </c>
      <c r="AN958" s="14">
        <v>10710.42</v>
      </c>
      <c r="AO958" s="14">
        <v>13098.44</v>
      </c>
      <c r="AP958" s="14">
        <v>14802.57</v>
      </c>
      <c r="AQ958" s="14">
        <v>15110.12</v>
      </c>
      <c r="AR958" s="14">
        <v>16049.68</v>
      </c>
      <c r="AS958" s="14">
        <v>16261.42</v>
      </c>
      <c r="AT958" s="14">
        <v>15702.92</v>
      </c>
      <c r="AU958" s="14">
        <v>15457.67</v>
      </c>
      <c r="AV958" s="14">
        <v>14941.6</v>
      </c>
      <c r="AW958" s="14">
        <v>14270.5</v>
      </c>
      <c r="AX958" s="14">
        <v>13202.78</v>
      </c>
      <c r="AY958" s="14">
        <v>12795.63</v>
      </c>
      <c r="AZ958" s="14">
        <v>11697.23</v>
      </c>
      <c r="BA958" s="14">
        <v>11186.05</v>
      </c>
      <c r="BB958" s="14">
        <v>11106.16</v>
      </c>
      <c r="BC958" s="14">
        <v>9716.6039999999994</v>
      </c>
      <c r="BD958" s="14">
        <v>8392.7540000000008</v>
      </c>
      <c r="BE958" s="14">
        <v>8081.4189999999999</v>
      </c>
      <c r="BF958" s="14">
        <v>12979.3</v>
      </c>
      <c r="BG958" s="14">
        <v>66.491200000000006</v>
      </c>
      <c r="BH958" s="14">
        <v>68.298199999999994</v>
      </c>
      <c r="BI958" s="14">
        <v>69</v>
      </c>
      <c r="BJ958" s="14">
        <v>65.8947</v>
      </c>
      <c r="BK958" s="14">
        <v>63.491199999999999</v>
      </c>
      <c r="BL958" s="14">
        <v>63.491199999999999</v>
      </c>
      <c r="BM958" s="14">
        <v>63.8947</v>
      </c>
      <c r="BN958" s="14">
        <v>67.298199999999994</v>
      </c>
      <c r="BO958" s="14">
        <v>69.403499999999994</v>
      </c>
      <c r="BP958" s="14">
        <v>73.1053</v>
      </c>
      <c r="BQ958" s="14">
        <v>77.807000000000002</v>
      </c>
      <c r="BR958" s="14">
        <v>79.807000000000002</v>
      </c>
      <c r="BS958" s="14">
        <v>78.1053</v>
      </c>
      <c r="BT958" s="14">
        <v>77.1053</v>
      </c>
      <c r="BU958" s="14">
        <v>76.403499999999994</v>
      </c>
      <c r="BV958" s="14">
        <v>76.403499999999994</v>
      </c>
      <c r="BW958" s="14">
        <v>77</v>
      </c>
      <c r="BX958" s="14">
        <v>76.701800000000006</v>
      </c>
      <c r="BY958" s="14">
        <v>73</v>
      </c>
      <c r="BZ958" s="14">
        <v>69.8947</v>
      </c>
      <c r="CA958" s="14">
        <v>69.596500000000006</v>
      </c>
      <c r="CB958" s="14">
        <v>68.8947</v>
      </c>
      <c r="CC958" s="14">
        <v>68.596500000000006</v>
      </c>
      <c r="CD958" s="14">
        <v>69.596500000000006</v>
      </c>
      <c r="CE958" s="14">
        <v>23609.79</v>
      </c>
      <c r="CF958" s="14">
        <v>22628.53</v>
      </c>
      <c r="CG958" s="14">
        <v>22435.03</v>
      </c>
      <c r="CH958" s="14">
        <v>21591.66</v>
      </c>
      <c r="CI958" s="14">
        <v>23280.86</v>
      </c>
      <c r="CJ958" s="14">
        <v>29196.06</v>
      </c>
      <c r="CK958" s="14">
        <v>30375.439999999999</v>
      </c>
      <c r="CL958" s="14">
        <v>47604.77</v>
      </c>
      <c r="CM958" s="14">
        <v>93743.14</v>
      </c>
      <c r="CN958" s="14">
        <v>123242.9</v>
      </c>
      <c r="CO958" s="14">
        <v>165028.5</v>
      </c>
      <c r="CP958" s="14">
        <v>181514.3</v>
      </c>
      <c r="CQ958" s="14">
        <v>174243.9</v>
      </c>
      <c r="CR958" s="14">
        <v>174682</v>
      </c>
      <c r="CS958" s="14">
        <v>143188</v>
      </c>
      <c r="CT958" s="14">
        <v>152220.6</v>
      </c>
      <c r="CU958" s="14">
        <v>189146.4</v>
      </c>
      <c r="CV958" s="14">
        <v>159089.79999999999</v>
      </c>
      <c r="CW958" s="14">
        <v>133228.6</v>
      </c>
      <c r="CX958" s="14">
        <v>108593</v>
      </c>
      <c r="CY958" s="14">
        <v>98695.32</v>
      </c>
      <c r="CZ958" s="14">
        <v>67018.03</v>
      </c>
      <c r="DA958" s="14">
        <v>44211.11</v>
      </c>
      <c r="DB958" s="14">
        <v>33934.65</v>
      </c>
      <c r="DC958" s="14">
        <v>119047.2</v>
      </c>
      <c r="DD958" s="14">
        <f>SUMIFS(CountData!$H:$H, CountData!$A:$A, $B958,CountData!$B:$B, $C958, CountData!$C:$C, $D958, CountData!$D:$D, $E958, CountData!$E:$E, $F958, CountData!$F:$F, $G958, CountData!$G:$G, $H958)</f>
        <v>16</v>
      </c>
      <c r="DE958" s="14">
        <f>SUMIFS(CountData!$I:$I, CountData!$A:$A, $B958, CountData!$B:$B, $C958, CountData!$C:$C, $D958, CountData!$D:$D, $E958, CountData!$E:$E, $F958, CountData!$F:$F, $G958, CountData!$G:$G, $H958)</f>
        <v>19</v>
      </c>
      <c r="DF958" s="27">
        <f t="shared" ca="1" si="14"/>
        <v>8985.1174999999985</v>
      </c>
      <c r="DG958" s="14">
        <v>0</v>
      </c>
    </row>
    <row r="959" spans="1:111" x14ac:dyDescent="0.25">
      <c r="A959" s="14" t="s">
        <v>56</v>
      </c>
      <c r="B959" s="14" t="s">
        <v>55</v>
      </c>
      <c r="C959" s="14" t="s">
        <v>55</v>
      </c>
      <c r="D959" s="14" t="s">
        <v>100</v>
      </c>
      <c r="E959" s="14" t="s">
        <v>55</v>
      </c>
      <c r="F959" s="14" t="s">
        <v>55</v>
      </c>
      <c r="G959" s="14" t="s">
        <v>62</v>
      </c>
      <c r="H959" s="1">
        <v>42307</v>
      </c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  <c r="AW959" s="14"/>
      <c r="AX959" s="14"/>
      <c r="AY959" s="14"/>
      <c r="AZ959" s="14"/>
      <c r="BA959" s="14"/>
      <c r="BB959" s="14"/>
      <c r="BC959" s="14"/>
      <c r="BD959" s="14"/>
      <c r="BE959" s="14"/>
      <c r="BF959" s="14"/>
      <c r="BG959" s="14"/>
      <c r="BH959" s="14"/>
      <c r="BI959" s="14"/>
      <c r="BJ959" s="14"/>
      <c r="BK959" s="14"/>
      <c r="BL959" s="14"/>
      <c r="BM959" s="14"/>
      <c r="BN959" s="14"/>
      <c r="BO959" s="14"/>
      <c r="BP959" s="14"/>
      <c r="BQ959" s="14"/>
      <c r="BR959" s="14"/>
      <c r="BS959" s="14"/>
      <c r="BT959" s="14"/>
      <c r="BU959" s="14"/>
      <c r="BV959" s="14"/>
      <c r="BW959" s="14"/>
      <c r="BX959" s="14"/>
      <c r="BY959" s="14"/>
      <c r="BZ959" s="14"/>
      <c r="CA959" s="14"/>
      <c r="CB959" s="14"/>
      <c r="CC959" s="14"/>
      <c r="CD959" s="14"/>
      <c r="CE959" s="14"/>
      <c r="CF959" s="14"/>
      <c r="CG959" s="14"/>
      <c r="CH959" s="14"/>
      <c r="CI959" s="14"/>
      <c r="CJ959" s="14"/>
      <c r="CK959" s="14"/>
      <c r="CL959" s="14"/>
      <c r="CM959" s="14"/>
      <c r="CN959" s="14"/>
      <c r="CO959" s="14"/>
      <c r="CP959" s="14"/>
      <c r="CQ959" s="14"/>
      <c r="CR959" s="14"/>
      <c r="CS959" s="14"/>
      <c r="CT959" s="14"/>
      <c r="CU959" s="14"/>
      <c r="CV959" s="14"/>
      <c r="CW959" s="14"/>
      <c r="CX959" s="14"/>
      <c r="CY959" s="14"/>
      <c r="CZ959" s="14"/>
      <c r="DD959" s="14">
        <f>SUMIFS(CountData!$H:$H, CountData!$A:$A, $B959,CountData!$B:$B, $C959, CountData!$C:$C, $D959, CountData!$D:$D, $E959, CountData!$E:$E, $F959, CountData!$F:$F, $G959, CountData!$G:$G, $H959)</f>
        <v>16</v>
      </c>
      <c r="DE959" s="14">
        <f>SUMIFS(CountData!$I:$I, CountData!$A:$A, $B959, CountData!$B:$B, $C959, CountData!$C:$C, $D959, CountData!$D:$D, $E959, CountData!$E:$E, $F959, CountData!$F:$F, $G959, CountData!$G:$G, $H959)</f>
        <v>19</v>
      </c>
      <c r="DF959" s="27">
        <f t="shared" ca="1" si="14"/>
        <v>0</v>
      </c>
      <c r="DG959" s="14">
        <v>1</v>
      </c>
    </row>
    <row r="960" spans="1:111" x14ac:dyDescent="0.25">
      <c r="A960" s="14" t="s">
        <v>56</v>
      </c>
      <c r="B960" s="14" t="s">
        <v>55</v>
      </c>
      <c r="C960" s="14" t="s">
        <v>55</v>
      </c>
      <c r="D960" s="14" t="s">
        <v>100</v>
      </c>
      <c r="E960" s="14" t="s">
        <v>55</v>
      </c>
      <c r="F960" s="14" t="s">
        <v>55</v>
      </c>
      <c r="G960" s="14" t="s">
        <v>103</v>
      </c>
      <c r="H960" s="1">
        <v>42125</v>
      </c>
      <c r="I960" s="14">
        <v>9624.6200000000008</v>
      </c>
      <c r="J960" s="14">
        <v>9595.42</v>
      </c>
      <c r="K960" s="14">
        <v>9679.44</v>
      </c>
      <c r="L960" s="14">
        <v>9771.34</v>
      </c>
      <c r="M960" s="14">
        <v>9963.16</v>
      </c>
      <c r="N960" s="14">
        <v>10343.780000000001</v>
      </c>
      <c r="O960" s="14">
        <v>10903.78</v>
      </c>
      <c r="P960" s="14">
        <v>11068.86</v>
      </c>
      <c r="Q960" s="14">
        <v>11297.54</v>
      </c>
      <c r="R960" s="14">
        <v>11710.28</v>
      </c>
      <c r="S960" s="14">
        <v>11977.46</v>
      </c>
      <c r="T960" s="14">
        <v>12293.16</v>
      </c>
      <c r="U960" s="14">
        <v>12482.9</v>
      </c>
      <c r="V960" s="14">
        <v>12659.5</v>
      </c>
      <c r="W960" s="14">
        <v>12652.4</v>
      </c>
      <c r="X960" s="14">
        <v>11580.22</v>
      </c>
      <c r="Y960" s="14">
        <v>11455.02</v>
      </c>
      <c r="Z960" s="14">
        <v>11401.94</v>
      </c>
      <c r="AA960" s="14">
        <v>11043.56</v>
      </c>
      <c r="AB960" s="14">
        <v>11816.46</v>
      </c>
      <c r="AC960" s="14">
        <v>11552.86</v>
      </c>
      <c r="AD960" s="14">
        <v>11211.2</v>
      </c>
      <c r="AE960" s="14">
        <v>10408.24</v>
      </c>
      <c r="AF960" s="14">
        <v>9886.16</v>
      </c>
      <c r="AG960" s="14">
        <v>11370.19</v>
      </c>
      <c r="AH960" s="14">
        <v>9651.598</v>
      </c>
      <c r="AI960" s="14">
        <v>9591.8080000000009</v>
      </c>
      <c r="AJ960" s="14">
        <v>9698.9599999999991</v>
      </c>
      <c r="AK960" s="14">
        <v>9836.7060000000001</v>
      </c>
      <c r="AL960" s="14">
        <v>10025.14</v>
      </c>
      <c r="AM960" s="14">
        <v>10382.370000000001</v>
      </c>
      <c r="AN960" s="14">
        <v>10941.84</v>
      </c>
      <c r="AO960" s="14">
        <v>11037.64</v>
      </c>
      <c r="AP960" s="14">
        <v>11221.28</v>
      </c>
      <c r="AQ960" s="14">
        <v>11609.13</v>
      </c>
      <c r="AR960" s="14">
        <v>11827.29</v>
      </c>
      <c r="AS960" s="14">
        <v>12090.88</v>
      </c>
      <c r="AT960" s="14">
        <v>12184.01</v>
      </c>
      <c r="AU960" s="14">
        <v>12413.16</v>
      </c>
      <c r="AV960" s="14">
        <v>12475.2</v>
      </c>
      <c r="AW960" s="14">
        <v>12473.26</v>
      </c>
      <c r="AX960" s="14">
        <v>12276.19</v>
      </c>
      <c r="AY960" s="14">
        <v>12224.9</v>
      </c>
      <c r="AZ960" s="14">
        <v>11884.55</v>
      </c>
      <c r="BA960" s="14">
        <v>11812.77</v>
      </c>
      <c r="BB960" s="14">
        <v>11404.63</v>
      </c>
      <c r="BC960" s="14">
        <v>11067.79</v>
      </c>
      <c r="BD960" s="14">
        <v>10293.27</v>
      </c>
      <c r="BE960" s="14">
        <v>9793.8700000000008</v>
      </c>
      <c r="BF960" s="14">
        <v>12198.39</v>
      </c>
      <c r="BG960" s="14">
        <v>65.541700000000006</v>
      </c>
      <c r="BH960" s="14">
        <v>65.083299999999994</v>
      </c>
      <c r="BI960" s="14">
        <v>64.083299999999994</v>
      </c>
      <c r="BJ960" s="14">
        <v>63.541699999999999</v>
      </c>
      <c r="BK960" s="14">
        <v>62.541699999999999</v>
      </c>
      <c r="BL960" s="14">
        <v>60.708300000000001</v>
      </c>
      <c r="BM960" s="14">
        <v>63.541699999999999</v>
      </c>
      <c r="BN960" s="14">
        <v>67.916700000000006</v>
      </c>
      <c r="BO960" s="14">
        <v>70.666700000000006</v>
      </c>
      <c r="BP960" s="14">
        <v>73.5</v>
      </c>
      <c r="BQ960" s="14">
        <v>77.958299999999994</v>
      </c>
      <c r="BR960" s="14">
        <v>79.416700000000006</v>
      </c>
      <c r="BS960" s="14">
        <v>81.5</v>
      </c>
      <c r="BT960" s="14">
        <v>81.583299999999994</v>
      </c>
      <c r="BU960" s="14">
        <v>81.75</v>
      </c>
      <c r="BV960" s="14">
        <v>80.208299999999994</v>
      </c>
      <c r="BW960" s="14">
        <v>77.208299999999994</v>
      </c>
      <c r="BX960" s="14">
        <v>74.375</v>
      </c>
      <c r="BY960" s="14">
        <v>73</v>
      </c>
      <c r="BZ960" s="14">
        <v>70</v>
      </c>
      <c r="CA960" s="14">
        <v>68.541700000000006</v>
      </c>
      <c r="CB960" s="14">
        <v>68.083299999999994</v>
      </c>
      <c r="CC960" s="14">
        <v>66.083299999999994</v>
      </c>
      <c r="CD960" s="14">
        <v>65.083299999999994</v>
      </c>
      <c r="CE960" s="14">
        <v>1024.6379999999999</v>
      </c>
      <c r="CF960" s="14">
        <v>1049.4549999999999</v>
      </c>
      <c r="CG960" s="14">
        <v>949.73299999999995</v>
      </c>
      <c r="CH960" s="14">
        <v>835.7808</v>
      </c>
      <c r="CI960" s="14">
        <v>685.07749999999999</v>
      </c>
      <c r="CJ960" s="14">
        <v>482.81439999999998</v>
      </c>
      <c r="CK960" s="14">
        <v>655.8098</v>
      </c>
      <c r="CL960" s="14">
        <v>325.12619999999998</v>
      </c>
      <c r="CM960" s="14">
        <v>373.74919999999997</v>
      </c>
      <c r="CN960" s="14">
        <v>533.68039999999996</v>
      </c>
      <c r="CO960" s="14">
        <v>835.62710000000004</v>
      </c>
      <c r="CP960" s="14">
        <v>970.08029999999997</v>
      </c>
      <c r="CQ960" s="14">
        <v>1382.6130000000001</v>
      </c>
      <c r="CR960" s="14">
        <v>1522.7439999999999</v>
      </c>
      <c r="CS960" s="14">
        <v>1566.4010000000001</v>
      </c>
      <c r="CT960" s="14">
        <v>1471.2460000000001</v>
      </c>
      <c r="CU960" s="14">
        <v>1276.258</v>
      </c>
      <c r="CV960" s="14">
        <v>1076.508</v>
      </c>
      <c r="CW960" s="14">
        <v>996.89919999999995</v>
      </c>
      <c r="CX960" s="14">
        <v>810.154</v>
      </c>
      <c r="CY960" s="14">
        <v>1300.9749999999999</v>
      </c>
      <c r="CZ960" s="14">
        <v>1909.223</v>
      </c>
      <c r="DA960" s="14">
        <v>1077.692</v>
      </c>
      <c r="DB960" s="14">
        <v>1095.5709999999999</v>
      </c>
      <c r="DC960" s="14">
        <v>1028.5060000000001</v>
      </c>
      <c r="DD960" s="14">
        <f>SUMIFS(CountData!$H:$H, CountData!$A:$A, $B960,CountData!$B:$B, $C960, CountData!$C:$C, $D960, CountData!$D:$D, $E960, CountData!$E:$E, $F960, CountData!$F:$F, $G960, CountData!$G:$G, $H960)</f>
        <v>16</v>
      </c>
      <c r="DE960" s="14">
        <f>SUMIFS(CountData!$I:$I, CountData!$A:$A, $B960, CountData!$B:$B, $C960, CountData!$C:$C, $D960, CountData!$D:$D, $E960, CountData!$E:$E, $F960, CountData!$F:$F, $G960, CountData!$G:$G, $H960)</f>
        <v>19</v>
      </c>
      <c r="DF960" s="27">
        <f t="shared" ca="1" si="14"/>
        <v>992.20250000000124</v>
      </c>
      <c r="DG960" s="14">
        <v>0</v>
      </c>
    </row>
    <row r="961" spans="1:111" x14ac:dyDescent="0.25">
      <c r="A961" s="14" t="s">
        <v>56</v>
      </c>
      <c r="B961" s="14" t="s">
        <v>55</v>
      </c>
      <c r="C961" s="14" t="s">
        <v>55</v>
      </c>
      <c r="D961" s="14" t="s">
        <v>100</v>
      </c>
      <c r="E961" s="14" t="s">
        <v>55</v>
      </c>
      <c r="F961" s="14" t="s">
        <v>55</v>
      </c>
      <c r="G961" s="14" t="s">
        <v>103</v>
      </c>
      <c r="H961" s="1">
        <v>42164</v>
      </c>
      <c r="I961" s="14">
        <v>12307.52</v>
      </c>
      <c r="J961" s="14">
        <v>12344.6</v>
      </c>
      <c r="K961" s="14">
        <v>12422.68</v>
      </c>
      <c r="L961" s="14">
        <v>12636.78</v>
      </c>
      <c r="M961" s="14">
        <v>12757.12</v>
      </c>
      <c r="N961" s="14">
        <v>13332.54</v>
      </c>
      <c r="O961" s="14">
        <v>14586.28</v>
      </c>
      <c r="P961" s="14">
        <v>14654.38</v>
      </c>
      <c r="Q961" s="14">
        <v>14628.2</v>
      </c>
      <c r="R961" s="14">
        <v>15170.84</v>
      </c>
      <c r="S961" s="14">
        <v>15613.18</v>
      </c>
      <c r="T961" s="14">
        <v>15819.46</v>
      </c>
      <c r="U961" s="14">
        <v>15656.66</v>
      </c>
      <c r="V961" s="14">
        <v>15596.22</v>
      </c>
      <c r="W961" s="14">
        <v>15134.74</v>
      </c>
      <c r="X961" s="14">
        <v>13388.02</v>
      </c>
      <c r="Y961" s="14">
        <v>13370.14</v>
      </c>
      <c r="Z961" s="14">
        <v>13264.44</v>
      </c>
      <c r="AA961" s="14">
        <v>13037.9</v>
      </c>
      <c r="AB961" s="14">
        <v>14690.08</v>
      </c>
      <c r="AC961" s="14">
        <v>15075.56</v>
      </c>
      <c r="AD961" s="14">
        <v>14801.46</v>
      </c>
      <c r="AE961" s="14">
        <v>13116.94</v>
      </c>
      <c r="AF961" s="14">
        <v>12620.3</v>
      </c>
      <c r="AG961" s="14">
        <v>13265.13</v>
      </c>
      <c r="AH961" s="14">
        <v>12366.24</v>
      </c>
      <c r="AI961" s="14">
        <v>12372.5</v>
      </c>
      <c r="AJ961" s="14">
        <v>12477.77</v>
      </c>
      <c r="AK961" s="14">
        <v>12742.86</v>
      </c>
      <c r="AL961" s="14">
        <v>12845.03</v>
      </c>
      <c r="AM961" s="14">
        <v>13398.75</v>
      </c>
      <c r="AN961" s="14">
        <v>14625.02</v>
      </c>
      <c r="AO961" s="14">
        <v>14582.31</v>
      </c>
      <c r="AP961" s="14">
        <v>14538.25</v>
      </c>
      <c r="AQ961" s="14">
        <v>15038.75</v>
      </c>
      <c r="AR961" s="14">
        <v>15462.39</v>
      </c>
      <c r="AS961" s="14">
        <v>15612.03</v>
      </c>
      <c r="AT961" s="14">
        <v>15443.65</v>
      </c>
      <c r="AU961" s="14">
        <v>15413.42</v>
      </c>
      <c r="AV961" s="14">
        <v>15197.81</v>
      </c>
      <c r="AW961" s="14">
        <v>15455.2</v>
      </c>
      <c r="AX961" s="14">
        <v>15437.22</v>
      </c>
      <c r="AY961" s="14">
        <v>15240.47</v>
      </c>
      <c r="AZ961" s="14">
        <v>14855.91</v>
      </c>
      <c r="BA961" s="14">
        <v>15021.1</v>
      </c>
      <c r="BB961" s="14">
        <v>14962.58</v>
      </c>
      <c r="BC961" s="14">
        <v>14670.29</v>
      </c>
      <c r="BD961" s="14">
        <v>13002.66</v>
      </c>
      <c r="BE961" s="14">
        <v>12522.81</v>
      </c>
      <c r="BF961" s="14">
        <v>15249.89</v>
      </c>
      <c r="BG961" s="14">
        <v>70.293099999999995</v>
      </c>
      <c r="BH961" s="14">
        <v>70.293099999999995</v>
      </c>
      <c r="BI961" s="14">
        <v>69.724100000000007</v>
      </c>
      <c r="BJ961" s="14">
        <v>70.862099999999998</v>
      </c>
      <c r="BK961" s="14">
        <v>70.430999999999997</v>
      </c>
      <c r="BL961" s="14">
        <v>69.862099999999998</v>
      </c>
      <c r="BM961" s="14">
        <v>68.862099999999998</v>
      </c>
      <c r="BN961" s="14">
        <v>68.862099999999998</v>
      </c>
      <c r="BO961" s="14">
        <v>69.862099999999998</v>
      </c>
      <c r="BP961" s="14">
        <v>75.862099999999998</v>
      </c>
      <c r="BQ961" s="14">
        <v>82.017200000000003</v>
      </c>
      <c r="BR961" s="14">
        <v>80.741399999999999</v>
      </c>
      <c r="BS961" s="14">
        <v>77.293099999999995</v>
      </c>
      <c r="BT961" s="14">
        <v>78.586200000000005</v>
      </c>
      <c r="BU961" s="14">
        <v>75.310299999999998</v>
      </c>
      <c r="BV961" s="14">
        <v>73.310299999999998</v>
      </c>
      <c r="BW961" s="14">
        <v>70.586200000000005</v>
      </c>
      <c r="BX961" s="14">
        <v>69.724100000000007</v>
      </c>
      <c r="BY961" s="14">
        <v>68.724100000000007</v>
      </c>
      <c r="BZ961" s="14">
        <v>68.293099999999995</v>
      </c>
      <c r="CA961" s="14">
        <v>67.862099999999998</v>
      </c>
      <c r="CB961" s="14">
        <v>67.862099999999998</v>
      </c>
      <c r="CC961" s="14">
        <v>66.862099999999998</v>
      </c>
      <c r="CD961" s="14">
        <v>66.862099999999998</v>
      </c>
      <c r="CE961" s="14">
        <v>1457.5640000000001</v>
      </c>
      <c r="CF961" s="14">
        <v>1324.9690000000001</v>
      </c>
      <c r="CG961" s="14">
        <v>1304.135</v>
      </c>
      <c r="CH961" s="14">
        <v>1144.9190000000001</v>
      </c>
      <c r="CI961" s="14">
        <v>870.82449999999994</v>
      </c>
      <c r="CJ961" s="14">
        <v>569.25149999999996</v>
      </c>
      <c r="CK961" s="14">
        <v>990.13009999999997</v>
      </c>
      <c r="CL961" s="14">
        <v>384.57560000000001</v>
      </c>
      <c r="CM961" s="14">
        <v>433.74380000000002</v>
      </c>
      <c r="CN961" s="14">
        <v>760.92160000000001</v>
      </c>
      <c r="CO961" s="14">
        <v>1476.894</v>
      </c>
      <c r="CP961" s="14">
        <v>1621.0540000000001</v>
      </c>
      <c r="CQ961" s="14">
        <v>1623.261</v>
      </c>
      <c r="CR961" s="14">
        <v>1505.0650000000001</v>
      </c>
      <c r="CS961" s="14">
        <v>1795.2629999999999</v>
      </c>
      <c r="CT961" s="14">
        <v>2782.944</v>
      </c>
      <c r="CU961" s="14">
        <v>4381.7</v>
      </c>
      <c r="CV961" s="14">
        <v>4007.9340000000002</v>
      </c>
      <c r="CW961" s="14">
        <v>3464.4879999999998</v>
      </c>
      <c r="CX961" s="14">
        <v>1258.232</v>
      </c>
      <c r="CY961" s="14">
        <v>1856.452</v>
      </c>
      <c r="CZ961" s="14">
        <v>2789.828</v>
      </c>
      <c r="DA961" s="14">
        <v>1321.768</v>
      </c>
      <c r="DB961" s="14">
        <v>1454.213</v>
      </c>
      <c r="DC961" s="14">
        <v>3626.3330000000001</v>
      </c>
      <c r="DD961" s="14">
        <f>SUMIFS(CountData!$H:$H, CountData!$A:$A, $B961,CountData!$B:$B, $C961, CountData!$C:$C, $D961, CountData!$D:$D, $E961, CountData!$E:$E, $F961, CountData!$F:$F, $G961, CountData!$G:$G, $H961)</f>
        <v>16</v>
      </c>
      <c r="DE961" s="14">
        <f>SUMIFS(CountData!$I:$I, CountData!$A:$A, $B961, CountData!$B:$B, $C961, CountData!$C:$C, $D961, CountData!$D:$D, $E961, CountData!$E:$E, $F961, CountData!$F:$F, $G961, CountData!$G:$G, $H961)</f>
        <v>19</v>
      </c>
      <c r="DF961" s="27">
        <f t="shared" ca="1" si="14"/>
        <v>2067.5500000000011</v>
      </c>
      <c r="DG961" s="14">
        <v>0</v>
      </c>
    </row>
    <row r="962" spans="1:111" x14ac:dyDescent="0.25">
      <c r="A962" s="14" t="s">
        <v>56</v>
      </c>
      <c r="B962" s="14" t="s">
        <v>55</v>
      </c>
      <c r="C962" s="14" t="s">
        <v>55</v>
      </c>
      <c r="D962" s="14" t="s">
        <v>100</v>
      </c>
      <c r="E962" s="14" t="s">
        <v>55</v>
      </c>
      <c r="F962" s="14" t="s">
        <v>55</v>
      </c>
      <c r="G962" s="14" t="s">
        <v>103</v>
      </c>
      <c r="H962" s="1">
        <v>42179</v>
      </c>
      <c r="I962" s="14">
        <v>12923.68</v>
      </c>
      <c r="J962" s="14">
        <v>12906.52</v>
      </c>
      <c r="K962" s="14">
        <v>13038.42</v>
      </c>
      <c r="L962" s="14">
        <v>13077.84</v>
      </c>
      <c r="M962" s="14">
        <v>13223.68</v>
      </c>
      <c r="N962" s="14">
        <v>13631.36</v>
      </c>
      <c r="O962" s="14">
        <v>14748.88</v>
      </c>
      <c r="P962" s="14">
        <v>15019.64</v>
      </c>
      <c r="Q962" s="14">
        <v>15245.5</v>
      </c>
      <c r="R962" s="14">
        <v>15955.76</v>
      </c>
      <c r="S962" s="14">
        <v>16336.84</v>
      </c>
      <c r="T962" s="14">
        <v>16555.3</v>
      </c>
      <c r="U962" s="14">
        <v>16517.28</v>
      </c>
      <c r="V962" s="14">
        <v>16667</v>
      </c>
      <c r="W962" s="14">
        <v>16429.8</v>
      </c>
      <c r="X962" s="14">
        <v>14146.28</v>
      </c>
      <c r="Y962" s="14">
        <v>14092.28</v>
      </c>
      <c r="Z962" s="14">
        <v>14014.64</v>
      </c>
      <c r="AA962" s="14">
        <v>13608.26</v>
      </c>
      <c r="AB962" s="14">
        <v>15623.26</v>
      </c>
      <c r="AC962" s="14">
        <v>16202.28</v>
      </c>
      <c r="AD962" s="14">
        <v>15828.26</v>
      </c>
      <c r="AE962" s="14">
        <v>13977.5</v>
      </c>
      <c r="AF962" s="14">
        <v>13320.66</v>
      </c>
      <c r="AG962" s="14">
        <v>13965.36</v>
      </c>
      <c r="AH962" s="14">
        <v>13019.33</v>
      </c>
      <c r="AI962" s="14">
        <v>12968.81</v>
      </c>
      <c r="AJ962" s="14">
        <v>13125.35</v>
      </c>
      <c r="AK962" s="14">
        <v>13213.46</v>
      </c>
      <c r="AL962" s="14">
        <v>13351.13</v>
      </c>
      <c r="AM962" s="14">
        <v>13707.74</v>
      </c>
      <c r="AN962" s="14">
        <v>14783.89</v>
      </c>
      <c r="AO962" s="14">
        <v>14945.4</v>
      </c>
      <c r="AP962" s="14">
        <v>15134.31</v>
      </c>
      <c r="AQ962" s="14">
        <v>15840.23</v>
      </c>
      <c r="AR962" s="14">
        <v>16143.46</v>
      </c>
      <c r="AS962" s="14">
        <v>16336.06</v>
      </c>
      <c r="AT962" s="14">
        <v>16344.72</v>
      </c>
      <c r="AU962" s="14">
        <v>16445.330000000002</v>
      </c>
      <c r="AV962" s="14">
        <v>16490.61</v>
      </c>
      <c r="AW962" s="14">
        <v>16427.48</v>
      </c>
      <c r="AX962" s="14">
        <v>16360.92</v>
      </c>
      <c r="AY962" s="14">
        <v>16293.52</v>
      </c>
      <c r="AZ962" s="14">
        <v>15898.25</v>
      </c>
      <c r="BA962" s="14">
        <v>15979.62</v>
      </c>
      <c r="BB962" s="14">
        <v>16044.81</v>
      </c>
      <c r="BC962" s="14">
        <v>15666.81</v>
      </c>
      <c r="BD962" s="14">
        <v>13852.66</v>
      </c>
      <c r="BE962" s="14">
        <v>13233.48</v>
      </c>
      <c r="BF962" s="14">
        <v>16250.2</v>
      </c>
      <c r="BG962" s="14">
        <v>67.222200000000001</v>
      </c>
      <c r="BH962" s="14">
        <v>67.111099999999993</v>
      </c>
      <c r="BI962" s="14">
        <v>65.333299999999994</v>
      </c>
      <c r="BJ962" s="14">
        <v>64.888900000000007</v>
      </c>
      <c r="BK962" s="14">
        <v>63.8889</v>
      </c>
      <c r="BL962" s="14">
        <v>66.666700000000006</v>
      </c>
      <c r="BM962" s="14">
        <v>68.111099999999993</v>
      </c>
      <c r="BN962" s="14">
        <v>68.777799999999999</v>
      </c>
      <c r="BO962" s="14">
        <v>70.666700000000006</v>
      </c>
      <c r="BP962" s="14">
        <v>73.555599999999998</v>
      </c>
      <c r="BQ962" s="14">
        <v>75.444400000000002</v>
      </c>
      <c r="BR962" s="14">
        <v>78</v>
      </c>
      <c r="BS962" s="14">
        <v>76.444400000000002</v>
      </c>
      <c r="BT962" s="14">
        <v>76.888900000000007</v>
      </c>
      <c r="BU962" s="14">
        <v>76.444400000000002</v>
      </c>
      <c r="BV962" s="14">
        <v>77.444400000000002</v>
      </c>
      <c r="BW962" s="14">
        <v>76</v>
      </c>
      <c r="BX962" s="14">
        <v>75</v>
      </c>
      <c r="BY962" s="14">
        <v>74.777799999999999</v>
      </c>
      <c r="BZ962" s="14">
        <v>71</v>
      </c>
      <c r="CA962" s="14">
        <v>69.555599999999998</v>
      </c>
      <c r="CB962" s="14">
        <v>68.555599999999998</v>
      </c>
      <c r="CC962" s="14">
        <v>67.666700000000006</v>
      </c>
      <c r="CD962" s="14">
        <v>67.666700000000006</v>
      </c>
      <c r="CE962" s="14">
        <v>1371.5840000000001</v>
      </c>
      <c r="CF962" s="14">
        <v>1395.761</v>
      </c>
      <c r="CG962" s="14">
        <v>1353.579</v>
      </c>
      <c r="CH962" s="14">
        <v>1187.19</v>
      </c>
      <c r="CI962" s="14">
        <v>894.66430000000003</v>
      </c>
      <c r="CJ962" s="14">
        <v>604.33450000000005</v>
      </c>
      <c r="CK962" s="14">
        <v>1112.971</v>
      </c>
      <c r="CL962" s="14">
        <v>408.4153</v>
      </c>
      <c r="CM962" s="14">
        <v>415.71420000000001</v>
      </c>
      <c r="CN962" s="14">
        <v>569.72410000000002</v>
      </c>
      <c r="CO962" s="14">
        <v>846.15779999999995</v>
      </c>
      <c r="CP962" s="14">
        <v>1249.5139999999999</v>
      </c>
      <c r="CQ962" s="14">
        <v>1325.4449999999999</v>
      </c>
      <c r="CR962" s="14">
        <v>1547.527</v>
      </c>
      <c r="CS962" s="14">
        <v>1882.7370000000001</v>
      </c>
      <c r="CT962" s="14">
        <v>4206.268</v>
      </c>
      <c r="CU962" s="14">
        <v>3633.6469999999999</v>
      </c>
      <c r="CV962" s="14">
        <v>3121.0729999999999</v>
      </c>
      <c r="CW962" s="14">
        <v>3047.8760000000002</v>
      </c>
      <c r="CX962" s="14">
        <v>1387.5909999999999</v>
      </c>
      <c r="CY962" s="14">
        <v>2247.5079999999998</v>
      </c>
      <c r="CZ962" s="14">
        <v>3324.989</v>
      </c>
      <c r="DA962" s="14">
        <v>1448.0640000000001</v>
      </c>
      <c r="DB962" s="14">
        <v>1615.82</v>
      </c>
      <c r="DC962" s="14">
        <v>3331.701</v>
      </c>
      <c r="DD962" s="14">
        <f>SUMIFS(CountData!$H:$H, CountData!$A:$A, $B962,CountData!$B:$B, $C962, CountData!$C:$C, $D962, CountData!$D:$D, $E962, CountData!$E:$E, $F962, CountData!$F:$F, $G962, CountData!$G:$G, $H962)</f>
        <v>16</v>
      </c>
      <c r="DE962" s="14">
        <f>SUMIFS(CountData!$I:$I, CountData!$A:$A, $B962, CountData!$B:$B, $C962, CountData!$C:$C, $D962, CountData!$D:$D, $E962, CountData!$E:$E, $F962, CountData!$F:$F, $G962, CountData!$G:$G, $H962)</f>
        <v>19</v>
      </c>
      <c r="DF962" s="27">
        <f t="shared" ca="1" si="14"/>
        <v>2427.7674999999999</v>
      </c>
      <c r="DG962" s="14">
        <v>0</v>
      </c>
    </row>
    <row r="963" spans="1:111" x14ac:dyDescent="0.25">
      <c r="A963" s="14" t="s">
        <v>56</v>
      </c>
      <c r="B963" s="14" t="s">
        <v>55</v>
      </c>
      <c r="C963" s="14" t="s">
        <v>55</v>
      </c>
      <c r="D963" s="14" t="s">
        <v>100</v>
      </c>
      <c r="E963" s="14" t="s">
        <v>55</v>
      </c>
      <c r="F963" s="14" t="s">
        <v>55</v>
      </c>
      <c r="G963" s="14" t="s">
        <v>103</v>
      </c>
      <c r="H963" s="1">
        <v>42180</v>
      </c>
      <c r="I963" s="14">
        <v>12775.98</v>
      </c>
      <c r="J963" s="14">
        <v>12658.3</v>
      </c>
      <c r="K963" s="14">
        <v>12805.86</v>
      </c>
      <c r="L963" s="14">
        <v>12932.32</v>
      </c>
      <c r="M963" s="14">
        <v>13141.78</v>
      </c>
      <c r="N963" s="14">
        <v>13728.82</v>
      </c>
      <c r="O963" s="14">
        <v>14837.52</v>
      </c>
      <c r="P963" s="14">
        <v>15028.92</v>
      </c>
      <c r="Q963" s="14">
        <v>15060.3</v>
      </c>
      <c r="R963" s="14">
        <v>15609.94</v>
      </c>
      <c r="S963" s="14">
        <v>15947.2</v>
      </c>
      <c r="T963" s="14">
        <v>16081.8</v>
      </c>
      <c r="U963" s="14">
        <v>16166.6</v>
      </c>
      <c r="V963" s="14">
        <v>16431.080000000002</v>
      </c>
      <c r="W963" s="14">
        <v>16243.84</v>
      </c>
      <c r="X963" s="14">
        <v>14092.2</v>
      </c>
      <c r="Y963" s="14">
        <v>13895.3</v>
      </c>
      <c r="Z963" s="14">
        <v>13783.32</v>
      </c>
      <c r="AA963" s="14">
        <v>13473.5</v>
      </c>
      <c r="AB963" s="14">
        <v>15355.28</v>
      </c>
      <c r="AC963" s="14">
        <v>15872.44</v>
      </c>
      <c r="AD963" s="14">
        <v>15503.32</v>
      </c>
      <c r="AE963" s="14">
        <v>13766.72</v>
      </c>
      <c r="AF963" s="14">
        <v>13190.66</v>
      </c>
      <c r="AG963" s="14">
        <v>13811.08</v>
      </c>
      <c r="AH963" s="14">
        <v>12868.95</v>
      </c>
      <c r="AI963" s="14">
        <v>12719.07</v>
      </c>
      <c r="AJ963" s="14">
        <v>12889.5</v>
      </c>
      <c r="AK963" s="14">
        <v>13064.69</v>
      </c>
      <c r="AL963" s="14">
        <v>13270.14</v>
      </c>
      <c r="AM963" s="14">
        <v>13805.58</v>
      </c>
      <c r="AN963" s="14">
        <v>14874.4</v>
      </c>
      <c r="AO963" s="14">
        <v>14953.33</v>
      </c>
      <c r="AP963" s="14">
        <v>14947.3</v>
      </c>
      <c r="AQ963" s="14">
        <v>15476.34</v>
      </c>
      <c r="AR963" s="14">
        <v>15754.63</v>
      </c>
      <c r="AS963" s="14">
        <v>15863.12</v>
      </c>
      <c r="AT963" s="14">
        <v>16006.11</v>
      </c>
      <c r="AU963" s="14">
        <v>16220.38</v>
      </c>
      <c r="AV963" s="14">
        <v>16315.76</v>
      </c>
      <c r="AW963" s="14">
        <v>16408.599999999999</v>
      </c>
      <c r="AX963" s="14">
        <v>16195.15</v>
      </c>
      <c r="AY963" s="14">
        <v>16058.05</v>
      </c>
      <c r="AZ963" s="14">
        <v>15688.34</v>
      </c>
      <c r="BA963" s="14">
        <v>15720.75</v>
      </c>
      <c r="BB963" s="14">
        <v>15700.99</v>
      </c>
      <c r="BC963" s="14">
        <v>15338.59</v>
      </c>
      <c r="BD963" s="14">
        <v>13625.48</v>
      </c>
      <c r="BE963" s="14">
        <v>13093.4</v>
      </c>
      <c r="BF963" s="14">
        <v>16102.58</v>
      </c>
      <c r="BG963" s="14">
        <v>67.666700000000006</v>
      </c>
      <c r="BH963" s="14">
        <v>67.666700000000006</v>
      </c>
      <c r="BI963" s="14">
        <v>68.555599999999998</v>
      </c>
      <c r="BJ963" s="14">
        <v>67.555599999999998</v>
      </c>
      <c r="BK963" s="14">
        <v>68</v>
      </c>
      <c r="BL963" s="14">
        <v>67.555599999999998</v>
      </c>
      <c r="BM963" s="14">
        <v>68</v>
      </c>
      <c r="BN963" s="14">
        <v>69</v>
      </c>
      <c r="BO963" s="14">
        <v>71.888900000000007</v>
      </c>
      <c r="BP963" s="14">
        <v>75.333299999999994</v>
      </c>
      <c r="BQ963" s="14">
        <v>76.666700000000006</v>
      </c>
      <c r="BR963" s="14">
        <v>76.666700000000006</v>
      </c>
      <c r="BS963" s="14">
        <v>75.222200000000001</v>
      </c>
      <c r="BT963" s="14">
        <v>77.666700000000006</v>
      </c>
      <c r="BU963" s="14">
        <v>77.111099999999993</v>
      </c>
      <c r="BV963" s="14">
        <v>75.666700000000006</v>
      </c>
      <c r="BW963" s="14">
        <v>75.222200000000001</v>
      </c>
      <c r="BX963" s="14">
        <v>73.777799999999999</v>
      </c>
      <c r="BY963" s="14">
        <v>71.888900000000007</v>
      </c>
      <c r="BZ963" s="14">
        <v>69</v>
      </c>
      <c r="CA963" s="14">
        <v>67.555599999999998</v>
      </c>
      <c r="CB963" s="14">
        <v>66.666700000000006</v>
      </c>
      <c r="CC963" s="14">
        <v>66.111099999999993</v>
      </c>
      <c r="CD963" s="14">
        <v>67.111099999999993</v>
      </c>
      <c r="CE963" s="14">
        <v>1373.4110000000001</v>
      </c>
      <c r="CF963" s="14">
        <v>1393.278</v>
      </c>
      <c r="CG963" s="14">
        <v>1353.8440000000001</v>
      </c>
      <c r="CH963" s="14">
        <v>1180.3499999999999</v>
      </c>
      <c r="CI963" s="14">
        <v>886.3442</v>
      </c>
      <c r="CJ963" s="14">
        <v>600.55780000000004</v>
      </c>
      <c r="CK963" s="14">
        <v>1108.473</v>
      </c>
      <c r="CL963" s="14">
        <v>411.68239999999997</v>
      </c>
      <c r="CM963" s="14">
        <v>423.86439999999999</v>
      </c>
      <c r="CN963" s="14">
        <v>572.56979999999999</v>
      </c>
      <c r="CO963" s="14">
        <v>773.05589999999995</v>
      </c>
      <c r="CP963" s="14">
        <v>1219.153</v>
      </c>
      <c r="CQ963" s="14">
        <v>1297.663</v>
      </c>
      <c r="CR963" s="14">
        <v>1534.421</v>
      </c>
      <c r="CS963" s="14">
        <v>1903.289</v>
      </c>
      <c r="CT963" s="14">
        <v>3209.0770000000002</v>
      </c>
      <c r="CU963" s="14">
        <v>3145.1950000000002</v>
      </c>
      <c r="CV963" s="14">
        <v>2929.1</v>
      </c>
      <c r="CW963" s="14">
        <v>2462.0479999999998</v>
      </c>
      <c r="CX963" s="14">
        <v>1231.373</v>
      </c>
      <c r="CY963" s="14">
        <v>2195.9899999999998</v>
      </c>
      <c r="CZ963" s="14">
        <v>3305.4059999999999</v>
      </c>
      <c r="DA963" s="14">
        <v>1434.9</v>
      </c>
      <c r="DB963" s="14">
        <v>1616.93</v>
      </c>
      <c r="DC963" s="14">
        <v>2718.7979999999998</v>
      </c>
      <c r="DD963" s="14">
        <f>SUMIFS(CountData!$H:$H, CountData!$A:$A, $B963,CountData!$B:$B, $C963, CountData!$C:$C, $D963, CountData!$D:$D, $E963, CountData!$E:$E, $F963, CountData!$F:$F, $G963, CountData!$G:$G, $H963)</f>
        <v>16</v>
      </c>
      <c r="DE963" s="14">
        <f>SUMIFS(CountData!$I:$I, CountData!$A:$A, $B963, CountData!$B:$B, $C963, CountData!$C:$C, $D963, CountData!$D:$D, $E963, CountData!$E:$E, $F963, CountData!$F:$F, $G963, CountData!$G:$G, $H963)</f>
        <v>19</v>
      </c>
      <c r="DF963" s="27">
        <f t="shared" ref="DF963:DF1026" ca="1" si="15">(SUM(OFFSET($AG963, 0, $DD963-1, 1, $DE963-$DD963+1))-SUM(OFFSET($I963, 0, $DD963-1, 1, $DE963-$DD963+1)))/($DE963-$DD963+1)</f>
        <v>2433.3099999999995</v>
      </c>
      <c r="DG963" s="14">
        <v>0</v>
      </c>
    </row>
    <row r="964" spans="1:111" x14ac:dyDescent="0.25">
      <c r="A964" s="14" t="s">
        <v>56</v>
      </c>
      <c r="B964" s="14" t="s">
        <v>55</v>
      </c>
      <c r="C964" s="14" t="s">
        <v>55</v>
      </c>
      <c r="D964" s="14" t="s">
        <v>100</v>
      </c>
      <c r="E964" s="14" t="s">
        <v>55</v>
      </c>
      <c r="F964" s="14" t="s">
        <v>55</v>
      </c>
      <c r="G964" s="14" t="s">
        <v>103</v>
      </c>
      <c r="H964" s="1">
        <v>42181</v>
      </c>
      <c r="I964" s="14">
        <v>12581.62</v>
      </c>
      <c r="J964" s="14">
        <v>12543.04</v>
      </c>
      <c r="K964" s="14">
        <v>12704.14</v>
      </c>
      <c r="L964" s="14">
        <v>12903.76</v>
      </c>
      <c r="M964" s="14">
        <v>13010.8</v>
      </c>
      <c r="N964" s="14">
        <v>13505.72</v>
      </c>
      <c r="O964" s="14">
        <v>14564.68</v>
      </c>
      <c r="P964" s="14">
        <v>14827</v>
      </c>
      <c r="Q964" s="14">
        <v>15009.96</v>
      </c>
      <c r="R964" s="14">
        <v>15752.4</v>
      </c>
      <c r="S964" s="14">
        <v>16181.8</v>
      </c>
      <c r="T964" s="14">
        <v>16470.88</v>
      </c>
      <c r="U964" s="14">
        <v>16503.38</v>
      </c>
      <c r="V964" s="14">
        <v>16855.080000000002</v>
      </c>
      <c r="W964" s="14">
        <v>16696.64</v>
      </c>
      <c r="X964" s="14">
        <v>14386.02</v>
      </c>
      <c r="Y964" s="14">
        <v>14226.3</v>
      </c>
      <c r="Z964" s="14">
        <v>14127.76</v>
      </c>
      <c r="AA964" s="14">
        <v>13758.66</v>
      </c>
      <c r="AB964" s="14">
        <v>15719.84</v>
      </c>
      <c r="AC964" s="14">
        <v>16183.88</v>
      </c>
      <c r="AD964" s="14">
        <v>15822.9</v>
      </c>
      <c r="AE964" s="14">
        <v>14192.24</v>
      </c>
      <c r="AF964" s="14">
        <v>13533.76</v>
      </c>
      <c r="AG964" s="14">
        <v>14124.68</v>
      </c>
      <c r="AH964" s="14">
        <v>12673.71</v>
      </c>
      <c r="AI964" s="14">
        <v>12603.33</v>
      </c>
      <c r="AJ964" s="14">
        <v>12786.71</v>
      </c>
      <c r="AK964" s="14">
        <v>13035.09</v>
      </c>
      <c r="AL964" s="14">
        <v>13139.55</v>
      </c>
      <c r="AM964" s="14">
        <v>13582.65</v>
      </c>
      <c r="AN964" s="14">
        <v>14602.23</v>
      </c>
      <c r="AO964" s="14">
        <v>14751.79</v>
      </c>
      <c r="AP964" s="14">
        <v>14898.78</v>
      </c>
      <c r="AQ964" s="14">
        <v>15629.94</v>
      </c>
      <c r="AR964" s="14">
        <v>15983.39</v>
      </c>
      <c r="AS964" s="14">
        <v>16249.69</v>
      </c>
      <c r="AT964" s="14">
        <v>16290.06</v>
      </c>
      <c r="AU964" s="14">
        <v>16631.560000000001</v>
      </c>
      <c r="AV964" s="14">
        <v>16770.8</v>
      </c>
      <c r="AW964" s="14">
        <v>16712.080000000002</v>
      </c>
      <c r="AX964" s="14">
        <v>16555.91</v>
      </c>
      <c r="AY964" s="14">
        <v>16413.39</v>
      </c>
      <c r="AZ964" s="14">
        <v>15993.3</v>
      </c>
      <c r="BA964" s="14">
        <v>16086.23</v>
      </c>
      <c r="BB964" s="14">
        <v>16007.5</v>
      </c>
      <c r="BC964" s="14">
        <v>15656.91</v>
      </c>
      <c r="BD964" s="14">
        <v>14045.4</v>
      </c>
      <c r="BE964" s="14">
        <v>13433.05</v>
      </c>
      <c r="BF964" s="14">
        <v>16415.46</v>
      </c>
      <c r="BG964" s="14">
        <v>65.666700000000006</v>
      </c>
      <c r="BH964" s="14">
        <v>66.111099999999993</v>
      </c>
      <c r="BI964" s="14">
        <v>66.111099999999993</v>
      </c>
      <c r="BJ964" s="14">
        <v>66.555599999999998</v>
      </c>
      <c r="BK964" s="14">
        <v>66.555599999999998</v>
      </c>
      <c r="BL964" s="14">
        <v>66.111099999999993</v>
      </c>
      <c r="BM964" s="14">
        <v>67.111099999999993</v>
      </c>
      <c r="BN964" s="14">
        <v>69</v>
      </c>
      <c r="BO964" s="14">
        <v>71.444400000000002</v>
      </c>
      <c r="BP964" s="14">
        <v>73.777799999999999</v>
      </c>
      <c r="BQ964" s="14">
        <v>76.333299999999994</v>
      </c>
      <c r="BR964" s="14">
        <v>77.111099999999993</v>
      </c>
      <c r="BS964" s="14">
        <v>78.111099999999993</v>
      </c>
      <c r="BT964" s="14">
        <v>78.111099999999993</v>
      </c>
      <c r="BU964" s="14">
        <v>77.666700000000006</v>
      </c>
      <c r="BV964" s="14">
        <v>76.222200000000001</v>
      </c>
      <c r="BW964" s="14">
        <v>72.888900000000007</v>
      </c>
      <c r="BX964" s="14">
        <v>73.333299999999994</v>
      </c>
      <c r="BY964" s="14">
        <v>72.444400000000002</v>
      </c>
      <c r="BZ964" s="14">
        <v>70</v>
      </c>
      <c r="CA964" s="14">
        <v>69.555599999999998</v>
      </c>
      <c r="CB964" s="14">
        <v>69.111099999999993</v>
      </c>
      <c r="CC964" s="14">
        <v>69.111099999999993</v>
      </c>
      <c r="CD964" s="14">
        <v>69.111099999999993</v>
      </c>
      <c r="CE964" s="14">
        <v>1363.66</v>
      </c>
      <c r="CF964" s="14">
        <v>1387.894</v>
      </c>
      <c r="CG964" s="14">
        <v>1339.06</v>
      </c>
      <c r="CH964" s="14">
        <v>1169.2</v>
      </c>
      <c r="CI964" s="14">
        <v>878.48350000000005</v>
      </c>
      <c r="CJ964" s="14">
        <v>594.88130000000001</v>
      </c>
      <c r="CK964" s="14">
        <v>1100.5920000000001</v>
      </c>
      <c r="CL964" s="14">
        <v>402.96519999999998</v>
      </c>
      <c r="CM964" s="14">
        <v>412.40600000000001</v>
      </c>
      <c r="CN964" s="14">
        <v>518.68550000000005</v>
      </c>
      <c r="CO964" s="14">
        <v>801.81420000000003</v>
      </c>
      <c r="CP964" s="14">
        <v>1225.01</v>
      </c>
      <c r="CQ964" s="14">
        <v>1211.0250000000001</v>
      </c>
      <c r="CR964" s="14">
        <v>1495.011</v>
      </c>
      <c r="CS964" s="14">
        <v>1932.807</v>
      </c>
      <c r="CT964" s="14">
        <v>3275.7359999999999</v>
      </c>
      <c r="CU964" s="14">
        <v>3985.3429999999998</v>
      </c>
      <c r="CV964" s="14">
        <v>3132.741</v>
      </c>
      <c r="CW964" s="14">
        <v>2496.4929999999999</v>
      </c>
      <c r="CX964" s="14">
        <v>1232.0429999999999</v>
      </c>
      <c r="CY964" s="14">
        <v>2203.06</v>
      </c>
      <c r="CZ964" s="14">
        <v>3291.77</v>
      </c>
      <c r="DA964" s="14">
        <v>1420.3520000000001</v>
      </c>
      <c r="DB964" s="14">
        <v>1619.405</v>
      </c>
      <c r="DC964" s="14">
        <v>2811.9229999999998</v>
      </c>
      <c r="DD964" s="14">
        <f>SUMIFS(CountData!$H:$H, CountData!$A:$A, $B964,CountData!$B:$B, $C964, CountData!$C:$C, $D964, CountData!$D:$D, $E964, CountData!$E:$E, $F964, CountData!$F:$F, $G964, CountData!$G:$G, $H964)</f>
        <v>16</v>
      </c>
      <c r="DE964" s="14">
        <f>SUMIFS(CountData!$I:$I, CountData!$A:$A, $B964, CountData!$B:$B, $C964, CountData!$C:$C, $D964, CountData!$D:$D, $E964, CountData!$E:$E, $F964, CountData!$F:$F, $G964, CountData!$G:$G, $H964)</f>
        <v>19</v>
      </c>
      <c r="DF964" s="27">
        <f t="shared" ca="1" si="15"/>
        <v>2488.3600000000006</v>
      </c>
      <c r="DG964" s="14">
        <v>0</v>
      </c>
    </row>
    <row r="965" spans="1:111" x14ac:dyDescent="0.25">
      <c r="A965" s="14" t="s">
        <v>56</v>
      </c>
      <c r="B965" s="14" t="s">
        <v>55</v>
      </c>
      <c r="C965" s="14" t="s">
        <v>55</v>
      </c>
      <c r="D965" s="14" t="s">
        <v>100</v>
      </c>
      <c r="E965" s="14" t="s">
        <v>55</v>
      </c>
      <c r="F965" s="14" t="s">
        <v>55</v>
      </c>
      <c r="G965" s="14" t="s">
        <v>103</v>
      </c>
      <c r="H965" s="1">
        <v>42184</v>
      </c>
      <c r="I965" s="14">
        <v>12462.74</v>
      </c>
      <c r="J965" s="14">
        <v>12331.42</v>
      </c>
      <c r="K965" s="14">
        <v>12481.4</v>
      </c>
      <c r="L965" s="14">
        <v>12771.5</v>
      </c>
      <c r="M965" s="14">
        <v>13178.36</v>
      </c>
      <c r="N965" s="14">
        <v>13914.52</v>
      </c>
      <c r="O965" s="14">
        <v>14990.84</v>
      </c>
      <c r="P965" s="14">
        <v>15130.44</v>
      </c>
      <c r="Q965" s="14">
        <v>15325.98</v>
      </c>
      <c r="R965" s="14">
        <v>15868.56</v>
      </c>
      <c r="S965" s="14">
        <v>16302.02</v>
      </c>
      <c r="T965" s="14">
        <v>16631.32</v>
      </c>
      <c r="U965" s="14">
        <v>16644.18</v>
      </c>
      <c r="V965" s="14">
        <v>16797.62</v>
      </c>
      <c r="W965" s="14">
        <v>16412.259999999998</v>
      </c>
      <c r="X965" s="14">
        <v>14238.66</v>
      </c>
      <c r="Y965" s="14">
        <v>14081.9</v>
      </c>
      <c r="Z965" s="14">
        <v>13860.74</v>
      </c>
      <c r="AA965" s="14">
        <v>13679.98</v>
      </c>
      <c r="AB965" s="14">
        <v>15236.52</v>
      </c>
      <c r="AC965" s="14">
        <v>16137</v>
      </c>
      <c r="AD965" s="14">
        <v>15640.94</v>
      </c>
      <c r="AE965" s="14">
        <v>14022.3</v>
      </c>
      <c r="AF965" s="14">
        <v>13456.06</v>
      </c>
      <c r="AG965" s="14">
        <v>13965.32</v>
      </c>
      <c r="AH965" s="14">
        <v>12550.78</v>
      </c>
      <c r="AI965" s="14">
        <v>12384.21</v>
      </c>
      <c r="AJ965" s="14">
        <v>12555.15</v>
      </c>
      <c r="AK965" s="14">
        <v>12892.02</v>
      </c>
      <c r="AL965" s="14">
        <v>13293.2</v>
      </c>
      <c r="AM965" s="14">
        <v>13985.89</v>
      </c>
      <c r="AN965" s="14">
        <v>15019.58</v>
      </c>
      <c r="AO965" s="14">
        <v>15060.83</v>
      </c>
      <c r="AP965" s="14">
        <v>15233.54</v>
      </c>
      <c r="AQ965" s="14">
        <v>15755.61</v>
      </c>
      <c r="AR965" s="14">
        <v>16136.64</v>
      </c>
      <c r="AS965" s="14">
        <v>16433.830000000002</v>
      </c>
      <c r="AT965" s="14">
        <v>16448.93</v>
      </c>
      <c r="AU965" s="14">
        <v>16601.54</v>
      </c>
      <c r="AV965" s="14">
        <v>16517.330000000002</v>
      </c>
      <c r="AW965" s="14">
        <v>16484.88</v>
      </c>
      <c r="AX965" s="14">
        <v>16347.13</v>
      </c>
      <c r="AY965" s="14">
        <v>16086.4</v>
      </c>
      <c r="AZ965" s="14">
        <v>15803.07</v>
      </c>
      <c r="BA965" s="14">
        <v>15576.59</v>
      </c>
      <c r="BB965" s="14">
        <v>15996.67</v>
      </c>
      <c r="BC965" s="14">
        <v>15504.33</v>
      </c>
      <c r="BD965" s="14">
        <v>13877.4</v>
      </c>
      <c r="BE965" s="14">
        <v>13358.55</v>
      </c>
      <c r="BF965" s="14">
        <v>16170.43</v>
      </c>
      <c r="BG965" s="14">
        <v>68.548400000000001</v>
      </c>
      <c r="BH965" s="14">
        <v>68.548400000000001</v>
      </c>
      <c r="BI965" s="14">
        <v>69.096800000000002</v>
      </c>
      <c r="BJ965" s="14">
        <v>68.548400000000001</v>
      </c>
      <c r="BK965" s="14">
        <v>68.548400000000001</v>
      </c>
      <c r="BL965" s="14">
        <v>68.548400000000001</v>
      </c>
      <c r="BM965" s="14">
        <v>70</v>
      </c>
      <c r="BN965" s="14">
        <v>70.451599999999999</v>
      </c>
      <c r="BO965" s="14">
        <v>72.354799999999997</v>
      </c>
      <c r="BP965" s="14">
        <v>74.903199999999998</v>
      </c>
      <c r="BQ965" s="14">
        <v>78.258099999999999</v>
      </c>
      <c r="BR965" s="14">
        <v>80.516099999999994</v>
      </c>
      <c r="BS965" s="14">
        <v>79.258099999999999</v>
      </c>
      <c r="BT965" s="14">
        <v>79.516099999999994</v>
      </c>
      <c r="BU965" s="14">
        <v>76.258099999999999</v>
      </c>
      <c r="BV965" s="14">
        <v>74.806399999999996</v>
      </c>
      <c r="BW965" s="14">
        <v>73.806399999999996</v>
      </c>
      <c r="BX965" s="14">
        <v>73.806399999999996</v>
      </c>
      <c r="BY965" s="14">
        <v>72.903199999999998</v>
      </c>
      <c r="BZ965" s="14">
        <v>70.451599999999999</v>
      </c>
      <c r="CA965" s="14">
        <v>70</v>
      </c>
      <c r="CB965" s="14">
        <v>69.451599999999999</v>
      </c>
      <c r="CC965" s="14">
        <v>69</v>
      </c>
      <c r="CD965" s="14">
        <v>68.096800000000002</v>
      </c>
      <c r="CE965" s="14">
        <v>1331.49</v>
      </c>
      <c r="CF965" s="14">
        <v>1332.0419999999999</v>
      </c>
      <c r="CG965" s="14">
        <v>1288.0999999999999</v>
      </c>
      <c r="CH965" s="14">
        <v>1116.0550000000001</v>
      </c>
      <c r="CI965" s="14">
        <v>838.07709999999997</v>
      </c>
      <c r="CJ965" s="14">
        <v>561.94119999999998</v>
      </c>
      <c r="CK965" s="14">
        <v>992.21929999999998</v>
      </c>
      <c r="CL965" s="14">
        <v>381.67930000000001</v>
      </c>
      <c r="CM965" s="14">
        <v>380.37720000000002</v>
      </c>
      <c r="CN965" s="14">
        <v>511.2946</v>
      </c>
      <c r="CO965" s="14">
        <v>749.79750000000001</v>
      </c>
      <c r="CP965" s="14">
        <v>1293.607</v>
      </c>
      <c r="CQ965" s="14">
        <v>1257.375</v>
      </c>
      <c r="CR965" s="14">
        <v>1622.4870000000001</v>
      </c>
      <c r="CS965" s="14">
        <v>2048.4250000000002</v>
      </c>
      <c r="CT965" s="14">
        <v>3334.2109999999998</v>
      </c>
      <c r="CU965" s="14">
        <v>3322.1959999999999</v>
      </c>
      <c r="CV965" s="14">
        <v>2919.4340000000002</v>
      </c>
      <c r="CW965" s="14">
        <v>2346.4079999999999</v>
      </c>
      <c r="CX965" s="14">
        <v>1175.0329999999999</v>
      </c>
      <c r="CY965" s="14">
        <v>2085.1559999999999</v>
      </c>
      <c r="CZ965" s="14">
        <v>3174.3310000000001</v>
      </c>
      <c r="DA965" s="14">
        <v>1403.6790000000001</v>
      </c>
      <c r="DB965" s="14">
        <v>1625.6880000000001</v>
      </c>
      <c r="DC965" s="14">
        <v>2767.5859999999998</v>
      </c>
      <c r="DD965" s="14">
        <f>SUMIFS(CountData!$H:$H, CountData!$A:$A, $B965,CountData!$B:$B, $C965, CountData!$C:$C, $D965, CountData!$D:$D, $E965, CountData!$E:$E, $F965, CountData!$F:$F, $G965, CountData!$G:$G, $H965)</f>
        <v>16</v>
      </c>
      <c r="DE965" s="14">
        <f>SUMIFS(CountData!$I:$I, CountData!$A:$A, $B965, CountData!$B:$B, $C965, CountData!$C:$C, $D965, CountData!$D:$D, $E965, CountData!$E:$E, $F965, CountData!$F:$F, $G965, CountData!$G:$G, $H965)</f>
        <v>19</v>
      </c>
      <c r="DF965" s="27">
        <f t="shared" ca="1" si="15"/>
        <v>2393.6150000000016</v>
      </c>
      <c r="DG965" s="14">
        <v>0</v>
      </c>
    </row>
    <row r="966" spans="1:111" x14ac:dyDescent="0.25">
      <c r="A966" s="14" t="s">
        <v>56</v>
      </c>
      <c r="B966" s="14" t="s">
        <v>55</v>
      </c>
      <c r="C966" s="14" t="s">
        <v>55</v>
      </c>
      <c r="D966" s="14" t="s">
        <v>100</v>
      </c>
      <c r="E966" s="14" t="s">
        <v>55</v>
      </c>
      <c r="F966" s="14" t="s">
        <v>55</v>
      </c>
      <c r="G966" s="14" t="s">
        <v>103</v>
      </c>
      <c r="H966" s="1">
        <v>42185</v>
      </c>
      <c r="I966" s="14">
        <v>12847.52</v>
      </c>
      <c r="J966" s="14">
        <v>12714.26</v>
      </c>
      <c r="K966" s="14">
        <v>12725.96</v>
      </c>
      <c r="L966" s="14">
        <v>12873.4</v>
      </c>
      <c r="M966" s="14">
        <v>13146.12</v>
      </c>
      <c r="N966" s="14">
        <v>13587.86</v>
      </c>
      <c r="O966" s="14">
        <v>14738.98</v>
      </c>
      <c r="P966" s="14">
        <v>15046.68</v>
      </c>
      <c r="Q966" s="14">
        <v>15373.08</v>
      </c>
      <c r="R966" s="14">
        <v>16084.38</v>
      </c>
      <c r="S966" s="14">
        <v>16615.599999999999</v>
      </c>
      <c r="T966" s="14">
        <v>16847.86</v>
      </c>
      <c r="U966" s="14">
        <v>16890.04</v>
      </c>
      <c r="V966" s="14">
        <v>16892.66</v>
      </c>
      <c r="W966" s="14">
        <v>16434.900000000001</v>
      </c>
      <c r="X966" s="14">
        <v>14569.52</v>
      </c>
      <c r="Y966" s="14">
        <v>14886</v>
      </c>
      <c r="Z966" s="14">
        <v>15027.38</v>
      </c>
      <c r="AA966" s="14">
        <v>14727</v>
      </c>
      <c r="AB966" s="14">
        <v>16183.06</v>
      </c>
      <c r="AC966" s="14">
        <v>16701.580000000002</v>
      </c>
      <c r="AD966" s="14">
        <v>16221.38</v>
      </c>
      <c r="AE966" s="14">
        <v>14545.4</v>
      </c>
      <c r="AF966" s="14">
        <v>13951.88</v>
      </c>
      <c r="AG966" s="14">
        <v>14802.47</v>
      </c>
      <c r="AH966" s="14">
        <v>12925.93</v>
      </c>
      <c r="AI966" s="14">
        <v>12754.45</v>
      </c>
      <c r="AJ966" s="14">
        <v>12786.11</v>
      </c>
      <c r="AK966" s="14">
        <v>12975.1</v>
      </c>
      <c r="AL966" s="14">
        <v>13240.44</v>
      </c>
      <c r="AM966" s="14">
        <v>13646.57</v>
      </c>
      <c r="AN966" s="14">
        <v>14764.59</v>
      </c>
      <c r="AO966" s="14">
        <v>14979.77</v>
      </c>
      <c r="AP966" s="14">
        <v>15292.99</v>
      </c>
      <c r="AQ966" s="14">
        <v>15995.97</v>
      </c>
      <c r="AR966" s="14">
        <v>16489.34</v>
      </c>
      <c r="AS966" s="14">
        <v>16695.150000000001</v>
      </c>
      <c r="AT966" s="14">
        <v>16770.34</v>
      </c>
      <c r="AU966" s="14">
        <v>16836.939999999999</v>
      </c>
      <c r="AV966" s="14">
        <v>16576.02</v>
      </c>
      <c r="AW966" s="14">
        <v>16667.05</v>
      </c>
      <c r="AX966" s="14">
        <v>16958.82</v>
      </c>
      <c r="AY966" s="14">
        <v>17137.2</v>
      </c>
      <c r="AZ966" s="14">
        <v>16931.43</v>
      </c>
      <c r="BA966" s="14">
        <v>16448.79</v>
      </c>
      <c r="BB966" s="14">
        <v>16611.55</v>
      </c>
      <c r="BC966" s="14">
        <v>16130.98</v>
      </c>
      <c r="BD966" s="14">
        <v>14432.52</v>
      </c>
      <c r="BE966" s="14">
        <v>13893.36</v>
      </c>
      <c r="BF966" s="14">
        <v>16912.669999999998</v>
      </c>
      <c r="BG966" s="14">
        <v>68.555599999999998</v>
      </c>
      <c r="BH966" s="14">
        <v>67.666700000000006</v>
      </c>
      <c r="BI966" s="14">
        <v>68</v>
      </c>
      <c r="BJ966" s="14">
        <v>67.111099999999993</v>
      </c>
      <c r="BK966" s="14">
        <v>66.111099999999993</v>
      </c>
      <c r="BL966" s="14">
        <v>67.444400000000002</v>
      </c>
      <c r="BM966" s="14">
        <v>68.444400000000002</v>
      </c>
      <c r="BN966" s="14">
        <v>70.444400000000002</v>
      </c>
      <c r="BO966" s="14">
        <v>75.222200000000001</v>
      </c>
      <c r="BP966" s="14">
        <v>78.555599999999998</v>
      </c>
      <c r="BQ966" s="14">
        <v>80.111099999999993</v>
      </c>
      <c r="BR966" s="14">
        <v>81</v>
      </c>
      <c r="BS966" s="14">
        <v>80.444400000000002</v>
      </c>
      <c r="BT966" s="14">
        <v>75</v>
      </c>
      <c r="BU966" s="14">
        <v>74.666700000000006</v>
      </c>
      <c r="BV966" s="14">
        <v>79.888900000000007</v>
      </c>
      <c r="BW966" s="14">
        <v>83</v>
      </c>
      <c r="BX966" s="14">
        <v>83.777799999999999</v>
      </c>
      <c r="BY966" s="14">
        <v>78</v>
      </c>
      <c r="BZ966" s="14">
        <v>74.777799999999999</v>
      </c>
      <c r="CA966" s="14">
        <v>73</v>
      </c>
      <c r="CB966" s="14">
        <v>71.555599999999998</v>
      </c>
      <c r="CC966" s="14">
        <v>71</v>
      </c>
      <c r="CD966" s="14">
        <v>71.555599999999998</v>
      </c>
      <c r="CE966" s="14">
        <v>1295.0219999999999</v>
      </c>
      <c r="CF966" s="14">
        <v>1281.7339999999999</v>
      </c>
      <c r="CG966" s="14">
        <v>1233.069</v>
      </c>
      <c r="CH966" s="14">
        <v>1064.2049999999999</v>
      </c>
      <c r="CI966" s="14">
        <v>810.21100000000001</v>
      </c>
      <c r="CJ966" s="14">
        <v>542.30259999999998</v>
      </c>
      <c r="CK966" s="14">
        <v>977.84910000000002</v>
      </c>
      <c r="CL966" s="14">
        <v>405.64839999999998</v>
      </c>
      <c r="CM966" s="14">
        <v>441.22230000000002</v>
      </c>
      <c r="CN966" s="14">
        <v>503.70609999999999</v>
      </c>
      <c r="CO966" s="14">
        <v>691.79020000000003</v>
      </c>
      <c r="CP966" s="14">
        <v>984.28589999999997</v>
      </c>
      <c r="CQ966" s="14">
        <v>1042.192</v>
      </c>
      <c r="CR966" s="14">
        <v>2844.6790000000001</v>
      </c>
      <c r="CS966" s="14">
        <v>2740.1909999999998</v>
      </c>
      <c r="CT966" s="14">
        <v>4247.34</v>
      </c>
      <c r="CU966" s="14">
        <v>6692.5619999999999</v>
      </c>
      <c r="CV966" s="14">
        <v>7161.3410000000003</v>
      </c>
      <c r="CW966" s="14">
        <v>4715.38</v>
      </c>
      <c r="CX966" s="14">
        <v>1281.6959999999999</v>
      </c>
      <c r="CY966" s="14">
        <v>2122.12</v>
      </c>
      <c r="CZ966" s="14">
        <v>2898.944</v>
      </c>
      <c r="DA966" s="14">
        <v>1336.2909999999999</v>
      </c>
      <c r="DB966" s="14">
        <v>1582.992</v>
      </c>
      <c r="DC966" s="14">
        <v>5137.3440000000001</v>
      </c>
      <c r="DD966" s="14">
        <f>SUMIFS(CountData!$H:$H, CountData!$A:$A, $B966,CountData!$B:$B, $C966, CountData!$C:$C, $D966, CountData!$D:$D, $E966, CountData!$E:$E, $F966, CountData!$F:$F, $G966, CountData!$G:$G, $H966)</f>
        <v>16</v>
      </c>
      <c r="DE966" s="14">
        <f>SUMIFS(CountData!$I:$I, CountData!$A:$A, $B966, CountData!$B:$B, $C966, CountData!$C:$C, $D966, CountData!$D:$D, $E966, CountData!$E:$E, $F966, CountData!$F:$F, $G966, CountData!$G:$G, $H966)</f>
        <v>19</v>
      </c>
      <c r="DF966" s="27">
        <f t="shared" ca="1" si="15"/>
        <v>2032.2974999999988</v>
      </c>
      <c r="DG966" s="14">
        <v>0</v>
      </c>
    </row>
    <row r="967" spans="1:111" x14ac:dyDescent="0.25">
      <c r="A967" s="14" t="s">
        <v>56</v>
      </c>
      <c r="B967" s="14" t="s">
        <v>55</v>
      </c>
      <c r="C967" s="14" t="s">
        <v>55</v>
      </c>
      <c r="D967" s="14" t="s">
        <v>100</v>
      </c>
      <c r="E967" s="14" t="s">
        <v>55</v>
      </c>
      <c r="F967" s="14" t="s">
        <v>55</v>
      </c>
      <c r="G967" s="14" t="s">
        <v>103</v>
      </c>
      <c r="H967" s="1">
        <v>42186</v>
      </c>
      <c r="I967" s="14">
        <v>12005.5</v>
      </c>
      <c r="J967" s="14">
        <v>11995.96</v>
      </c>
      <c r="K967" s="14">
        <v>12086.38</v>
      </c>
      <c r="L967" s="14">
        <v>12359.94</v>
      </c>
      <c r="M967" s="14">
        <v>12497.2</v>
      </c>
      <c r="N967" s="14">
        <v>13044.3</v>
      </c>
      <c r="O967" s="14">
        <v>13984.32</v>
      </c>
      <c r="P967" s="14">
        <v>14188.64</v>
      </c>
      <c r="Q967" s="14">
        <v>14405.18</v>
      </c>
      <c r="R967" s="14">
        <v>14870.1</v>
      </c>
      <c r="S967" s="14">
        <v>15174.56</v>
      </c>
      <c r="T967" s="14">
        <v>15414.98</v>
      </c>
      <c r="U967" s="14">
        <v>15400.7</v>
      </c>
      <c r="V967" s="14">
        <v>15646.1</v>
      </c>
      <c r="W967" s="14">
        <v>15441.4</v>
      </c>
      <c r="X967" s="14">
        <v>14351.9</v>
      </c>
      <c r="Y967" s="14">
        <v>14237.36</v>
      </c>
      <c r="Z967" s="14">
        <v>14056.26</v>
      </c>
      <c r="AA967" s="14">
        <v>13710.52</v>
      </c>
      <c r="AB967" s="14">
        <v>14747.28</v>
      </c>
      <c r="AC967" s="14">
        <v>14954.06</v>
      </c>
      <c r="AD967" s="14">
        <v>14693.96</v>
      </c>
      <c r="AE967" s="14">
        <v>13110.56</v>
      </c>
      <c r="AF967" s="14">
        <v>12579.48</v>
      </c>
      <c r="AG967" s="14">
        <v>14089.01</v>
      </c>
      <c r="AH967" s="14">
        <v>12075.22</v>
      </c>
      <c r="AI967" s="14">
        <v>12027.82</v>
      </c>
      <c r="AJ967" s="14">
        <v>12137.36</v>
      </c>
      <c r="AK967" s="14">
        <v>12455.69</v>
      </c>
      <c r="AL967" s="14">
        <v>12574.62</v>
      </c>
      <c r="AM967" s="14">
        <v>13087.27</v>
      </c>
      <c r="AN967" s="14">
        <v>14018.67</v>
      </c>
      <c r="AO967" s="14">
        <v>14133.7</v>
      </c>
      <c r="AP967" s="14">
        <v>14347.53</v>
      </c>
      <c r="AQ967" s="14">
        <v>14798.67</v>
      </c>
      <c r="AR967" s="14">
        <v>15039.02</v>
      </c>
      <c r="AS967" s="14">
        <v>15272.94</v>
      </c>
      <c r="AT967" s="14">
        <v>15209.86</v>
      </c>
      <c r="AU967" s="14">
        <v>15563.24</v>
      </c>
      <c r="AV967" s="14">
        <v>15424.66</v>
      </c>
      <c r="AW967" s="14">
        <v>15783.59</v>
      </c>
      <c r="AX967" s="14">
        <v>15710.08</v>
      </c>
      <c r="AY967" s="14">
        <v>15570.93</v>
      </c>
      <c r="AZ967" s="14">
        <v>15057.56</v>
      </c>
      <c r="BA967" s="14">
        <v>14803.94</v>
      </c>
      <c r="BB967" s="14">
        <v>14858.05</v>
      </c>
      <c r="BC967" s="14">
        <v>14609.22</v>
      </c>
      <c r="BD967" s="14">
        <v>13054.73</v>
      </c>
      <c r="BE967" s="14">
        <v>12527.8</v>
      </c>
      <c r="BF967" s="14">
        <v>15526.61</v>
      </c>
      <c r="BG967" s="14">
        <v>70.433300000000003</v>
      </c>
      <c r="BH967" s="14">
        <v>69.866699999999994</v>
      </c>
      <c r="BI967" s="14">
        <v>70.433300000000003</v>
      </c>
      <c r="BJ967" s="14">
        <v>70.433300000000003</v>
      </c>
      <c r="BK967" s="14">
        <v>71.3</v>
      </c>
      <c r="BL967" s="14">
        <v>71</v>
      </c>
      <c r="BM967" s="14">
        <v>71.3</v>
      </c>
      <c r="BN967" s="14">
        <v>72.599999999999994</v>
      </c>
      <c r="BO967" s="14">
        <v>73.599999999999994</v>
      </c>
      <c r="BP967" s="14">
        <v>75.7333</v>
      </c>
      <c r="BQ967" s="14">
        <v>76.599999999999994</v>
      </c>
      <c r="BR967" s="14">
        <v>81.466700000000003</v>
      </c>
      <c r="BS967" s="14">
        <v>83.166700000000006</v>
      </c>
      <c r="BT967" s="14">
        <v>80.166700000000006</v>
      </c>
      <c r="BU967" s="14">
        <v>78.166700000000006</v>
      </c>
      <c r="BV967" s="14">
        <v>78.599999999999994</v>
      </c>
      <c r="BW967" s="14">
        <v>76.7333</v>
      </c>
      <c r="BX967" s="14">
        <v>73.866699999999994</v>
      </c>
      <c r="BY967" s="14">
        <v>73.433300000000003</v>
      </c>
      <c r="BZ967" s="14">
        <v>72.433300000000003</v>
      </c>
      <c r="CA967" s="14">
        <v>72.566699999999997</v>
      </c>
      <c r="CB967" s="14">
        <v>72.133300000000006</v>
      </c>
      <c r="CC967" s="14">
        <v>72.133300000000006</v>
      </c>
      <c r="CD967" s="14">
        <v>72.566699999999997</v>
      </c>
      <c r="CE967" s="14">
        <v>1538.875</v>
      </c>
      <c r="CF967" s="14">
        <v>1185.5409999999999</v>
      </c>
      <c r="CG967" s="14">
        <v>1139.057</v>
      </c>
      <c r="CH967" s="14">
        <v>972.09990000000005</v>
      </c>
      <c r="CI967" s="14">
        <v>873.29409999999996</v>
      </c>
      <c r="CJ967" s="14">
        <v>637.16830000000004</v>
      </c>
      <c r="CK967" s="14">
        <v>1094.942</v>
      </c>
      <c r="CL967" s="14">
        <v>389.4658</v>
      </c>
      <c r="CM967" s="14">
        <v>378.37099999999998</v>
      </c>
      <c r="CN967" s="14">
        <v>452.09350000000001</v>
      </c>
      <c r="CO967" s="14">
        <v>684.47080000000005</v>
      </c>
      <c r="CP967" s="14">
        <v>902.23680000000002</v>
      </c>
      <c r="CQ967" s="14">
        <v>1226.4970000000001</v>
      </c>
      <c r="CR967" s="14">
        <v>1023.919</v>
      </c>
      <c r="CS967" s="14">
        <v>918.81920000000002</v>
      </c>
      <c r="CT967" s="14">
        <v>936.5154</v>
      </c>
      <c r="CU967" s="14">
        <v>984.28610000000003</v>
      </c>
      <c r="CV967" s="14">
        <v>1061.6610000000001</v>
      </c>
      <c r="CW967" s="14">
        <v>939.98209999999995</v>
      </c>
      <c r="CX967" s="14">
        <v>730.67729999999995</v>
      </c>
      <c r="CY967" s="14">
        <v>1817.191</v>
      </c>
      <c r="CZ967" s="14">
        <v>2556.6979999999999</v>
      </c>
      <c r="DA967" s="14">
        <v>1124.3019999999999</v>
      </c>
      <c r="DB967" s="14">
        <v>1421.9749999999999</v>
      </c>
      <c r="DC967" s="14">
        <v>797.37480000000005</v>
      </c>
      <c r="DD967" s="14">
        <f>SUMIFS(CountData!$H:$H, CountData!$A:$A, $B967,CountData!$B:$B, $C967, CountData!$C:$C, $D967, CountData!$D:$D, $E967, CountData!$E:$E, $F967, CountData!$F:$F, $G967, CountData!$G:$G, $H967)</f>
        <v>16</v>
      </c>
      <c r="DE967" s="14">
        <f>SUMIFS(CountData!$I:$I, CountData!$A:$A, $B967, CountData!$B:$B, $C967, CountData!$C:$C, $D967, CountData!$D:$D, $E967, CountData!$E:$E, $F967, CountData!$F:$F, $G967, CountData!$G:$G, $H967)</f>
        <v>19</v>
      </c>
      <c r="DF967" s="27">
        <f t="shared" ca="1" si="15"/>
        <v>1533.3049999999985</v>
      </c>
      <c r="DG967" s="14">
        <v>0</v>
      </c>
    </row>
    <row r="968" spans="1:111" x14ac:dyDescent="0.25">
      <c r="A968" s="14" t="s">
        <v>56</v>
      </c>
      <c r="B968" s="14" t="s">
        <v>55</v>
      </c>
      <c r="C968" s="14" t="s">
        <v>55</v>
      </c>
      <c r="D968" s="14" t="s">
        <v>100</v>
      </c>
      <c r="E968" s="14" t="s">
        <v>55</v>
      </c>
      <c r="F968" s="14" t="s">
        <v>55</v>
      </c>
      <c r="G968" s="14" t="s">
        <v>103</v>
      </c>
      <c r="H968" s="1">
        <v>42214</v>
      </c>
      <c r="I968" s="14">
        <v>12497.9</v>
      </c>
      <c r="J968" s="14">
        <v>12460.68</v>
      </c>
      <c r="K968" s="14">
        <v>12611.16</v>
      </c>
      <c r="L968" s="14">
        <v>12892.84</v>
      </c>
      <c r="M968" s="14">
        <v>13046.5</v>
      </c>
      <c r="N968" s="14">
        <v>13533.3</v>
      </c>
      <c r="O968" s="14">
        <v>14493.84</v>
      </c>
      <c r="P968" s="14">
        <v>14502.82</v>
      </c>
      <c r="Q968" s="14">
        <v>14650.76</v>
      </c>
      <c r="R968" s="14">
        <v>15270.5</v>
      </c>
      <c r="S968" s="14">
        <v>15623.9</v>
      </c>
      <c r="T968" s="14">
        <v>16001.66</v>
      </c>
      <c r="U968" s="14">
        <v>15962.48</v>
      </c>
      <c r="V968" s="14">
        <v>16242.8</v>
      </c>
      <c r="W968" s="14">
        <v>16092.74</v>
      </c>
      <c r="X968" s="14">
        <v>14022.64</v>
      </c>
      <c r="Y968" s="14">
        <v>14009.14</v>
      </c>
      <c r="Z968" s="14">
        <v>13883.42</v>
      </c>
      <c r="AA968" s="14">
        <v>13575.86</v>
      </c>
      <c r="AB968" s="14">
        <v>15368.28</v>
      </c>
      <c r="AC968" s="14">
        <v>15858.36</v>
      </c>
      <c r="AD968" s="14">
        <v>15465.16</v>
      </c>
      <c r="AE968" s="14">
        <v>13802.3</v>
      </c>
      <c r="AF968" s="14">
        <v>13324.26</v>
      </c>
      <c r="AG968" s="14">
        <v>13872.76</v>
      </c>
      <c r="AH968" s="14">
        <v>12578.57</v>
      </c>
      <c r="AI968" s="14">
        <v>12507.38</v>
      </c>
      <c r="AJ968" s="14">
        <v>12680.31</v>
      </c>
      <c r="AK968" s="14">
        <v>13008.57</v>
      </c>
      <c r="AL968" s="14">
        <v>13161.65</v>
      </c>
      <c r="AM968" s="14">
        <v>13594.7</v>
      </c>
      <c r="AN968" s="14">
        <v>14527.08</v>
      </c>
      <c r="AO968" s="14">
        <v>14447.36</v>
      </c>
      <c r="AP968" s="14">
        <v>14580.75</v>
      </c>
      <c r="AQ968" s="14">
        <v>15187.17</v>
      </c>
      <c r="AR968" s="14">
        <v>15470.93</v>
      </c>
      <c r="AS968" s="14">
        <v>15841.15</v>
      </c>
      <c r="AT968" s="14">
        <v>15851.19</v>
      </c>
      <c r="AU968" s="14">
        <v>16147.52</v>
      </c>
      <c r="AV968" s="14">
        <v>16215.77</v>
      </c>
      <c r="AW968" s="14">
        <v>16154.75</v>
      </c>
      <c r="AX968" s="14">
        <v>16124.05</v>
      </c>
      <c r="AY968" s="14">
        <v>15970.8</v>
      </c>
      <c r="AZ968" s="14">
        <v>15575.5</v>
      </c>
      <c r="BA968" s="14">
        <v>15682.25</v>
      </c>
      <c r="BB968" s="14">
        <v>15742.98</v>
      </c>
      <c r="BC968" s="14">
        <v>15358.24</v>
      </c>
      <c r="BD968" s="14">
        <v>13677.15</v>
      </c>
      <c r="BE968" s="14">
        <v>13243.66</v>
      </c>
      <c r="BF968" s="14">
        <v>15948.74</v>
      </c>
      <c r="BG968" s="14">
        <v>69</v>
      </c>
      <c r="BH968" s="14">
        <v>69.466700000000003</v>
      </c>
      <c r="BI968" s="14">
        <v>70</v>
      </c>
      <c r="BJ968" s="14">
        <v>70</v>
      </c>
      <c r="BK968" s="14">
        <v>70</v>
      </c>
      <c r="BL968" s="14">
        <v>70</v>
      </c>
      <c r="BM968" s="14">
        <v>70</v>
      </c>
      <c r="BN968" s="14">
        <v>70.933300000000003</v>
      </c>
      <c r="BO968" s="14">
        <v>72.400000000000006</v>
      </c>
      <c r="BP968" s="14">
        <v>74.866699999999994</v>
      </c>
      <c r="BQ968" s="14">
        <v>77.2667</v>
      </c>
      <c r="BR968" s="14">
        <v>77.8</v>
      </c>
      <c r="BS968" s="14">
        <v>78.333299999999994</v>
      </c>
      <c r="BT968" s="14">
        <v>78.400000000000006</v>
      </c>
      <c r="BU968" s="14">
        <v>78.866699999999994</v>
      </c>
      <c r="BV968" s="14">
        <v>77.333299999999994</v>
      </c>
      <c r="BW968" s="14">
        <v>76.933300000000003</v>
      </c>
      <c r="BX968" s="14">
        <v>75.400000000000006</v>
      </c>
      <c r="BY968" s="14">
        <v>73.933300000000003</v>
      </c>
      <c r="BZ968" s="14">
        <v>72.466700000000003</v>
      </c>
      <c r="CA968" s="14">
        <v>72</v>
      </c>
      <c r="CB968" s="14">
        <v>71.466700000000003</v>
      </c>
      <c r="CC968" s="14">
        <v>71.466700000000003</v>
      </c>
      <c r="CD968" s="14">
        <v>71.466700000000003</v>
      </c>
      <c r="CE968" s="14">
        <v>1058.0060000000001</v>
      </c>
      <c r="CF968" s="14">
        <v>1051.527</v>
      </c>
      <c r="CG968" s="14">
        <v>1015.766</v>
      </c>
      <c r="CH968" s="14">
        <v>889.09529999999995</v>
      </c>
      <c r="CI968" s="14">
        <v>642.35820000000001</v>
      </c>
      <c r="CJ968" s="14">
        <v>426.74979999999999</v>
      </c>
      <c r="CK968" s="14">
        <v>710.96479999999997</v>
      </c>
      <c r="CL968" s="14">
        <v>329.77289999999999</v>
      </c>
      <c r="CM968" s="14">
        <v>335.57479999999998</v>
      </c>
      <c r="CN968" s="14">
        <v>425.9479</v>
      </c>
      <c r="CO968" s="14">
        <v>638.71780000000001</v>
      </c>
      <c r="CP968" s="14">
        <v>1060.453</v>
      </c>
      <c r="CQ968" s="14">
        <v>990.33270000000005</v>
      </c>
      <c r="CR968" s="14">
        <v>1283.825</v>
      </c>
      <c r="CS968" s="14">
        <v>1454.191</v>
      </c>
      <c r="CT968" s="14">
        <v>2446.9229999999998</v>
      </c>
      <c r="CU968" s="14">
        <v>2582.0720000000001</v>
      </c>
      <c r="CV968" s="14">
        <v>2351.4009999999998</v>
      </c>
      <c r="CW968" s="14">
        <v>1910.9449999999999</v>
      </c>
      <c r="CX968" s="14">
        <v>943.02719999999999</v>
      </c>
      <c r="CY968" s="14">
        <v>1543.9739999999999</v>
      </c>
      <c r="CZ968" s="14">
        <v>2475.66</v>
      </c>
      <c r="DA968" s="14">
        <v>1057.2280000000001</v>
      </c>
      <c r="DB968" s="14">
        <v>1223.9580000000001</v>
      </c>
      <c r="DC968" s="14">
        <v>2138.085</v>
      </c>
      <c r="DD968" s="14">
        <f>SUMIFS(CountData!$H:$H, CountData!$A:$A, $B968,CountData!$B:$B, $C968, CountData!$C:$C, $D968, CountData!$D:$D, $E968, CountData!$E:$E, $F968, CountData!$F:$F, $G968, CountData!$G:$G, $H968)</f>
        <v>16</v>
      </c>
      <c r="DE968" s="14">
        <f>SUMIFS(CountData!$I:$I, CountData!$A:$A, $B968, CountData!$B:$B, $C968, CountData!$C:$C, $D968, CountData!$D:$D, $E968, CountData!$E:$E, $F968, CountData!$F:$F, $G968, CountData!$G:$G, $H968)</f>
        <v>19</v>
      </c>
      <c r="DF968" s="27">
        <f t="shared" ca="1" si="15"/>
        <v>2243.5774999999994</v>
      </c>
      <c r="DG968" s="14">
        <v>0</v>
      </c>
    </row>
    <row r="969" spans="1:111" x14ac:dyDescent="0.25">
      <c r="A969" s="14" t="s">
        <v>56</v>
      </c>
      <c r="B969" s="14" t="s">
        <v>55</v>
      </c>
      <c r="C969" s="14" t="s">
        <v>55</v>
      </c>
      <c r="D969" s="14" t="s">
        <v>100</v>
      </c>
      <c r="E969" s="14" t="s">
        <v>55</v>
      </c>
      <c r="F969" s="14" t="s">
        <v>55</v>
      </c>
      <c r="G969" s="14" t="s">
        <v>103</v>
      </c>
      <c r="H969" s="1">
        <v>42221</v>
      </c>
      <c r="I969" s="14">
        <v>12459.36</v>
      </c>
      <c r="J969" s="14">
        <v>12317.26</v>
      </c>
      <c r="K969" s="14">
        <v>12494.38</v>
      </c>
      <c r="L969" s="14">
        <v>12556.76</v>
      </c>
      <c r="M969" s="14">
        <v>12661.38</v>
      </c>
      <c r="N969" s="14">
        <v>12961.44</v>
      </c>
      <c r="O969" s="14">
        <v>13755.66</v>
      </c>
      <c r="P969" s="14">
        <v>14090.34</v>
      </c>
      <c r="Q969" s="14">
        <v>14443.14</v>
      </c>
      <c r="R969" s="14">
        <v>15047.24</v>
      </c>
      <c r="S969" s="14">
        <v>15440.56</v>
      </c>
      <c r="T969" s="14">
        <v>15707.22</v>
      </c>
      <c r="U969" s="14">
        <v>15784.38</v>
      </c>
      <c r="V969" s="14">
        <v>16008.86</v>
      </c>
      <c r="W969" s="14">
        <v>16016.88</v>
      </c>
      <c r="X969" s="14">
        <v>14799.74</v>
      </c>
      <c r="Y969" s="14">
        <v>14645.78</v>
      </c>
      <c r="Z969" s="14">
        <v>14450.02</v>
      </c>
      <c r="AA969" s="14">
        <v>14111.7</v>
      </c>
      <c r="AB969" s="14">
        <v>15423.78</v>
      </c>
      <c r="AC969" s="14">
        <v>15514.1</v>
      </c>
      <c r="AD969" s="14">
        <v>15115.46</v>
      </c>
      <c r="AE969" s="14">
        <v>13501.34</v>
      </c>
      <c r="AF969" s="14">
        <v>12879.32</v>
      </c>
      <c r="AG969" s="14">
        <v>14501.81</v>
      </c>
      <c r="AH969" s="14">
        <v>12511.94</v>
      </c>
      <c r="AI969" s="14">
        <v>12340.06</v>
      </c>
      <c r="AJ969" s="14">
        <v>12521.44</v>
      </c>
      <c r="AK969" s="14">
        <v>12620.53</v>
      </c>
      <c r="AL969" s="14">
        <v>12737.33</v>
      </c>
      <c r="AM969" s="14">
        <v>13017.37</v>
      </c>
      <c r="AN969" s="14">
        <v>13793.05</v>
      </c>
      <c r="AO969" s="14">
        <v>14060.51</v>
      </c>
      <c r="AP969" s="14">
        <v>14386.45</v>
      </c>
      <c r="AQ969" s="14">
        <v>14971.7</v>
      </c>
      <c r="AR969" s="14">
        <v>15349.08</v>
      </c>
      <c r="AS969" s="14">
        <v>15557.54</v>
      </c>
      <c r="AT969" s="14">
        <v>15597.17</v>
      </c>
      <c r="AU969" s="14">
        <v>15919.88</v>
      </c>
      <c r="AV969" s="14">
        <v>16167.98</v>
      </c>
      <c r="AW969" s="14">
        <v>16898.150000000001</v>
      </c>
      <c r="AX969" s="14">
        <v>16723.080000000002</v>
      </c>
      <c r="AY969" s="14">
        <v>16560.830000000002</v>
      </c>
      <c r="AZ969" s="14">
        <v>16078.23</v>
      </c>
      <c r="BA969" s="14">
        <v>15710.05</v>
      </c>
      <c r="BB969" s="14">
        <v>15402.17</v>
      </c>
      <c r="BC969" s="14">
        <v>15039.53</v>
      </c>
      <c r="BD969" s="14">
        <v>13335.12</v>
      </c>
      <c r="BE969" s="14">
        <v>12756.5</v>
      </c>
      <c r="BF969" s="14">
        <v>16583.3</v>
      </c>
      <c r="BG969" s="14">
        <v>68.962999999999994</v>
      </c>
      <c r="BH969" s="14">
        <v>68.555599999999998</v>
      </c>
      <c r="BI969" s="14">
        <v>68.148099999999999</v>
      </c>
      <c r="BJ969" s="14">
        <v>67.962999999999994</v>
      </c>
      <c r="BK969" s="14">
        <v>67.555599999999998</v>
      </c>
      <c r="BL969" s="14">
        <v>67.555599999999998</v>
      </c>
      <c r="BM969" s="14">
        <v>70</v>
      </c>
      <c r="BN969" s="14">
        <v>73.407399999999996</v>
      </c>
      <c r="BO969" s="14">
        <v>73.814800000000005</v>
      </c>
      <c r="BP969" s="14">
        <v>76.814800000000005</v>
      </c>
      <c r="BQ969" s="14">
        <v>83.037000000000006</v>
      </c>
      <c r="BR969" s="14">
        <v>86.888900000000007</v>
      </c>
      <c r="BS969" s="14">
        <v>86.888900000000007</v>
      </c>
      <c r="BT969" s="14">
        <v>81.444400000000002</v>
      </c>
      <c r="BU969" s="14">
        <v>82.037000000000006</v>
      </c>
      <c r="BV969" s="14">
        <v>82.037000000000006</v>
      </c>
      <c r="BW969" s="14">
        <v>81.444400000000002</v>
      </c>
      <c r="BX969" s="14">
        <v>80.259299999999996</v>
      </c>
      <c r="BY969" s="14">
        <v>75.814800000000005</v>
      </c>
      <c r="BZ969" s="14">
        <v>73</v>
      </c>
      <c r="CA969" s="14">
        <v>72</v>
      </c>
      <c r="CB969" s="14">
        <v>72.407399999999996</v>
      </c>
      <c r="CC969" s="14">
        <v>71</v>
      </c>
      <c r="CD969" s="14">
        <v>71</v>
      </c>
      <c r="CE969" s="14">
        <v>989.54499999999996</v>
      </c>
      <c r="CF969" s="14">
        <v>941.92359999999996</v>
      </c>
      <c r="CG969" s="14">
        <v>901.51020000000005</v>
      </c>
      <c r="CH969" s="14">
        <v>981.03139999999996</v>
      </c>
      <c r="CI969" s="14">
        <v>656.16219999999998</v>
      </c>
      <c r="CJ969" s="14">
        <v>458.98719999999997</v>
      </c>
      <c r="CK969" s="14">
        <v>812.38679999999999</v>
      </c>
      <c r="CL969" s="14">
        <v>334.5847</v>
      </c>
      <c r="CM969" s="14">
        <v>294.72179999999997</v>
      </c>
      <c r="CN969" s="14">
        <v>337.09289999999999</v>
      </c>
      <c r="CO969" s="14">
        <v>763.46109999999999</v>
      </c>
      <c r="CP969" s="14">
        <v>1823.125</v>
      </c>
      <c r="CQ969" s="14">
        <v>1648.4059999999999</v>
      </c>
      <c r="CR969" s="14">
        <v>1700.559</v>
      </c>
      <c r="CS969" s="14">
        <v>1214.17</v>
      </c>
      <c r="CT969" s="14">
        <v>2397.3009999999999</v>
      </c>
      <c r="CU969" s="14">
        <v>2593.9830000000002</v>
      </c>
      <c r="CV969" s="14">
        <v>2774.8159999999998</v>
      </c>
      <c r="CW969" s="14">
        <v>2213.5450000000001</v>
      </c>
      <c r="CX969" s="14">
        <v>821.97059999999999</v>
      </c>
      <c r="CY969" s="14">
        <v>1613.923</v>
      </c>
      <c r="CZ969" s="14">
        <v>2378.8420000000001</v>
      </c>
      <c r="DA969" s="14">
        <v>1406.3579999999999</v>
      </c>
      <c r="DB969" s="14">
        <v>1356.5920000000001</v>
      </c>
      <c r="DC969" s="14">
        <v>2193.6280000000002</v>
      </c>
      <c r="DD969" s="14">
        <f>SUMIFS(CountData!$H:$H, CountData!$A:$A, $B969,CountData!$B:$B, $C969, CountData!$C:$C, $D969, CountData!$D:$D, $E969, CountData!$E:$E, $F969, CountData!$F:$F, $G969, CountData!$G:$G, $H969)</f>
        <v>16</v>
      </c>
      <c r="DE969" s="14">
        <f>SUMIFS(CountData!$I:$I, CountData!$A:$A, $B969, CountData!$B:$B, $C969, CountData!$C:$C, $D969, CountData!$D:$D, $E969, CountData!$E:$E, $F969, CountData!$F:$F, $G969, CountData!$G:$G, $H969)</f>
        <v>19</v>
      </c>
      <c r="DF969" s="27">
        <f t="shared" ca="1" si="15"/>
        <v>2085.7000000000007</v>
      </c>
      <c r="DG969" s="14">
        <v>0</v>
      </c>
    </row>
    <row r="970" spans="1:111" x14ac:dyDescent="0.25">
      <c r="A970" s="14" t="s">
        <v>56</v>
      </c>
      <c r="B970" s="14" t="s">
        <v>55</v>
      </c>
      <c r="C970" s="14" t="s">
        <v>55</v>
      </c>
      <c r="D970" s="14" t="s">
        <v>100</v>
      </c>
      <c r="E970" s="14" t="s">
        <v>55</v>
      </c>
      <c r="F970" s="14" t="s">
        <v>55</v>
      </c>
      <c r="G970" s="14" t="s">
        <v>103</v>
      </c>
      <c r="H970" s="1">
        <v>42229</v>
      </c>
      <c r="I970" s="14">
        <v>11856.9</v>
      </c>
      <c r="J970" s="14">
        <v>11645.64</v>
      </c>
      <c r="K970" s="14">
        <v>11767.34</v>
      </c>
      <c r="L970" s="14">
        <v>11878.8</v>
      </c>
      <c r="M970" s="14">
        <v>12076.12</v>
      </c>
      <c r="N970" s="14">
        <v>12595.54</v>
      </c>
      <c r="O970" s="14">
        <v>13506.62</v>
      </c>
      <c r="P970" s="14">
        <v>13664.06</v>
      </c>
      <c r="Q970" s="14">
        <v>14004.48</v>
      </c>
      <c r="R970" s="14">
        <v>14723.94</v>
      </c>
      <c r="S970" s="14">
        <v>15230.82</v>
      </c>
      <c r="T970" s="14">
        <v>15537.38</v>
      </c>
      <c r="U970" s="14">
        <v>15577.62</v>
      </c>
      <c r="V970" s="14">
        <v>15859.46</v>
      </c>
      <c r="W970" s="14">
        <v>15553.18</v>
      </c>
      <c r="X970" s="14">
        <v>13714.3</v>
      </c>
      <c r="Y970" s="14">
        <v>13620.84</v>
      </c>
      <c r="Z970" s="14">
        <v>13421.04</v>
      </c>
      <c r="AA970" s="14">
        <v>13055.18</v>
      </c>
      <c r="AB970" s="14">
        <v>14581.24</v>
      </c>
      <c r="AC970" s="14">
        <v>15348.7</v>
      </c>
      <c r="AD970" s="14">
        <v>14942.14</v>
      </c>
      <c r="AE970" s="14">
        <v>13329.18</v>
      </c>
      <c r="AF970" s="14">
        <v>12728.16</v>
      </c>
      <c r="AG970" s="14">
        <v>13452.84</v>
      </c>
      <c r="AH970" s="14">
        <v>11901.23</v>
      </c>
      <c r="AI970" s="14">
        <v>11657.59</v>
      </c>
      <c r="AJ970" s="14">
        <v>11779.68</v>
      </c>
      <c r="AK970" s="14">
        <v>11922.18</v>
      </c>
      <c r="AL970" s="14">
        <v>12129.93</v>
      </c>
      <c r="AM970" s="14">
        <v>12639.63</v>
      </c>
      <c r="AN970" s="14">
        <v>13539.84</v>
      </c>
      <c r="AO970" s="14">
        <v>13648.66</v>
      </c>
      <c r="AP970" s="14">
        <v>13968.55</v>
      </c>
      <c r="AQ970" s="14">
        <v>14674.29</v>
      </c>
      <c r="AR970" s="14">
        <v>15174.11</v>
      </c>
      <c r="AS970" s="14">
        <v>15449.54</v>
      </c>
      <c r="AT970" s="14">
        <v>15494.85</v>
      </c>
      <c r="AU970" s="14">
        <v>15794.45</v>
      </c>
      <c r="AV970" s="14">
        <v>15715.56</v>
      </c>
      <c r="AW970" s="14">
        <v>15636.92</v>
      </c>
      <c r="AX970" s="14">
        <v>15536.07</v>
      </c>
      <c r="AY970" s="14">
        <v>15325.92</v>
      </c>
      <c r="AZ970" s="14">
        <v>15003.89</v>
      </c>
      <c r="BA970" s="14">
        <v>14788.14</v>
      </c>
      <c r="BB970" s="14">
        <v>15267.46</v>
      </c>
      <c r="BC970" s="14">
        <v>14914.69</v>
      </c>
      <c r="BD970" s="14">
        <v>13243.67</v>
      </c>
      <c r="BE970" s="14">
        <v>12642.48</v>
      </c>
      <c r="BF970" s="14">
        <v>15334.96</v>
      </c>
      <c r="BG970" s="14">
        <v>71.792400000000001</v>
      </c>
      <c r="BH970" s="14">
        <v>71.396199999999993</v>
      </c>
      <c r="BI970" s="14">
        <v>70.207599999999999</v>
      </c>
      <c r="BJ970" s="14">
        <v>69.207599999999999</v>
      </c>
      <c r="BK970" s="14">
        <v>68.811300000000003</v>
      </c>
      <c r="BL970" s="14">
        <v>69.207599999999999</v>
      </c>
      <c r="BM970" s="14">
        <v>69.603800000000007</v>
      </c>
      <c r="BN970" s="14">
        <v>74.396199999999993</v>
      </c>
      <c r="BO970" s="14">
        <v>75.981099999999998</v>
      </c>
      <c r="BP970" s="14">
        <v>80.981099999999998</v>
      </c>
      <c r="BQ970" s="14">
        <v>83.773600000000002</v>
      </c>
      <c r="BR970" s="14">
        <v>84.566000000000003</v>
      </c>
      <c r="BS970" s="14">
        <v>84.773600000000002</v>
      </c>
      <c r="BT970" s="14">
        <v>86.169799999999995</v>
      </c>
      <c r="BU970" s="14">
        <v>83.773600000000002</v>
      </c>
      <c r="BV970" s="14">
        <v>81.981099999999998</v>
      </c>
      <c r="BW970" s="14">
        <v>81.584900000000005</v>
      </c>
      <c r="BX970" s="14">
        <v>82.377399999999994</v>
      </c>
      <c r="BY970" s="14">
        <v>81.377399999999994</v>
      </c>
      <c r="BZ970" s="14">
        <v>77.584900000000005</v>
      </c>
      <c r="CA970" s="14">
        <v>76.188699999999997</v>
      </c>
      <c r="CB970" s="14">
        <v>74.396199999999993</v>
      </c>
      <c r="CC970" s="14">
        <v>73.792400000000001</v>
      </c>
      <c r="CD970" s="14">
        <v>73</v>
      </c>
      <c r="CE970" s="14">
        <v>1054.8430000000001</v>
      </c>
      <c r="CF970" s="14">
        <v>1004.096</v>
      </c>
      <c r="CG970" s="14">
        <v>1091.048</v>
      </c>
      <c r="CH970" s="14">
        <v>1090.4970000000001</v>
      </c>
      <c r="CI970" s="14">
        <v>737.96109999999999</v>
      </c>
      <c r="CJ970" s="14">
        <v>505.68709999999999</v>
      </c>
      <c r="CK970" s="14">
        <v>928.94410000000005</v>
      </c>
      <c r="CL970" s="14">
        <v>375.42910000000001</v>
      </c>
      <c r="CM970" s="14">
        <v>279.7808</v>
      </c>
      <c r="CN970" s="14">
        <v>385.84649999999999</v>
      </c>
      <c r="CO970" s="14">
        <v>524.78560000000004</v>
      </c>
      <c r="CP970" s="14">
        <v>800.30899999999997</v>
      </c>
      <c r="CQ970" s="14">
        <v>772.11440000000005</v>
      </c>
      <c r="CR970" s="14">
        <v>1171.318</v>
      </c>
      <c r="CS970" s="14">
        <v>1208.211</v>
      </c>
      <c r="CT970" s="14">
        <v>2261.3180000000002</v>
      </c>
      <c r="CU970" s="14">
        <v>2050.7460000000001</v>
      </c>
      <c r="CV970" s="14">
        <v>2527.8159999999998</v>
      </c>
      <c r="CW970" s="14">
        <v>3072.1</v>
      </c>
      <c r="CX970" s="14">
        <v>942.40639999999996</v>
      </c>
      <c r="CY970" s="14">
        <v>1428.4929999999999</v>
      </c>
      <c r="CZ970" s="14">
        <v>2239.096</v>
      </c>
      <c r="DA970" s="14">
        <v>1099.6510000000001</v>
      </c>
      <c r="DB970" s="14">
        <v>1186.646</v>
      </c>
      <c r="DC970" s="14">
        <v>1890.0429999999999</v>
      </c>
      <c r="DD970" s="14">
        <f>SUMIFS(CountData!$H:$H, CountData!$A:$A, $B970,CountData!$B:$B, $C970, CountData!$C:$C, $D970, CountData!$D:$D, $E970, CountData!$E:$E, $F970, CountData!$F:$F, $G970, CountData!$G:$G, $H970)</f>
        <v>16</v>
      </c>
      <c r="DE970" s="14">
        <f>SUMIFS(CountData!$I:$I, CountData!$A:$A, $B970, CountData!$B:$B, $C970, CountData!$C:$C, $D970, CountData!$D:$D, $E970, CountData!$E:$E, $F970, CountData!$F:$F, $G970, CountData!$G:$G, $H970)</f>
        <v>19</v>
      </c>
      <c r="DF970" s="27">
        <f t="shared" ca="1" si="15"/>
        <v>2100.7775000000001</v>
      </c>
      <c r="DG970" s="14">
        <v>0</v>
      </c>
    </row>
    <row r="971" spans="1:111" x14ac:dyDescent="0.25">
      <c r="A971" s="14" t="s">
        <v>56</v>
      </c>
      <c r="B971" s="14" t="s">
        <v>55</v>
      </c>
      <c r="C971" s="14" t="s">
        <v>55</v>
      </c>
      <c r="D971" s="14" t="s">
        <v>100</v>
      </c>
      <c r="E971" s="14" t="s">
        <v>55</v>
      </c>
      <c r="F971" s="14" t="s">
        <v>55</v>
      </c>
      <c r="G971" s="14" t="s">
        <v>103</v>
      </c>
      <c r="H971" s="1">
        <v>42241</v>
      </c>
      <c r="I971" s="14">
        <v>12211.12</v>
      </c>
      <c r="J971" s="14">
        <v>12025.48</v>
      </c>
      <c r="K971" s="14">
        <v>12018.7</v>
      </c>
      <c r="L971" s="14">
        <v>12273.9</v>
      </c>
      <c r="M971" s="14">
        <v>12537.28</v>
      </c>
      <c r="N971" s="14">
        <v>13159.2</v>
      </c>
      <c r="O971" s="14">
        <v>14282.6</v>
      </c>
      <c r="P971" s="14">
        <v>14192.34</v>
      </c>
      <c r="Q971" s="14">
        <v>14263.12</v>
      </c>
      <c r="R971" s="14">
        <v>14755.78</v>
      </c>
      <c r="S971" s="14">
        <v>14929.18</v>
      </c>
      <c r="T971" s="14">
        <v>15031.52</v>
      </c>
      <c r="U971" s="14">
        <v>14876.72</v>
      </c>
      <c r="V971" s="14">
        <v>15099.58</v>
      </c>
      <c r="W971" s="14">
        <v>14969.18</v>
      </c>
      <c r="X971" s="14">
        <v>13083.72</v>
      </c>
      <c r="Y971" s="14">
        <v>13084.86</v>
      </c>
      <c r="Z971" s="14">
        <v>13126.86</v>
      </c>
      <c r="AA971" s="14">
        <v>12932.46</v>
      </c>
      <c r="AB971" s="14">
        <v>15059.04</v>
      </c>
      <c r="AC971" s="14">
        <v>15311.24</v>
      </c>
      <c r="AD971" s="14">
        <v>14935.84</v>
      </c>
      <c r="AE971" s="14">
        <v>13522.24</v>
      </c>
      <c r="AF971" s="14">
        <v>13060.78</v>
      </c>
      <c r="AG971" s="14">
        <v>13056.97</v>
      </c>
      <c r="AH971" s="14">
        <v>12268.77</v>
      </c>
      <c r="AI971" s="14">
        <v>12051.61</v>
      </c>
      <c r="AJ971" s="14">
        <v>12052.38</v>
      </c>
      <c r="AK971" s="14">
        <v>12341.39</v>
      </c>
      <c r="AL971" s="14">
        <v>12592.45</v>
      </c>
      <c r="AM971" s="14">
        <v>13199.19</v>
      </c>
      <c r="AN971" s="14">
        <v>14296.79</v>
      </c>
      <c r="AO971" s="14">
        <v>14156.86</v>
      </c>
      <c r="AP971" s="14">
        <v>14199.21</v>
      </c>
      <c r="AQ971" s="14">
        <v>14683.08</v>
      </c>
      <c r="AR971" s="14">
        <v>14771.35</v>
      </c>
      <c r="AS971" s="14">
        <v>14920.69</v>
      </c>
      <c r="AT971" s="14">
        <v>14869.77</v>
      </c>
      <c r="AU971" s="14">
        <v>15040.88</v>
      </c>
      <c r="AV971" s="14">
        <v>15098.86</v>
      </c>
      <c r="AW971" s="14">
        <v>15121.1</v>
      </c>
      <c r="AX971" s="14">
        <v>15104</v>
      </c>
      <c r="AY971" s="14">
        <v>15122.18</v>
      </c>
      <c r="AZ971" s="14">
        <v>14884.16</v>
      </c>
      <c r="BA971" s="14">
        <v>15332.64</v>
      </c>
      <c r="BB971" s="14">
        <v>15205.01</v>
      </c>
      <c r="BC971" s="14">
        <v>14884.81</v>
      </c>
      <c r="BD971" s="14">
        <v>13567.36</v>
      </c>
      <c r="BE971" s="14">
        <v>13050.31</v>
      </c>
      <c r="BF971" s="14">
        <v>15053.92</v>
      </c>
      <c r="BG971" s="14">
        <v>71.169799999999995</v>
      </c>
      <c r="BH971" s="14">
        <v>71.169799999999995</v>
      </c>
      <c r="BI971" s="14">
        <v>71.169799999999995</v>
      </c>
      <c r="BJ971" s="14">
        <v>71.584900000000005</v>
      </c>
      <c r="BK971" s="14">
        <v>72</v>
      </c>
      <c r="BL971" s="14">
        <v>72.415099999999995</v>
      </c>
      <c r="BM971" s="14">
        <v>72.830200000000005</v>
      </c>
      <c r="BN971" s="14">
        <v>73.2453</v>
      </c>
      <c r="BO971" s="14">
        <v>73.660399999999996</v>
      </c>
      <c r="BP971" s="14">
        <v>73.660399999999996</v>
      </c>
      <c r="BQ971" s="14">
        <v>73.2453</v>
      </c>
      <c r="BR971" s="14">
        <v>73.660399999999996</v>
      </c>
      <c r="BS971" s="14">
        <v>74.2453</v>
      </c>
      <c r="BT971" s="14">
        <v>77.075500000000005</v>
      </c>
      <c r="BU971" s="14">
        <v>77.905699999999996</v>
      </c>
      <c r="BV971" s="14">
        <v>78.075500000000005</v>
      </c>
      <c r="BW971" s="14">
        <v>80.490600000000001</v>
      </c>
      <c r="BX971" s="14">
        <v>77.660399999999996</v>
      </c>
      <c r="BY971" s="14">
        <v>76.2453</v>
      </c>
      <c r="BZ971" s="14">
        <v>74.830200000000005</v>
      </c>
      <c r="CA971" s="14">
        <v>74.830200000000005</v>
      </c>
      <c r="CB971" s="14">
        <v>74.415099999999995</v>
      </c>
      <c r="CC971" s="14">
        <v>75.830200000000005</v>
      </c>
      <c r="CD971" s="14">
        <v>75.415099999999995</v>
      </c>
      <c r="CE971" s="14">
        <v>904.76459999999997</v>
      </c>
      <c r="CF971" s="14">
        <v>908.13070000000005</v>
      </c>
      <c r="CG971" s="14">
        <v>884.49800000000005</v>
      </c>
      <c r="CH971" s="14">
        <v>815.62519999999995</v>
      </c>
      <c r="CI971" s="14">
        <v>618.82449999999994</v>
      </c>
      <c r="CJ971" s="14">
        <v>472.01369999999997</v>
      </c>
      <c r="CK971" s="14">
        <v>853.2441</v>
      </c>
      <c r="CL971" s="14">
        <v>291.61750000000001</v>
      </c>
      <c r="CM971" s="14">
        <v>286.20339999999999</v>
      </c>
      <c r="CN971" s="14">
        <v>508.55849999999998</v>
      </c>
      <c r="CO971" s="14">
        <v>1139.396</v>
      </c>
      <c r="CP971" s="14">
        <v>2023.248</v>
      </c>
      <c r="CQ971" s="14">
        <v>1891.6189999999999</v>
      </c>
      <c r="CR971" s="14">
        <v>1716.33</v>
      </c>
      <c r="CS971" s="14">
        <v>1412.0029999999999</v>
      </c>
      <c r="CT971" s="14">
        <v>2200.0859999999998</v>
      </c>
      <c r="CU971" s="14">
        <v>2967.0479999999998</v>
      </c>
      <c r="CV971" s="14">
        <v>2184.953</v>
      </c>
      <c r="CW971" s="14">
        <v>1642.2809999999999</v>
      </c>
      <c r="CX971" s="14">
        <v>856.38279999999997</v>
      </c>
      <c r="CY971" s="14">
        <v>1678.55</v>
      </c>
      <c r="CZ971" s="14">
        <v>2576.357</v>
      </c>
      <c r="DA971" s="14">
        <v>1951.1130000000001</v>
      </c>
      <c r="DB971" s="14">
        <v>1971.421</v>
      </c>
      <c r="DC971" s="14">
        <v>1839.056</v>
      </c>
      <c r="DD971" s="14">
        <f>SUMIFS(CountData!$H:$H, CountData!$A:$A, $B971,CountData!$B:$B, $C971, CountData!$C:$C, $D971, CountData!$D:$D, $E971, CountData!$E:$E, $F971, CountData!$F:$F, $G971, CountData!$G:$G, $H971)</f>
        <v>16</v>
      </c>
      <c r="DE971" s="14">
        <f>SUMIFS(CountData!$I:$I, CountData!$A:$A, $B971, CountData!$B:$B, $C971, CountData!$C:$C, $D971, CountData!$D:$D, $E971, CountData!$E:$E, $F971, CountData!$F:$F, $G971, CountData!$G:$G, $H971)</f>
        <v>19</v>
      </c>
      <c r="DF971" s="27">
        <f t="shared" ca="1" si="15"/>
        <v>2054.5599999999995</v>
      </c>
      <c r="DG971" s="14">
        <v>0</v>
      </c>
    </row>
    <row r="972" spans="1:111" x14ac:dyDescent="0.25">
      <c r="A972" s="14" t="s">
        <v>56</v>
      </c>
      <c r="B972" s="14" t="s">
        <v>55</v>
      </c>
      <c r="C972" s="14" t="s">
        <v>55</v>
      </c>
      <c r="D972" s="14" t="s">
        <v>100</v>
      </c>
      <c r="E972" s="14" t="s">
        <v>55</v>
      </c>
      <c r="F972" s="14" t="s">
        <v>55</v>
      </c>
      <c r="G972" s="14" t="s">
        <v>103</v>
      </c>
      <c r="H972" s="1">
        <v>42242</v>
      </c>
      <c r="I972" s="14">
        <v>12305.38</v>
      </c>
      <c r="J972" s="14">
        <v>12188.68</v>
      </c>
      <c r="K972" s="14">
        <v>12307.66</v>
      </c>
      <c r="L972" s="14">
        <v>12515.42</v>
      </c>
      <c r="M972" s="14">
        <v>12637.52</v>
      </c>
      <c r="N972" s="14">
        <v>13138.82</v>
      </c>
      <c r="O972" s="14">
        <v>14267.72</v>
      </c>
      <c r="P972" s="14">
        <v>14178.78</v>
      </c>
      <c r="Q972" s="14">
        <v>14353.86</v>
      </c>
      <c r="R972" s="14">
        <v>14817.56</v>
      </c>
      <c r="S972" s="14">
        <v>15211.06</v>
      </c>
      <c r="T972" s="14">
        <v>15563.42</v>
      </c>
      <c r="U972" s="14">
        <v>15565.92</v>
      </c>
      <c r="V972" s="14">
        <v>15783.8</v>
      </c>
      <c r="W972" s="14">
        <v>15520.32</v>
      </c>
      <c r="X972" s="14">
        <v>13482.6</v>
      </c>
      <c r="Y972" s="14">
        <v>13431.28</v>
      </c>
      <c r="Z972" s="14">
        <v>13250.7</v>
      </c>
      <c r="AA972" s="14">
        <v>12999.82</v>
      </c>
      <c r="AB972" s="14">
        <v>15092.06</v>
      </c>
      <c r="AC972" s="14">
        <v>15303.9</v>
      </c>
      <c r="AD972" s="14">
        <v>14881.64</v>
      </c>
      <c r="AE972" s="14">
        <v>13387.62</v>
      </c>
      <c r="AF972" s="14">
        <v>12799.7</v>
      </c>
      <c r="AG972" s="14">
        <v>13291.1</v>
      </c>
      <c r="AH972" s="14">
        <v>12352.57</v>
      </c>
      <c r="AI972" s="14">
        <v>12194.08</v>
      </c>
      <c r="AJ972" s="14">
        <v>12314.51</v>
      </c>
      <c r="AK972" s="14">
        <v>12544.51</v>
      </c>
      <c r="AL972" s="14">
        <v>12648.39</v>
      </c>
      <c r="AM972" s="14">
        <v>13156.15</v>
      </c>
      <c r="AN972" s="14">
        <v>14275.96</v>
      </c>
      <c r="AO972" s="14">
        <v>14150.88</v>
      </c>
      <c r="AP972" s="14">
        <v>14331.6</v>
      </c>
      <c r="AQ972" s="14">
        <v>14808.75</v>
      </c>
      <c r="AR972" s="14">
        <v>15162.69</v>
      </c>
      <c r="AS972" s="14">
        <v>15503.33</v>
      </c>
      <c r="AT972" s="14">
        <v>15493.33</v>
      </c>
      <c r="AU972" s="14">
        <v>15760.11</v>
      </c>
      <c r="AV972" s="14">
        <v>15674.54</v>
      </c>
      <c r="AW972" s="14">
        <v>15275.52</v>
      </c>
      <c r="AX972" s="14">
        <v>15211.47</v>
      </c>
      <c r="AY972" s="14">
        <v>15028.36</v>
      </c>
      <c r="AZ972" s="14">
        <v>14669.58</v>
      </c>
      <c r="BA972" s="14">
        <v>15277.14</v>
      </c>
      <c r="BB972" s="14">
        <v>15217.22</v>
      </c>
      <c r="BC972" s="14">
        <v>14858.1</v>
      </c>
      <c r="BD972" s="14">
        <v>13379.17</v>
      </c>
      <c r="BE972" s="14">
        <v>12742.99</v>
      </c>
      <c r="BF972" s="14">
        <v>15043.09</v>
      </c>
      <c r="BG972" s="14">
        <v>74.192300000000003</v>
      </c>
      <c r="BH972" s="14">
        <v>72.596199999999996</v>
      </c>
      <c r="BI972" s="14">
        <v>72.596199999999996</v>
      </c>
      <c r="BJ972" s="14">
        <v>73</v>
      </c>
      <c r="BK972" s="14">
        <v>72.807699999999997</v>
      </c>
      <c r="BL972" s="14">
        <v>72.403800000000004</v>
      </c>
      <c r="BM972" s="14">
        <v>72.807699999999997</v>
      </c>
      <c r="BN972" s="14">
        <v>73.211500000000001</v>
      </c>
      <c r="BO972" s="14">
        <v>75.019199999999998</v>
      </c>
      <c r="BP972" s="14">
        <v>77.634600000000006</v>
      </c>
      <c r="BQ972" s="14">
        <v>81.442300000000003</v>
      </c>
      <c r="BR972" s="14">
        <v>84.442300000000003</v>
      </c>
      <c r="BS972" s="14">
        <v>86.634600000000006</v>
      </c>
      <c r="BT972" s="14">
        <v>86.230800000000002</v>
      </c>
      <c r="BU972" s="14">
        <v>88.230800000000002</v>
      </c>
      <c r="BV972" s="14">
        <v>86.826899999999995</v>
      </c>
      <c r="BW972" s="14">
        <v>85.230800000000002</v>
      </c>
      <c r="BX972" s="14">
        <v>82.423100000000005</v>
      </c>
      <c r="BY972" s="14">
        <v>79.615399999999994</v>
      </c>
      <c r="BZ972" s="14">
        <v>76.211500000000001</v>
      </c>
      <c r="CA972" s="14">
        <v>75.211500000000001</v>
      </c>
      <c r="CB972" s="14">
        <v>74.403800000000004</v>
      </c>
      <c r="CC972" s="14">
        <v>75</v>
      </c>
      <c r="CD972" s="14">
        <v>74</v>
      </c>
      <c r="CE972" s="14">
        <v>1216.1849999999999</v>
      </c>
      <c r="CF972" s="14">
        <v>1280.5889999999999</v>
      </c>
      <c r="CG972" s="14">
        <v>812.9212</v>
      </c>
      <c r="CH972" s="14">
        <v>785.0367</v>
      </c>
      <c r="CI972" s="14">
        <v>607.15949999999998</v>
      </c>
      <c r="CJ972" s="14">
        <v>390.53530000000001</v>
      </c>
      <c r="CK972" s="14">
        <v>684.09519999999998</v>
      </c>
      <c r="CL972" s="14">
        <v>357.67950000000002</v>
      </c>
      <c r="CM972" s="14">
        <v>403.34620000000001</v>
      </c>
      <c r="CN972" s="14">
        <v>507.98750000000001</v>
      </c>
      <c r="CO972" s="14">
        <v>615.11950000000002</v>
      </c>
      <c r="CP972" s="14">
        <v>834.30470000000003</v>
      </c>
      <c r="CQ972" s="14">
        <v>893.88</v>
      </c>
      <c r="CR972" s="14">
        <v>1007.448</v>
      </c>
      <c r="CS972" s="14">
        <v>1786.991</v>
      </c>
      <c r="CT972" s="14">
        <v>2727.3389999999999</v>
      </c>
      <c r="CU972" s="14">
        <v>2442.6350000000002</v>
      </c>
      <c r="CV972" s="14">
        <v>2130.2399999999998</v>
      </c>
      <c r="CW972" s="14">
        <v>1642.925</v>
      </c>
      <c r="CX972" s="14">
        <v>911.40610000000004</v>
      </c>
      <c r="CY972" s="14">
        <v>1484.34</v>
      </c>
      <c r="CZ972" s="14">
        <v>2177.7049999999999</v>
      </c>
      <c r="DA972" s="14">
        <v>1145.1079999999999</v>
      </c>
      <c r="DB972" s="14">
        <v>1056.9459999999999</v>
      </c>
      <c r="DC972" s="14">
        <v>2106.3029999999999</v>
      </c>
      <c r="DD972" s="14">
        <f>SUMIFS(CountData!$H:$H, CountData!$A:$A, $B972,CountData!$B:$B, $C972, CountData!$C:$C, $D972, CountData!$D:$D, $E972, CountData!$E:$E, $F972, CountData!$F:$F, $G972, CountData!$G:$G, $H972)</f>
        <v>16</v>
      </c>
      <c r="DE972" s="14">
        <f>SUMIFS(CountData!$I:$I, CountData!$A:$A, $B972, CountData!$B:$B, $C972, CountData!$C:$C, $D972, CountData!$D:$D, $E972, CountData!$E:$E, $F972, CountData!$F:$F, $G972, CountData!$G:$G, $H972)</f>
        <v>19</v>
      </c>
      <c r="DF972" s="27">
        <f t="shared" ca="1" si="15"/>
        <v>2006.3724999999995</v>
      </c>
      <c r="DG972" s="14">
        <v>0</v>
      </c>
    </row>
    <row r="973" spans="1:111" x14ac:dyDescent="0.25">
      <c r="A973" s="14" t="s">
        <v>56</v>
      </c>
      <c r="B973" s="14" t="s">
        <v>55</v>
      </c>
      <c r="C973" s="14" t="s">
        <v>55</v>
      </c>
      <c r="D973" s="14" t="s">
        <v>100</v>
      </c>
      <c r="E973" s="14" t="s">
        <v>55</v>
      </c>
      <c r="F973" s="14" t="s">
        <v>55</v>
      </c>
      <c r="G973" s="14" t="s">
        <v>103</v>
      </c>
      <c r="H973" s="1">
        <v>42243</v>
      </c>
      <c r="I973" s="14">
        <v>12309</v>
      </c>
      <c r="J973" s="14">
        <v>12272.18</v>
      </c>
      <c r="K973" s="14">
        <v>12205.96</v>
      </c>
      <c r="L973" s="14">
        <v>12335.16</v>
      </c>
      <c r="M973" s="14">
        <v>12421.38</v>
      </c>
      <c r="N973" s="14">
        <v>12926.66</v>
      </c>
      <c r="O973" s="14">
        <v>13902.4</v>
      </c>
      <c r="P973" s="14">
        <v>13974.4</v>
      </c>
      <c r="Q973" s="14">
        <v>14222.18</v>
      </c>
      <c r="R973" s="14">
        <v>14907.54</v>
      </c>
      <c r="S973" s="14">
        <v>15032.3</v>
      </c>
      <c r="T973" s="14">
        <v>14626.86</v>
      </c>
      <c r="U973" s="14">
        <v>14676.72</v>
      </c>
      <c r="V973" s="14">
        <v>14862.26</v>
      </c>
      <c r="W973" s="14">
        <v>14696.08</v>
      </c>
      <c r="X973" s="14">
        <v>13464.18</v>
      </c>
      <c r="Y973" s="14">
        <v>13387.48</v>
      </c>
      <c r="Z973" s="14">
        <v>13238.56</v>
      </c>
      <c r="AA973" s="14">
        <v>12946.6</v>
      </c>
      <c r="AB973" s="14">
        <v>15026.32</v>
      </c>
      <c r="AC973" s="14">
        <v>15276.7</v>
      </c>
      <c r="AD973" s="14">
        <v>14946.94</v>
      </c>
      <c r="AE973" s="14">
        <v>13432.94</v>
      </c>
      <c r="AF973" s="14">
        <v>12834.82</v>
      </c>
      <c r="AG973" s="14">
        <v>13259.2</v>
      </c>
      <c r="AH973" s="14">
        <v>12337.26</v>
      </c>
      <c r="AI973" s="14">
        <v>12257.98</v>
      </c>
      <c r="AJ973" s="14">
        <v>12186.93</v>
      </c>
      <c r="AK973" s="14">
        <v>12332.77</v>
      </c>
      <c r="AL973" s="14">
        <v>12394.02</v>
      </c>
      <c r="AM973" s="14">
        <v>12929.13</v>
      </c>
      <c r="AN973" s="14">
        <v>13906.87</v>
      </c>
      <c r="AO973" s="14">
        <v>13980.93</v>
      </c>
      <c r="AP973" s="14">
        <v>14220.68</v>
      </c>
      <c r="AQ973" s="14">
        <v>14906.13</v>
      </c>
      <c r="AR973" s="14">
        <v>15037.35</v>
      </c>
      <c r="AS973" s="14">
        <v>14615.27</v>
      </c>
      <c r="AT973" s="14">
        <v>14699.22</v>
      </c>
      <c r="AU973" s="14">
        <v>14897.59</v>
      </c>
      <c r="AV973" s="14">
        <v>14878.98</v>
      </c>
      <c r="AW973" s="14">
        <v>15169.29</v>
      </c>
      <c r="AX973" s="14">
        <v>15065.11</v>
      </c>
      <c r="AY973" s="14">
        <v>14935.13</v>
      </c>
      <c r="AZ973" s="14">
        <v>14554.39</v>
      </c>
      <c r="BA973" s="14">
        <v>15159.31</v>
      </c>
      <c r="BB973" s="14">
        <v>15235.5</v>
      </c>
      <c r="BC973" s="14">
        <v>14981</v>
      </c>
      <c r="BD973" s="14">
        <v>13458.49</v>
      </c>
      <c r="BE973" s="14">
        <v>12801.92</v>
      </c>
      <c r="BF973" s="14">
        <v>14940.02</v>
      </c>
      <c r="BG973" s="14">
        <v>73.576899999999995</v>
      </c>
      <c r="BH973" s="14">
        <v>73.576899999999995</v>
      </c>
      <c r="BI973" s="14">
        <v>73.576899999999995</v>
      </c>
      <c r="BJ973" s="14">
        <v>72.576899999999995</v>
      </c>
      <c r="BK973" s="14">
        <v>73.423100000000005</v>
      </c>
      <c r="BL973" s="14">
        <v>73</v>
      </c>
      <c r="BM973" s="14">
        <v>72.576899999999995</v>
      </c>
      <c r="BN973" s="14">
        <v>76.269199999999998</v>
      </c>
      <c r="BO973" s="14">
        <v>79.538499999999999</v>
      </c>
      <c r="BP973" s="14">
        <v>84.538499999999999</v>
      </c>
      <c r="BQ973" s="14">
        <v>86.230800000000002</v>
      </c>
      <c r="BR973" s="14">
        <v>87.230800000000002</v>
      </c>
      <c r="BS973" s="14">
        <v>88.230800000000002</v>
      </c>
      <c r="BT973" s="14">
        <v>88.230800000000002</v>
      </c>
      <c r="BU973" s="14">
        <v>91.807699999999997</v>
      </c>
      <c r="BV973" s="14">
        <v>90.230800000000002</v>
      </c>
      <c r="BW973" s="14">
        <v>89.384600000000006</v>
      </c>
      <c r="BX973" s="14">
        <v>87.961500000000001</v>
      </c>
      <c r="BY973" s="14">
        <v>82.538499999999999</v>
      </c>
      <c r="BZ973" s="14">
        <v>79.269199999999998</v>
      </c>
      <c r="CA973" s="14">
        <v>77.846199999999996</v>
      </c>
      <c r="CB973" s="14">
        <v>76.576899999999995</v>
      </c>
      <c r="CC973" s="14">
        <v>76.153800000000004</v>
      </c>
      <c r="CD973" s="14">
        <v>76</v>
      </c>
      <c r="CE973" s="14">
        <v>1068.2429999999999</v>
      </c>
      <c r="CF973" s="14">
        <v>997.57759999999996</v>
      </c>
      <c r="CG973" s="14">
        <v>973.99180000000001</v>
      </c>
      <c r="CH973" s="14">
        <v>994.83169999999996</v>
      </c>
      <c r="CI973" s="14">
        <v>736.08259999999996</v>
      </c>
      <c r="CJ973" s="14">
        <v>466.03680000000003</v>
      </c>
      <c r="CK973" s="14">
        <v>974.55439999999999</v>
      </c>
      <c r="CL973" s="14">
        <v>323.62259999999998</v>
      </c>
      <c r="CM973" s="14">
        <v>325.30329999999998</v>
      </c>
      <c r="CN973" s="14">
        <v>442.91090000000003</v>
      </c>
      <c r="CO973" s="14">
        <v>929.26880000000006</v>
      </c>
      <c r="CP973" s="14">
        <v>3104.7979999999998</v>
      </c>
      <c r="CQ973" s="14">
        <v>1226.1220000000001</v>
      </c>
      <c r="CR973" s="14">
        <v>3397.665</v>
      </c>
      <c r="CS973" s="14">
        <v>6691.91</v>
      </c>
      <c r="CT973" s="14">
        <v>14431.3</v>
      </c>
      <c r="CU973" s="14">
        <v>13197.49</v>
      </c>
      <c r="CV973" s="14">
        <v>13957.11</v>
      </c>
      <c r="CW973" s="14">
        <v>7590.1450000000004</v>
      </c>
      <c r="CX973" s="14">
        <v>1719.0840000000001</v>
      </c>
      <c r="CY973" s="14">
        <v>1726.5150000000001</v>
      </c>
      <c r="CZ973" s="14">
        <v>2743.777</v>
      </c>
      <c r="DA973" s="14">
        <v>1357.002</v>
      </c>
      <c r="DB973" s="14">
        <v>1374.5029999999999</v>
      </c>
      <c r="DC973" s="14">
        <v>12405.75</v>
      </c>
      <c r="DD973" s="14">
        <f>SUMIFS(CountData!$H:$H, CountData!$A:$A, $B973,CountData!$B:$B, $C973, CountData!$C:$C, $D973, CountData!$D:$D, $E973, CountData!$E:$E, $F973, CountData!$F:$F, $G973, CountData!$G:$G, $H973)</f>
        <v>16</v>
      </c>
      <c r="DE973" s="14">
        <f>SUMIFS(CountData!$I:$I, CountData!$A:$A, $B973, CountData!$B:$B, $C973, CountData!$C:$C, $D973, CountData!$D:$D, $E973, CountData!$E:$E, $F973, CountData!$F:$F, $G973, CountData!$G:$G, $H973)</f>
        <v>19</v>
      </c>
      <c r="DF973" s="27">
        <f t="shared" ca="1" si="15"/>
        <v>1752.9225000000006</v>
      </c>
      <c r="DG973" s="14">
        <v>0</v>
      </c>
    </row>
    <row r="974" spans="1:111" x14ac:dyDescent="0.25">
      <c r="A974" s="14" t="s">
        <v>56</v>
      </c>
      <c r="B974" s="14" t="s">
        <v>55</v>
      </c>
      <c r="C974" s="14" t="s">
        <v>55</v>
      </c>
      <c r="D974" s="14" t="s">
        <v>100</v>
      </c>
      <c r="E974" s="14" t="s">
        <v>55</v>
      </c>
      <c r="F974" s="14" t="s">
        <v>55</v>
      </c>
      <c r="G974" s="14" t="s">
        <v>103</v>
      </c>
      <c r="H974" s="1">
        <v>42244</v>
      </c>
      <c r="I974" s="14">
        <v>12580.3</v>
      </c>
      <c r="J974" s="14">
        <v>12514.52</v>
      </c>
      <c r="K974" s="14">
        <v>12474.32</v>
      </c>
      <c r="L974" s="14">
        <v>12656.24</v>
      </c>
      <c r="M974" s="14">
        <v>12794.44</v>
      </c>
      <c r="N974" s="14">
        <v>13263.64</v>
      </c>
      <c r="O974" s="14">
        <v>14232.26</v>
      </c>
      <c r="P974" s="14">
        <v>14250.5</v>
      </c>
      <c r="Q974" s="14">
        <v>14617.18</v>
      </c>
      <c r="R974" s="14">
        <v>15176.42</v>
      </c>
      <c r="S974" s="14">
        <v>15357.52</v>
      </c>
      <c r="T974" s="14">
        <v>15208.46</v>
      </c>
      <c r="U974" s="14">
        <v>15278.46</v>
      </c>
      <c r="V974" s="14">
        <v>15512.06</v>
      </c>
      <c r="W974" s="14">
        <v>15380.14</v>
      </c>
      <c r="X974" s="14">
        <v>13971.42</v>
      </c>
      <c r="Y974" s="14">
        <v>13811.7</v>
      </c>
      <c r="Z974" s="14">
        <v>13690.82</v>
      </c>
      <c r="AA974" s="14">
        <v>13411.2</v>
      </c>
      <c r="AB974" s="14">
        <v>15523.56</v>
      </c>
      <c r="AC974" s="14">
        <v>15776.32</v>
      </c>
      <c r="AD974" s="14">
        <v>15478.46</v>
      </c>
      <c r="AE974" s="14">
        <v>13975.5</v>
      </c>
      <c r="AF974" s="14">
        <v>13350.72</v>
      </c>
      <c r="AG974" s="14">
        <v>13721.29</v>
      </c>
      <c r="AH974" s="14">
        <v>12606.3</v>
      </c>
      <c r="AI974" s="14">
        <v>12490.31</v>
      </c>
      <c r="AJ974" s="14">
        <v>12446.86</v>
      </c>
      <c r="AK974" s="14">
        <v>12632.61</v>
      </c>
      <c r="AL974" s="14">
        <v>12738.2</v>
      </c>
      <c r="AM974" s="14">
        <v>13253.64</v>
      </c>
      <c r="AN974" s="14">
        <v>14226.29</v>
      </c>
      <c r="AO974" s="14">
        <v>14286.19</v>
      </c>
      <c r="AP974" s="14">
        <v>14632.98</v>
      </c>
      <c r="AQ974" s="14">
        <v>15219.21</v>
      </c>
      <c r="AR974" s="14">
        <v>15416.54</v>
      </c>
      <c r="AS974" s="14">
        <v>15215.37</v>
      </c>
      <c r="AT974" s="14">
        <v>15318.42</v>
      </c>
      <c r="AU974" s="14">
        <v>15584.43</v>
      </c>
      <c r="AV974" s="14">
        <v>15585.14</v>
      </c>
      <c r="AW974" s="14">
        <v>15577.39</v>
      </c>
      <c r="AX974" s="14">
        <v>15423.87</v>
      </c>
      <c r="AY974" s="14">
        <v>15332.52</v>
      </c>
      <c r="AZ974" s="14">
        <v>14994.79</v>
      </c>
      <c r="BA974" s="14">
        <v>15610.71</v>
      </c>
      <c r="BB974" s="14">
        <v>15750.84</v>
      </c>
      <c r="BC974" s="14">
        <v>15518.95</v>
      </c>
      <c r="BD974" s="14">
        <v>13969.71</v>
      </c>
      <c r="BE974" s="14">
        <v>13289.89</v>
      </c>
      <c r="BF974" s="14">
        <v>15298.23</v>
      </c>
      <c r="BG974" s="14">
        <v>75.584900000000005</v>
      </c>
      <c r="BH974" s="14">
        <v>74.169799999999995</v>
      </c>
      <c r="BI974" s="14">
        <v>74.584900000000005</v>
      </c>
      <c r="BJ974" s="14">
        <v>74.169799999999995</v>
      </c>
      <c r="BK974" s="14">
        <v>73.584900000000005</v>
      </c>
      <c r="BL974" s="14">
        <v>72.7547</v>
      </c>
      <c r="BM974" s="14">
        <v>74.830200000000005</v>
      </c>
      <c r="BN974" s="14">
        <v>79.075500000000005</v>
      </c>
      <c r="BO974" s="14">
        <v>82.566000000000003</v>
      </c>
      <c r="BP974" s="14">
        <v>85.981099999999998</v>
      </c>
      <c r="BQ974" s="14">
        <v>91.566000000000003</v>
      </c>
      <c r="BR974" s="14">
        <v>92.566000000000003</v>
      </c>
      <c r="BS974" s="14">
        <v>91.566000000000003</v>
      </c>
      <c r="BT974" s="14">
        <v>91.150899999999993</v>
      </c>
      <c r="BU974" s="14">
        <v>91.150899999999993</v>
      </c>
      <c r="BV974" s="14">
        <v>92.905699999999996</v>
      </c>
      <c r="BW974" s="14">
        <v>89.735799999999998</v>
      </c>
      <c r="BX974" s="14">
        <v>88.320800000000006</v>
      </c>
      <c r="BY974" s="14">
        <v>87.075500000000005</v>
      </c>
      <c r="BZ974" s="14">
        <v>81.2453</v>
      </c>
      <c r="CA974" s="14">
        <v>78.830200000000005</v>
      </c>
      <c r="CB974" s="14">
        <v>76.584900000000005</v>
      </c>
      <c r="CC974" s="14">
        <v>76.169799999999995</v>
      </c>
      <c r="CD974" s="14">
        <v>75.169799999999995</v>
      </c>
      <c r="CE974" s="14">
        <v>1290.9860000000001</v>
      </c>
      <c r="CF974" s="14">
        <v>1338.39</v>
      </c>
      <c r="CG974" s="14">
        <v>1240.846</v>
      </c>
      <c r="CH974" s="14">
        <v>1121.261</v>
      </c>
      <c r="CI974" s="14">
        <v>854.77059999999994</v>
      </c>
      <c r="CJ974" s="14">
        <v>690.41859999999997</v>
      </c>
      <c r="CK974" s="14">
        <v>1347.2090000000001</v>
      </c>
      <c r="CL974" s="14">
        <v>416.82830000000001</v>
      </c>
      <c r="CM974" s="14">
        <v>487.37310000000002</v>
      </c>
      <c r="CN974" s="14">
        <v>551.16369999999995</v>
      </c>
      <c r="CO974" s="14">
        <v>1116.2629999999999</v>
      </c>
      <c r="CP974" s="14">
        <v>3691.7190000000001</v>
      </c>
      <c r="CQ974" s="14">
        <v>2228.6410000000001</v>
      </c>
      <c r="CR974" s="14">
        <v>3047.0010000000002</v>
      </c>
      <c r="CS974" s="14">
        <v>5381.9989999999998</v>
      </c>
      <c r="CT974" s="14">
        <v>12227.41</v>
      </c>
      <c r="CU974" s="14">
        <v>11714.29</v>
      </c>
      <c r="CV974" s="14">
        <v>12159.46</v>
      </c>
      <c r="CW974" s="14">
        <v>10194.709999999999</v>
      </c>
      <c r="CX974" s="14">
        <v>3336.6579999999999</v>
      </c>
      <c r="CY974" s="14">
        <v>2431.4630000000002</v>
      </c>
      <c r="CZ974" s="14">
        <v>3981.5810000000001</v>
      </c>
      <c r="DA974" s="14">
        <v>2040.9949999999999</v>
      </c>
      <c r="DB974" s="14">
        <v>1937.902</v>
      </c>
      <c r="DC974" s="14">
        <v>11132.12</v>
      </c>
      <c r="DD974" s="14">
        <f>SUMIFS(CountData!$H:$H, CountData!$A:$A, $B974,CountData!$B:$B, $C974, CountData!$C:$C, $D974, CountData!$D:$D, $E974, CountData!$E:$E, $F974, CountData!$F:$F, $G974, CountData!$G:$G, $H974)</f>
        <v>16</v>
      </c>
      <c r="DE974" s="14">
        <f>SUMIFS(CountData!$I:$I, CountData!$A:$A, $B974, CountData!$B:$B, $C974, CountData!$C:$C, $D974, CountData!$D:$D, $E974, CountData!$E:$E, $F974, CountData!$F:$F, $G974, CountData!$G:$G, $H974)</f>
        <v>19</v>
      </c>
      <c r="DF974" s="27">
        <f t="shared" ca="1" si="15"/>
        <v>1758.4449999999997</v>
      </c>
      <c r="DG974" s="14">
        <v>0</v>
      </c>
    </row>
    <row r="975" spans="1:111" x14ac:dyDescent="0.25">
      <c r="A975" s="14" t="s">
        <v>56</v>
      </c>
      <c r="B975" s="14" t="s">
        <v>55</v>
      </c>
      <c r="C975" s="14" t="s">
        <v>55</v>
      </c>
      <c r="D975" s="14" t="s">
        <v>100</v>
      </c>
      <c r="E975" s="14" t="s">
        <v>55</v>
      </c>
      <c r="F975" s="14" t="s">
        <v>55</v>
      </c>
      <c r="G975" s="14" t="s">
        <v>103</v>
      </c>
      <c r="H975" s="1">
        <v>42255</v>
      </c>
      <c r="I975" s="14">
        <v>12360.86</v>
      </c>
      <c r="J975" s="14">
        <v>12153.08</v>
      </c>
      <c r="K975" s="14">
        <v>12193.04</v>
      </c>
      <c r="L975" s="14">
        <v>12352.02</v>
      </c>
      <c r="M975" s="14">
        <v>12539.04</v>
      </c>
      <c r="N975" s="14">
        <v>13035.6</v>
      </c>
      <c r="O975" s="14">
        <v>14089.2</v>
      </c>
      <c r="P975" s="14">
        <v>14128.46</v>
      </c>
      <c r="Q975" s="14">
        <v>14485.18</v>
      </c>
      <c r="R975" s="14">
        <v>15274.6</v>
      </c>
      <c r="S975" s="14">
        <v>15719.74</v>
      </c>
      <c r="T975" s="14">
        <v>16053.44</v>
      </c>
      <c r="U975" s="14">
        <v>16079.98</v>
      </c>
      <c r="V975" s="14">
        <v>16268.22</v>
      </c>
      <c r="W975" s="14">
        <v>16000.44</v>
      </c>
      <c r="X975" s="14">
        <v>14072.06</v>
      </c>
      <c r="Y975" s="14">
        <v>13967.46</v>
      </c>
      <c r="Z975" s="14">
        <v>13852.54</v>
      </c>
      <c r="AA975" s="14">
        <v>13538.12</v>
      </c>
      <c r="AB975" s="14">
        <v>15685.68</v>
      </c>
      <c r="AC975" s="14">
        <v>15698.48</v>
      </c>
      <c r="AD975" s="14">
        <v>15263.94</v>
      </c>
      <c r="AE975" s="14">
        <v>13781.32</v>
      </c>
      <c r="AF975" s="14">
        <v>13126.48</v>
      </c>
      <c r="AG975" s="14">
        <v>13857.54</v>
      </c>
      <c r="AH975" s="14">
        <v>12384.92</v>
      </c>
      <c r="AI975" s="14">
        <v>12137.78</v>
      </c>
      <c r="AJ975" s="14">
        <v>12159.76</v>
      </c>
      <c r="AK975" s="14">
        <v>12319.86</v>
      </c>
      <c r="AL975" s="14">
        <v>12472.51</v>
      </c>
      <c r="AM975" s="14">
        <v>13013.92</v>
      </c>
      <c r="AN975" s="14">
        <v>14078.62</v>
      </c>
      <c r="AO975" s="14">
        <v>14163.73</v>
      </c>
      <c r="AP975" s="14">
        <v>14506.8</v>
      </c>
      <c r="AQ975" s="14">
        <v>15307.46</v>
      </c>
      <c r="AR975" s="14">
        <v>15757.92</v>
      </c>
      <c r="AS975" s="14">
        <v>16093.46</v>
      </c>
      <c r="AT975" s="14">
        <v>16193.32</v>
      </c>
      <c r="AU975" s="14">
        <v>16382.3</v>
      </c>
      <c r="AV975" s="14">
        <v>16224.4</v>
      </c>
      <c r="AW975" s="14">
        <v>15670.31</v>
      </c>
      <c r="AX975" s="14">
        <v>15559.91</v>
      </c>
      <c r="AY975" s="14">
        <v>15510.22</v>
      </c>
      <c r="AZ975" s="14">
        <v>14965.55</v>
      </c>
      <c r="BA975" s="14">
        <v>15758.98</v>
      </c>
      <c r="BB975" s="14">
        <v>15727.71</v>
      </c>
      <c r="BC975" s="14">
        <v>15404.41</v>
      </c>
      <c r="BD975" s="14">
        <v>14019.35</v>
      </c>
      <c r="BE975" s="14">
        <v>13157.39</v>
      </c>
      <c r="BF975" s="14">
        <v>15402.16</v>
      </c>
      <c r="BG975" s="14">
        <v>76.2453</v>
      </c>
      <c r="BH975" s="14">
        <v>75.830200000000005</v>
      </c>
      <c r="BI975" s="14">
        <v>75.415099999999995</v>
      </c>
      <c r="BJ975" s="14">
        <v>75</v>
      </c>
      <c r="BK975" s="14">
        <v>74.830200000000005</v>
      </c>
      <c r="BL975" s="14">
        <v>74.415099999999995</v>
      </c>
      <c r="BM975" s="14">
        <v>75.415099999999995</v>
      </c>
      <c r="BN975" s="14">
        <v>78.660399999999996</v>
      </c>
      <c r="BO975" s="14">
        <v>82.075500000000005</v>
      </c>
      <c r="BP975" s="14">
        <v>86.490600000000001</v>
      </c>
      <c r="BQ975" s="14">
        <v>87.905699999999996</v>
      </c>
      <c r="BR975" s="14">
        <v>88.320800000000006</v>
      </c>
      <c r="BS975" s="14">
        <v>88.905699999999996</v>
      </c>
      <c r="BT975" s="14">
        <v>90.905699999999996</v>
      </c>
      <c r="BU975" s="14">
        <v>90.320800000000006</v>
      </c>
      <c r="BV975" s="14">
        <v>90.490600000000001</v>
      </c>
      <c r="BW975" s="14">
        <v>90.490600000000001</v>
      </c>
      <c r="BX975" s="14">
        <v>86.905699999999996</v>
      </c>
      <c r="BY975" s="14">
        <v>84.2453</v>
      </c>
      <c r="BZ975" s="14">
        <v>84.830200000000005</v>
      </c>
      <c r="CA975" s="14">
        <v>83.830200000000005</v>
      </c>
      <c r="CB975" s="14">
        <v>82.830200000000005</v>
      </c>
      <c r="CC975" s="14">
        <v>83</v>
      </c>
      <c r="CD975" s="14">
        <v>80.169799999999995</v>
      </c>
      <c r="CE975" s="14">
        <v>1375.1110000000001</v>
      </c>
      <c r="CF975" s="14">
        <v>1335.0730000000001</v>
      </c>
      <c r="CG975" s="14">
        <v>1240.1790000000001</v>
      </c>
      <c r="CH975" s="14">
        <v>1043.2</v>
      </c>
      <c r="CI975" s="14">
        <v>881.8886</v>
      </c>
      <c r="CJ975" s="14">
        <v>586.72310000000004</v>
      </c>
      <c r="CK975" s="14">
        <v>1060.7919999999999</v>
      </c>
      <c r="CL975" s="14">
        <v>375.20089999999999</v>
      </c>
      <c r="CM975" s="14">
        <v>375.2944</v>
      </c>
      <c r="CN975" s="14">
        <v>459.04899999999998</v>
      </c>
      <c r="CO975" s="14">
        <v>704.55259999999998</v>
      </c>
      <c r="CP975" s="14">
        <v>1209.9390000000001</v>
      </c>
      <c r="CQ975" s="14">
        <v>1152.5060000000001</v>
      </c>
      <c r="CR975" s="14">
        <v>1432.271</v>
      </c>
      <c r="CS975" s="14">
        <v>1826.9929999999999</v>
      </c>
      <c r="CT975" s="14">
        <v>3434.085</v>
      </c>
      <c r="CU975" s="14">
        <v>3492.5909999999999</v>
      </c>
      <c r="CV975" s="14">
        <v>3312.5219999999999</v>
      </c>
      <c r="CW975" s="14">
        <v>2761.8119999999999</v>
      </c>
      <c r="CX975" s="14">
        <v>1567.951</v>
      </c>
      <c r="CY975" s="14">
        <v>2734.1970000000001</v>
      </c>
      <c r="CZ975" s="14">
        <v>4655.3670000000002</v>
      </c>
      <c r="DA975" s="14">
        <v>3008.8870000000002</v>
      </c>
      <c r="DB975" s="14">
        <v>3052.0369999999998</v>
      </c>
      <c r="DC975" s="14">
        <v>3014.35</v>
      </c>
      <c r="DD975" s="14">
        <f>SUMIFS(CountData!$H:$H, CountData!$A:$A, $B975,CountData!$B:$B, $C975, CountData!$C:$C, $D975, CountData!$D:$D, $E975, CountData!$E:$E, $F975, CountData!$F:$F, $G975, CountData!$G:$G, $H975)</f>
        <v>16</v>
      </c>
      <c r="DE975" s="14">
        <f>SUMIFS(CountData!$I:$I, CountData!$A:$A, $B975, CountData!$B:$B, $C975, CountData!$C:$C, $D975, CountData!$D:$D, $E975, CountData!$E:$E, $F975, CountData!$F:$F, $G975, CountData!$G:$G, $H975)</f>
        <v>19</v>
      </c>
      <c r="DF975" s="27">
        <f t="shared" ca="1" si="15"/>
        <v>1883.6649999999991</v>
      </c>
      <c r="DG975" s="14">
        <v>0</v>
      </c>
    </row>
    <row r="976" spans="1:111" x14ac:dyDescent="0.25">
      <c r="A976" s="14" t="s">
        <v>56</v>
      </c>
      <c r="B976" s="14" t="s">
        <v>55</v>
      </c>
      <c r="C976" s="14" t="s">
        <v>55</v>
      </c>
      <c r="D976" s="14" t="s">
        <v>100</v>
      </c>
      <c r="E976" s="14" t="s">
        <v>55</v>
      </c>
      <c r="F976" s="14" t="s">
        <v>55</v>
      </c>
      <c r="G976" s="14" t="s">
        <v>103</v>
      </c>
      <c r="H976" s="1">
        <v>42256</v>
      </c>
      <c r="I976" s="14">
        <v>11810.64</v>
      </c>
      <c r="J976" s="14">
        <v>11692.7</v>
      </c>
      <c r="K976" s="14">
        <v>11751.26</v>
      </c>
      <c r="L976" s="14">
        <v>11965.58</v>
      </c>
      <c r="M976" s="14">
        <v>12172.5</v>
      </c>
      <c r="N976" s="14">
        <v>12542.46</v>
      </c>
      <c r="O976" s="14">
        <v>13631.82</v>
      </c>
      <c r="P976" s="14">
        <v>13629.18</v>
      </c>
      <c r="Q976" s="14">
        <v>13922.3</v>
      </c>
      <c r="R976" s="14">
        <v>14671.4</v>
      </c>
      <c r="S976" s="14">
        <v>15131.82</v>
      </c>
      <c r="T976" s="14">
        <v>15381.58</v>
      </c>
      <c r="U976" s="14">
        <v>15289</v>
      </c>
      <c r="V976" s="14">
        <v>15478.5</v>
      </c>
      <c r="W976" s="14">
        <v>15365.52</v>
      </c>
      <c r="X976" s="14">
        <v>13990.44</v>
      </c>
      <c r="Y976" s="14">
        <v>13833.76</v>
      </c>
      <c r="Z976" s="14">
        <v>13642.12</v>
      </c>
      <c r="AA976" s="14">
        <v>13398.72</v>
      </c>
      <c r="AB976" s="14">
        <v>15072.32</v>
      </c>
      <c r="AC976" s="14">
        <v>14868.96</v>
      </c>
      <c r="AD976" s="14">
        <v>14504.28</v>
      </c>
      <c r="AE976" s="14">
        <v>13072.86</v>
      </c>
      <c r="AF976" s="14">
        <v>12509.62</v>
      </c>
      <c r="AG976" s="14">
        <v>13716.26</v>
      </c>
      <c r="AH976" s="14">
        <v>11817.29</v>
      </c>
      <c r="AI976" s="14">
        <v>11638.88</v>
      </c>
      <c r="AJ976" s="14">
        <v>11686.31</v>
      </c>
      <c r="AK976" s="14">
        <v>11873.53</v>
      </c>
      <c r="AL976" s="14">
        <v>12012.43</v>
      </c>
      <c r="AM976" s="14">
        <v>12471.79</v>
      </c>
      <c r="AN976" s="14">
        <v>13594.63</v>
      </c>
      <c r="AO976" s="14">
        <v>13739.88</v>
      </c>
      <c r="AP976" s="14">
        <v>13983.84</v>
      </c>
      <c r="AQ976" s="14">
        <v>14755.02</v>
      </c>
      <c r="AR976" s="14">
        <v>15246.25</v>
      </c>
      <c r="AS976" s="14">
        <v>15488.27</v>
      </c>
      <c r="AT976" s="14">
        <v>15499.89</v>
      </c>
      <c r="AU976" s="14">
        <v>15702.8</v>
      </c>
      <c r="AV976" s="14">
        <v>15701.05</v>
      </c>
      <c r="AW976" s="14">
        <v>15509.68</v>
      </c>
      <c r="AX976" s="14">
        <v>15380.41</v>
      </c>
      <c r="AY976" s="14">
        <v>15138.76</v>
      </c>
      <c r="AZ976" s="14">
        <v>14715.7</v>
      </c>
      <c r="BA976" s="14">
        <v>15046.9</v>
      </c>
      <c r="BB976" s="14">
        <v>14907.76</v>
      </c>
      <c r="BC976" s="14">
        <v>14608.62</v>
      </c>
      <c r="BD976" s="14">
        <v>13076.2</v>
      </c>
      <c r="BE976" s="14">
        <v>12466.76</v>
      </c>
      <c r="BF976" s="14">
        <v>15151.74</v>
      </c>
      <c r="BG976" s="14">
        <v>80.211500000000001</v>
      </c>
      <c r="BH976" s="14">
        <v>78.192300000000003</v>
      </c>
      <c r="BI976" s="14">
        <v>79.211500000000001</v>
      </c>
      <c r="BJ976" s="14">
        <v>77.596199999999996</v>
      </c>
      <c r="BK976" s="14">
        <v>77</v>
      </c>
      <c r="BL976" s="14">
        <v>76.788499999999999</v>
      </c>
      <c r="BM976" s="14">
        <v>79</v>
      </c>
      <c r="BN976" s="14">
        <v>85.826899999999995</v>
      </c>
      <c r="BO976" s="14">
        <v>89.826899999999995</v>
      </c>
      <c r="BP976" s="14">
        <v>93.230800000000002</v>
      </c>
      <c r="BQ976" s="14">
        <v>96.038499999999999</v>
      </c>
      <c r="BR976" s="14">
        <v>95.846199999999996</v>
      </c>
      <c r="BS976" s="14">
        <v>95.038499999999999</v>
      </c>
      <c r="BT976" s="14">
        <v>95.442300000000003</v>
      </c>
      <c r="BU976" s="14">
        <v>92.634600000000006</v>
      </c>
      <c r="BV976" s="14">
        <v>93.230800000000002</v>
      </c>
      <c r="BW976" s="14">
        <v>95.211500000000001</v>
      </c>
      <c r="BX976" s="14">
        <v>94.615399999999994</v>
      </c>
      <c r="BY976" s="14">
        <v>92.615399999999994</v>
      </c>
      <c r="BZ976" s="14">
        <v>92.403800000000004</v>
      </c>
      <c r="CA976" s="14">
        <v>87.826899999999995</v>
      </c>
      <c r="CB976" s="14">
        <v>80.211500000000001</v>
      </c>
      <c r="CC976" s="14">
        <v>79.807699999999997</v>
      </c>
      <c r="CD976" s="14">
        <v>79.211500000000001</v>
      </c>
      <c r="CE976" s="14">
        <v>2769.7660000000001</v>
      </c>
      <c r="CF976" s="14">
        <v>2872.4169999999999</v>
      </c>
      <c r="CG976" s="14">
        <v>2789.48</v>
      </c>
      <c r="CH976" s="14">
        <v>2425.672</v>
      </c>
      <c r="CI976" s="14">
        <v>1479.43</v>
      </c>
      <c r="CJ976" s="14">
        <v>1205.732</v>
      </c>
      <c r="CK976" s="14">
        <v>2162.8679999999999</v>
      </c>
      <c r="CL976" s="14">
        <v>907.34829999999999</v>
      </c>
      <c r="CM976" s="14">
        <v>970.38459999999998</v>
      </c>
      <c r="CN976" s="14">
        <v>978.23299999999995</v>
      </c>
      <c r="CO976" s="14">
        <v>1260.375</v>
      </c>
      <c r="CP976" s="14">
        <v>1471.126</v>
      </c>
      <c r="CQ976" s="14">
        <v>1589.874</v>
      </c>
      <c r="CR976" s="14">
        <v>1673.2249999999999</v>
      </c>
      <c r="CS976" s="14">
        <v>1921.9770000000001</v>
      </c>
      <c r="CT976" s="14">
        <v>2058.8240000000001</v>
      </c>
      <c r="CU976" s="14">
        <v>2215.2979999999998</v>
      </c>
      <c r="CV976" s="14">
        <v>1957.7719999999999</v>
      </c>
      <c r="CW976" s="14">
        <v>1982.931</v>
      </c>
      <c r="CX976" s="14">
        <v>2292.8200000000002</v>
      </c>
      <c r="CY976" s="14">
        <v>5954.6019999999999</v>
      </c>
      <c r="CZ976" s="14">
        <v>11032.4</v>
      </c>
      <c r="DA976" s="14">
        <v>2969.482</v>
      </c>
      <c r="DB976" s="14">
        <v>3176.4340000000002</v>
      </c>
      <c r="DC976" s="14">
        <v>1799.87</v>
      </c>
      <c r="DD976" s="14">
        <f>SUMIFS(CountData!$H:$H, CountData!$A:$A, $B976,CountData!$B:$B, $C976, CountData!$C:$C, $D976, CountData!$D:$D, $E976, CountData!$E:$E, $F976, CountData!$F:$F, $G976, CountData!$G:$G, $H976)</f>
        <v>16</v>
      </c>
      <c r="DE976" s="14">
        <f>SUMIFS(CountData!$I:$I, CountData!$A:$A, $B976, CountData!$B:$B, $C976, CountData!$C:$C, $D976, CountData!$D:$D, $E976, CountData!$E:$E, $F976, CountData!$F:$F, $G976, CountData!$G:$G, $H976)</f>
        <v>19</v>
      </c>
      <c r="DF976" s="27">
        <f t="shared" ca="1" si="15"/>
        <v>1716.2150000000001</v>
      </c>
      <c r="DG976" s="14">
        <v>0</v>
      </c>
    </row>
    <row r="977" spans="1:111" x14ac:dyDescent="0.25">
      <c r="A977" s="14" t="s">
        <v>56</v>
      </c>
      <c r="B977" s="14" t="s">
        <v>55</v>
      </c>
      <c r="C977" s="14" t="s">
        <v>55</v>
      </c>
      <c r="D977" s="14" t="s">
        <v>100</v>
      </c>
      <c r="E977" s="14" t="s">
        <v>55</v>
      </c>
      <c r="F977" s="14" t="s">
        <v>55</v>
      </c>
      <c r="G977" s="14" t="s">
        <v>103</v>
      </c>
      <c r="H977" s="1">
        <v>42257</v>
      </c>
      <c r="I977" s="14">
        <v>12845.46</v>
      </c>
      <c r="J977" s="14">
        <v>12672.76</v>
      </c>
      <c r="K977" s="14">
        <v>12792.18</v>
      </c>
      <c r="L977" s="14">
        <v>13003.8</v>
      </c>
      <c r="M977" s="14">
        <v>13157.28</v>
      </c>
      <c r="N977" s="14">
        <v>13630.78</v>
      </c>
      <c r="O977" s="14">
        <v>14791.06</v>
      </c>
      <c r="P977" s="14">
        <v>14719.48</v>
      </c>
      <c r="Q977" s="14">
        <v>14960.38</v>
      </c>
      <c r="R977" s="14">
        <v>15414.64</v>
      </c>
      <c r="S977" s="14">
        <v>15628.92</v>
      </c>
      <c r="T977" s="14">
        <v>15850.48</v>
      </c>
      <c r="U977" s="14">
        <v>15890.28</v>
      </c>
      <c r="V977" s="14">
        <v>16144.92</v>
      </c>
      <c r="W977" s="14">
        <v>16098.84</v>
      </c>
      <c r="X977" s="14">
        <v>14861.92</v>
      </c>
      <c r="Y977" s="14">
        <v>14755.16</v>
      </c>
      <c r="Z977" s="14">
        <v>14657.18</v>
      </c>
      <c r="AA977" s="14">
        <v>14416.38</v>
      </c>
      <c r="AB977" s="14">
        <v>16019.62</v>
      </c>
      <c r="AC977" s="14">
        <v>15727.8</v>
      </c>
      <c r="AD977" s="14">
        <v>15332.34</v>
      </c>
      <c r="AE977" s="14">
        <v>13864.78</v>
      </c>
      <c r="AF977" s="14">
        <v>13263.08</v>
      </c>
      <c r="AG977" s="14">
        <v>14672.66</v>
      </c>
      <c r="AH977" s="14">
        <v>12853.84</v>
      </c>
      <c r="AI977" s="14">
        <v>12637.17</v>
      </c>
      <c r="AJ977" s="14">
        <v>12724.44</v>
      </c>
      <c r="AK977" s="14">
        <v>12926.16</v>
      </c>
      <c r="AL977" s="14">
        <v>12997.04</v>
      </c>
      <c r="AM977" s="14">
        <v>13566.38</v>
      </c>
      <c r="AN977" s="14">
        <v>14743.14</v>
      </c>
      <c r="AO977" s="14">
        <v>14805.01</v>
      </c>
      <c r="AP977" s="14">
        <v>15007.83</v>
      </c>
      <c r="AQ977" s="14">
        <v>15482.14</v>
      </c>
      <c r="AR977" s="14">
        <v>15714.02</v>
      </c>
      <c r="AS977" s="14">
        <v>15935.62</v>
      </c>
      <c r="AT977" s="14">
        <v>16018.98</v>
      </c>
      <c r="AU977" s="14">
        <v>16329.63</v>
      </c>
      <c r="AV977" s="14">
        <v>16379.05</v>
      </c>
      <c r="AW977" s="14">
        <v>16376.71</v>
      </c>
      <c r="AX977" s="14">
        <v>16266.32</v>
      </c>
      <c r="AY977" s="14">
        <v>16261.67</v>
      </c>
      <c r="AZ977" s="14">
        <v>15765.62</v>
      </c>
      <c r="BA977" s="14">
        <v>16042.35</v>
      </c>
      <c r="BB977" s="14">
        <v>15744.41</v>
      </c>
      <c r="BC977" s="14">
        <v>15494.95</v>
      </c>
      <c r="BD977" s="14">
        <v>14030.69</v>
      </c>
      <c r="BE977" s="14">
        <v>13262.52</v>
      </c>
      <c r="BF977" s="14">
        <v>16115.04</v>
      </c>
      <c r="BG977" s="14">
        <v>78.269199999999998</v>
      </c>
      <c r="BH977" s="14">
        <v>77.846199999999996</v>
      </c>
      <c r="BI977" s="14">
        <v>78.423100000000005</v>
      </c>
      <c r="BJ977" s="14">
        <v>78.846199999999996</v>
      </c>
      <c r="BK977" s="14">
        <v>79.846199999999996</v>
      </c>
      <c r="BL977" s="14">
        <v>79</v>
      </c>
      <c r="BM977" s="14">
        <v>80.576899999999995</v>
      </c>
      <c r="BN977" s="14">
        <v>83.692300000000003</v>
      </c>
      <c r="BO977" s="14">
        <v>84.538499999999999</v>
      </c>
      <c r="BP977" s="14">
        <v>88.692300000000003</v>
      </c>
      <c r="BQ977" s="14">
        <v>90.538499999999999</v>
      </c>
      <c r="BR977" s="14">
        <v>93.269199999999998</v>
      </c>
      <c r="BS977" s="14">
        <v>94.269199999999998</v>
      </c>
      <c r="BT977" s="14">
        <v>95.692300000000003</v>
      </c>
      <c r="BU977" s="14">
        <v>92.692300000000003</v>
      </c>
      <c r="BV977" s="14">
        <v>91.692300000000003</v>
      </c>
      <c r="BW977" s="14">
        <v>91.692300000000003</v>
      </c>
      <c r="BX977" s="14">
        <v>87.538499999999999</v>
      </c>
      <c r="BY977" s="14">
        <v>87.269199999999998</v>
      </c>
      <c r="BZ977" s="14">
        <v>85.846199999999996</v>
      </c>
      <c r="CA977" s="14">
        <v>83.846199999999996</v>
      </c>
      <c r="CB977" s="14">
        <v>83.423100000000005</v>
      </c>
      <c r="CC977" s="14">
        <v>82.576899999999995</v>
      </c>
      <c r="CD977" s="14">
        <v>81</v>
      </c>
      <c r="CE977" s="14">
        <v>1856.48</v>
      </c>
      <c r="CF977" s="14">
        <v>1988.47</v>
      </c>
      <c r="CG977" s="14">
        <v>2348.192</v>
      </c>
      <c r="CH977" s="14">
        <v>2144.6909999999998</v>
      </c>
      <c r="CI977" s="14">
        <v>2111.125</v>
      </c>
      <c r="CJ977" s="14">
        <v>1354.6610000000001</v>
      </c>
      <c r="CK977" s="14">
        <v>2895.7829999999999</v>
      </c>
      <c r="CL977" s="14">
        <v>880.11649999999997</v>
      </c>
      <c r="CM977" s="14">
        <v>705.32529999999997</v>
      </c>
      <c r="CN977" s="14">
        <v>680.29089999999997</v>
      </c>
      <c r="CO977" s="14">
        <v>994.50819999999999</v>
      </c>
      <c r="CP977" s="14">
        <v>1819.289</v>
      </c>
      <c r="CQ977" s="14">
        <v>1720.6420000000001</v>
      </c>
      <c r="CR977" s="14">
        <v>2155.375</v>
      </c>
      <c r="CS977" s="14">
        <v>2856.0340000000001</v>
      </c>
      <c r="CT977" s="14">
        <v>5363.9849999999997</v>
      </c>
      <c r="CU977" s="14">
        <v>5183.9660000000003</v>
      </c>
      <c r="CV977" s="14">
        <v>4918.46</v>
      </c>
      <c r="CW977" s="14">
        <v>4250.8919999999998</v>
      </c>
      <c r="CX977" s="14">
        <v>1949.9929999999999</v>
      </c>
      <c r="CY977" s="14">
        <v>2986.902</v>
      </c>
      <c r="CZ977" s="14">
        <v>5303.23</v>
      </c>
      <c r="DA977" s="14">
        <v>2486.3339999999998</v>
      </c>
      <c r="DB977" s="14">
        <v>2574.1350000000002</v>
      </c>
      <c r="DC977" s="14">
        <v>4591.0839999999998</v>
      </c>
      <c r="DD977" s="14">
        <f>SUMIFS(CountData!$H:$H, CountData!$A:$A, $B977,CountData!$B:$B, $C977, CountData!$C:$C, $D977, CountData!$D:$D, $E977, CountData!$E:$E, $F977, CountData!$F:$F, $G977, CountData!$G:$G, $H977)</f>
        <v>16</v>
      </c>
      <c r="DE977" s="14">
        <f>SUMIFS(CountData!$I:$I, CountData!$A:$A, $B977, CountData!$B:$B, $C977, CountData!$C:$C, $D977, CountData!$D:$D, $E977, CountData!$E:$E, $F977, CountData!$F:$F, $G977, CountData!$G:$G, $H977)</f>
        <v>19</v>
      </c>
      <c r="DF977" s="27">
        <f t="shared" ca="1" si="15"/>
        <v>1648.2775000000001</v>
      </c>
      <c r="DG977" s="14">
        <v>0</v>
      </c>
    </row>
    <row r="978" spans="1:111" x14ac:dyDescent="0.25">
      <c r="A978" s="14" t="s">
        <v>56</v>
      </c>
      <c r="B978" s="14" t="s">
        <v>55</v>
      </c>
      <c r="C978" s="14" t="s">
        <v>55</v>
      </c>
      <c r="D978" s="14" t="s">
        <v>100</v>
      </c>
      <c r="E978" s="14" t="s">
        <v>55</v>
      </c>
      <c r="F978" s="14" t="s">
        <v>55</v>
      </c>
      <c r="G978" s="14" t="s">
        <v>103</v>
      </c>
      <c r="H978" s="1">
        <v>42258</v>
      </c>
      <c r="I978" s="14">
        <v>12667.38</v>
      </c>
      <c r="J978" s="14">
        <v>12536.24</v>
      </c>
      <c r="K978" s="14">
        <v>12689.22</v>
      </c>
      <c r="L978" s="14">
        <v>12802.48</v>
      </c>
      <c r="M978" s="14">
        <v>12935</v>
      </c>
      <c r="N978" s="14">
        <v>13362.92</v>
      </c>
      <c r="O978" s="14">
        <v>14479.88</v>
      </c>
      <c r="P978" s="14">
        <v>14426.26</v>
      </c>
      <c r="Q978" s="14">
        <v>14621.76</v>
      </c>
      <c r="R978" s="14">
        <v>15244.76</v>
      </c>
      <c r="S978" s="14">
        <v>15585.4</v>
      </c>
      <c r="T978" s="14">
        <v>15730.96</v>
      </c>
      <c r="U978" s="14">
        <v>15647.94</v>
      </c>
      <c r="V978" s="14">
        <v>15857.66</v>
      </c>
      <c r="W978" s="14">
        <v>15787.72</v>
      </c>
      <c r="X978" s="14">
        <v>14451.28</v>
      </c>
      <c r="Y978" s="14">
        <v>14286.94</v>
      </c>
      <c r="Z978" s="14">
        <v>14093.44</v>
      </c>
      <c r="AA978" s="14">
        <v>13894.08</v>
      </c>
      <c r="AB978" s="14">
        <v>15541.16</v>
      </c>
      <c r="AC978" s="14">
        <v>15261.2</v>
      </c>
      <c r="AD978" s="14">
        <v>14888.18</v>
      </c>
      <c r="AE978" s="14">
        <v>13447.04</v>
      </c>
      <c r="AF978" s="14">
        <v>12812.3</v>
      </c>
      <c r="AG978" s="14">
        <v>14181.44</v>
      </c>
      <c r="AH978" s="14">
        <v>12697.45</v>
      </c>
      <c r="AI978" s="14">
        <v>12516.6</v>
      </c>
      <c r="AJ978" s="14">
        <v>12648.97</v>
      </c>
      <c r="AK978" s="14">
        <v>12758.16</v>
      </c>
      <c r="AL978" s="14">
        <v>12821.63</v>
      </c>
      <c r="AM978" s="14">
        <v>13319.95</v>
      </c>
      <c r="AN978" s="14">
        <v>14450.22</v>
      </c>
      <c r="AO978" s="14">
        <v>14477.03</v>
      </c>
      <c r="AP978" s="14">
        <v>14639.92</v>
      </c>
      <c r="AQ978" s="14">
        <v>15290.04</v>
      </c>
      <c r="AR978" s="14">
        <v>15618.26</v>
      </c>
      <c r="AS978" s="14">
        <v>15770.17</v>
      </c>
      <c r="AT978" s="14">
        <v>15732.5</v>
      </c>
      <c r="AU978" s="14">
        <v>16000.89</v>
      </c>
      <c r="AV978" s="14">
        <v>16016.84</v>
      </c>
      <c r="AW978" s="14">
        <v>16048.45</v>
      </c>
      <c r="AX978" s="14">
        <v>15905.16</v>
      </c>
      <c r="AY978" s="14">
        <v>15727.51</v>
      </c>
      <c r="AZ978" s="14">
        <v>15267.19</v>
      </c>
      <c r="BA978" s="14">
        <v>15621.38</v>
      </c>
      <c r="BB978" s="14">
        <v>15283.65</v>
      </c>
      <c r="BC978" s="14">
        <v>15027.56</v>
      </c>
      <c r="BD978" s="14">
        <v>13644.6</v>
      </c>
      <c r="BE978" s="14">
        <v>12857.1</v>
      </c>
      <c r="BF978" s="14">
        <v>15700.94</v>
      </c>
      <c r="BG978" s="14">
        <v>80</v>
      </c>
      <c r="BH978" s="14">
        <v>79</v>
      </c>
      <c r="BI978" s="14">
        <v>77.588200000000001</v>
      </c>
      <c r="BJ978" s="14">
        <v>77.588200000000001</v>
      </c>
      <c r="BK978" s="14">
        <v>77.588200000000001</v>
      </c>
      <c r="BL978" s="14">
        <v>77.588200000000001</v>
      </c>
      <c r="BM978" s="14">
        <v>78</v>
      </c>
      <c r="BN978" s="14">
        <v>80.235299999999995</v>
      </c>
      <c r="BO978" s="14">
        <v>81.470600000000005</v>
      </c>
      <c r="BP978" s="14">
        <v>83.7059</v>
      </c>
      <c r="BQ978" s="14">
        <v>86.529399999999995</v>
      </c>
      <c r="BR978" s="14">
        <v>88.117599999999996</v>
      </c>
      <c r="BS978" s="14">
        <v>90.2941</v>
      </c>
      <c r="BT978" s="14">
        <v>87.882400000000004</v>
      </c>
      <c r="BU978" s="14">
        <v>87.882400000000004</v>
      </c>
      <c r="BV978" s="14">
        <v>87.2941</v>
      </c>
      <c r="BW978" s="14">
        <v>84.882400000000004</v>
      </c>
      <c r="BX978" s="14">
        <v>83.058800000000005</v>
      </c>
      <c r="BY978" s="14">
        <v>82.058800000000005</v>
      </c>
      <c r="BZ978" s="14">
        <v>83.411799999999999</v>
      </c>
      <c r="CA978" s="14">
        <v>82.411799999999999</v>
      </c>
      <c r="CB978" s="14">
        <v>82.823499999999996</v>
      </c>
      <c r="CC978" s="14">
        <v>82.411799999999999</v>
      </c>
      <c r="CD978" s="14">
        <v>81.823499999999996</v>
      </c>
      <c r="CE978" s="14">
        <v>2231.8470000000002</v>
      </c>
      <c r="CF978" s="14">
        <v>2171.2269999999999</v>
      </c>
      <c r="CG978" s="14">
        <v>1929.5170000000001</v>
      </c>
      <c r="CH978" s="14">
        <v>1602.3710000000001</v>
      </c>
      <c r="CI978" s="14">
        <v>1326.4770000000001</v>
      </c>
      <c r="CJ978" s="14">
        <v>990.03859999999997</v>
      </c>
      <c r="CK978" s="14">
        <v>1639.181</v>
      </c>
      <c r="CL978" s="14">
        <v>518.72170000000006</v>
      </c>
      <c r="CM978" s="14">
        <v>471.01310000000001</v>
      </c>
      <c r="CN978" s="14">
        <v>533.74710000000005</v>
      </c>
      <c r="CO978" s="14">
        <v>772.80870000000004</v>
      </c>
      <c r="CP978" s="14">
        <v>1238.675</v>
      </c>
      <c r="CQ978" s="14">
        <v>1151.0440000000001</v>
      </c>
      <c r="CR978" s="14">
        <v>1758.586</v>
      </c>
      <c r="CS978" s="14">
        <v>2096.6559999999999</v>
      </c>
      <c r="CT978" s="14">
        <v>3821.1379999999999</v>
      </c>
      <c r="CU978" s="14">
        <v>4835.2560000000003</v>
      </c>
      <c r="CV978" s="14">
        <v>3995.6959999999999</v>
      </c>
      <c r="CW978" s="14">
        <v>3201.0639999999999</v>
      </c>
      <c r="CX978" s="14">
        <v>1703.8510000000001</v>
      </c>
      <c r="CY978" s="14">
        <v>2329.7809999999999</v>
      </c>
      <c r="CZ978" s="14">
        <v>5037.643</v>
      </c>
      <c r="DA978" s="14">
        <v>2466.2399999999998</v>
      </c>
      <c r="DB978" s="14">
        <v>3146.9760000000001</v>
      </c>
      <c r="DC978" s="14">
        <v>3789.6309999999999</v>
      </c>
      <c r="DD978" s="14">
        <f>SUMIFS(CountData!$H:$H, CountData!$A:$A, $B978,CountData!$B:$B, $C978, CountData!$C:$C, $D978, CountData!$D:$D, $E978, CountData!$E:$E, $F978, CountData!$F:$F, $G978, CountData!$G:$G, $H978)</f>
        <v>16</v>
      </c>
      <c r="DE978" s="14">
        <f>SUMIFS(CountData!$I:$I, CountData!$A:$A, $B978, CountData!$B:$B, $C978, CountData!$C:$C, $D978, CountData!$D:$D, $E978, CountData!$E:$E, $F978, CountData!$F:$F, $G978, CountData!$G:$G, $H978)</f>
        <v>19</v>
      </c>
      <c r="DF978" s="27">
        <f t="shared" ca="1" si="15"/>
        <v>1743.0549999999985</v>
      </c>
      <c r="DG978" s="14">
        <v>0</v>
      </c>
    </row>
    <row r="979" spans="1:111" x14ac:dyDescent="0.25">
      <c r="A979" s="14" t="s">
        <v>56</v>
      </c>
      <c r="B979" s="14" t="s">
        <v>55</v>
      </c>
      <c r="C979" s="14" t="s">
        <v>55</v>
      </c>
      <c r="D979" s="14" t="s">
        <v>100</v>
      </c>
      <c r="E979" s="14" t="s">
        <v>55</v>
      </c>
      <c r="F979" s="14" t="s">
        <v>55</v>
      </c>
      <c r="G979" s="14" t="s">
        <v>103</v>
      </c>
      <c r="H979" s="1">
        <v>42268</v>
      </c>
      <c r="I979" s="14">
        <v>12039.46</v>
      </c>
      <c r="J979" s="14">
        <v>11874.4</v>
      </c>
      <c r="K979" s="14">
        <v>11994.24</v>
      </c>
      <c r="L979" s="14">
        <v>12406.96</v>
      </c>
      <c r="M979" s="14">
        <v>12765.82</v>
      </c>
      <c r="N979" s="14">
        <v>13169.7</v>
      </c>
      <c r="O979" s="14">
        <v>14353.18</v>
      </c>
      <c r="P979" s="14">
        <v>14323.88</v>
      </c>
      <c r="Q979" s="14">
        <v>14681.56</v>
      </c>
      <c r="R979" s="14">
        <v>15414.22</v>
      </c>
      <c r="S979" s="14">
        <v>15587</v>
      </c>
      <c r="T979" s="14">
        <v>15631.2</v>
      </c>
      <c r="U979" s="14">
        <v>15361.3</v>
      </c>
      <c r="V979" s="14">
        <v>15490.48</v>
      </c>
      <c r="W979" s="14">
        <v>15340.78</v>
      </c>
      <c r="X979" s="14">
        <v>13914.52</v>
      </c>
      <c r="Y979" s="14">
        <v>13736.44</v>
      </c>
      <c r="Z979" s="14">
        <v>13747.76</v>
      </c>
      <c r="AA979" s="14">
        <v>13811.86</v>
      </c>
      <c r="AB979" s="14">
        <v>15006.78</v>
      </c>
      <c r="AC979" s="14">
        <v>14731.24</v>
      </c>
      <c r="AD979" s="14">
        <v>14371.58</v>
      </c>
      <c r="AE979" s="14">
        <v>12858.84</v>
      </c>
      <c r="AF979" s="14">
        <v>12335.8</v>
      </c>
      <c r="AG979" s="14">
        <v>13802.64</v>
      </c>
      <c r="AH979" s="14">
        <v>12092.03</v>
      </c>
      <c r="AI979" s="14">
        <v>11885.52</v>
      </c>
      <c r="AJ979" s="14">
        <v>12005.21</v>
      </c>
      <c r="AK979" s="14">
        <v>12429.72</v>
      </c>
      <c r="AL979" s="14">
        <v>12740.87</v>
      </c>
      <c r="AM979" s="14">
        <v>13179.22</v>
      </c>
      <c r="AN979" s="14">
        <v>14353.27</v>
      </c>
      <c r="AO979" s="14">
        <v>14325.91</v>
      </c>
      <c r="AP979" s="14">
        <v>14645</v>
      </c>
      <c r="AQ979" s="14">
        <v>15372.91</v>
      </c>
      <c r="AR979" s="14">
        <v>15493.26</v>
      </c>
      <c r="AS979" s="14">
        <v>15566.34</v>
      </c>
      <c r="AT979" s="14">
        <v>15432.79</v>
      </c>
      <c r="AU979" s="14">
        <v>15501.82</v>
      </c>
      <c r="AV979" s="14">
        <v>15524.77</v>
      </c>
      <c r="AW979" s="14">
        <v>15907.05</v>
      </c>
      <c r="AX979" s="14">
        <v>15743.31</v>
      </c>
      <c r="AY979" s="14">
        <v>15700.29</v>
      </c>
      <c r="AZ979" s="14">
        <v>15673.35</v>
      </c>
      <c r="BA979" s="14">
        <v>15232.96</v>
      </c>
      <c r="BB979" s="14">
        <v>14696.31</v>
      </c>
      <c r="BC979" s="14">
        <v>14424.62</v>
      </c>
      <c r="BD979" s="14">
        <v>12982.96</v>
      </c>
      <c r="BE979" s="14">
        <v>12321.06</v>
      </c>
      <c r="BF979" s="14">
        <v>15712.19</v>
      </c>
      <c r="BG979" s="14">
        <v>75.584900000000005</v>
      </c>
      <c r="BH979" s="14">
        <v>74.7547</v>
      </c>
      <c r="BI979" s="14">
        <v>74.7547</v>
      </c>
      <c r="BJ979" s="14">
        <v>74.7547</v>
      </c>
      <c r="BK979" s="14">
        <v>74.339600000000004</v>
      </c>
      <c r="BL979" s="14">
        <v>73.7547</v>
      </c>
      <c r="BM979" s="14">
        <v>74.584900000000005</v>
      </c>
      <c r="BN979" s="14">
        <v>76.2453</v>
      </c>
      <c r="BO979" s="14">
        <v>78.075500000000005</v>
      </c>
      <c r="BP979" s="14">
        <v>77.830200000000005</v>
      </c>
      <c r="BQ979" s="14">
        <v>78.660399999999996</v>
      </c>
      <c r="BR979" s="14">
        <v>77.660399999999996</v>
      </c>
      <c r="BS979" s="14">
        <v>77.660399999999996</v>
      </c>
      <c r="BT979" s="14">
        <v>79.075500000000005</v>
      </c>
      <c r="BU979" s="14">
        <v>78.075500000000005</v>
      </c>
      <c r="BV979" s="14">
        <v>77.660399999999996</v>
      </c>
      <c r="BW979" s="14">
        <v>77.830200000000005</v>
      </c>
      <c r="BX979" s="14">
        <v>76.169799999999995</v>
      </c>
      <c r="BY979" s="14">
        <v>78.415099999999995</v>
      </c>
      <c r="BZ979" s="14">
        <v>80</v>
      </c>
      <c r="CA979" s="14">
        <v>80</v>
      </c>
      <c r="CB979" s="14">
        <v>79.169799999999995</v>
      </c>
      <c r="CC979" s="14">
        <v>78.169799999999995</v>
      </c>
      <c r="CD979" s="14">
        <v>76.584900000000005</v>
      </c>
      <c r="CE979" s="14">
        <v>1558.298</v>
      </c>
      <c r="CF979" s="14">
        <v>1272.9369999999999</v>
      </c>
      <c r="CG979" s="14">
        <v>1262.164</v>
      </c>
      <c r="CH979" s="14">
        <v>1147.7190000000001</v>
      </c>
      <c r="CI979" s="14">
        <v>947.1617</v>
      </c>
      <c r="CJ979" s="14">
        <v>605.03359999999998</v>
      </c>
      <c r="CK979" s="14">
        <v>954.3664</v>
      </c>
      <c r="CL979" s="14">
        <v>348.02350000000001</v>
      </c>
      <c r="CM979" s="14">
        <v>316.78660000000002</v>
      </c>
      <c r="CN979" s="14">
        <v>431.29169999999999</v>
      </c>
      <c r="CO979" s="14">
        <v>680.18589999999995</v>
      </c>
      <c r="CP979" s="14">
        <v>1602.7750000000001</v>
      </c>
      <c r="CQ979" s="14">
        <v>1820.2809999999999</v>
      </c>
      <c r="CR979" s="14">
        <v>1906.5360000000001</v>
      </c>
      <c r="CS979" s="14">
        <v>2230.7199999999998</v>
      </c>
      <c r="CT979" s="14">
        <v>3947.2150000000001</v>
      </c>
      <c r="CU979" s="14">
        <v>3630.37</v>
      </c>
      <c r="CV979" s="14">
        <v>3829.0120000000002</v>
      </c>
      <c r="CW979" s="14">
        <v>2990.194</v>
      </c>
      <c r="CX979" s="14">
        <v>1443.55</v>
      </c>
      <c r="CY979" s="14">
        <v>3052.73</v>
      </c>
      <c r="CZ979" s="14">
        <v>4913.098</v>
      </c>
      <c r="DA979" s="14">
        <v>1950.3720000000001</v>
      </c>
      <c r="DB979" s="14">
        <v>1796.4090000000001</v>
      </c>
      <c r="DC979" s="14">
        <v>3394.5070000000001</v>
      </c>
      <c r="DD979" s="14">
        <f>SUMIFS(CountData!$H:$H, CountData!$A:$A, $B979,CountData!$B:$B, $C979, CountData!$C:$C, $D979, CountData!$D:$D, $E979, CountData!$E:$E, $F979, CountData!$F:$F, $G979, CountData!$G:$G, $H979)</f>
        <v>16</v>
      </c>
      <c r="DE979" s="14">
        <f>SUMIFS(CountData!$I:$I, CountData!$A:$A, $B979, CountData!$B:$B, $C979, CountData!$C:$C, $D979, CountData!$D:$D, $E979, CountData!$E:$E, $F979, CountData!$F:$F, $G979, CountData!$G:$G, $H979)</f>
        <v>19</v>
      </c>
      <c r="DF979" s="27">
        <f t="shared" ca="1" si="15"/>
        <v>1916.2099999999991</v>
      </c>
      <c r="DG979" s="14">
        <v>0</v>
      </c>
    </row>
    <row r="980" spans="1:111" x14ac:dyDescent="0.25">
      <c r="A980" s="14" t="s">
        <v>56</v>
      </c>
      <c r="B980" s="14" t="s">
        <v>55</v>
      </c>
      <c r="C980" s="14" t="s">
        <v>55</v>
      </c>
      <c r="D980" s="14" t="s">
        <v>100</v>
      </c>
      <c r="E980" s="14" t="s">
        <v>55</v>
      </c>
      <c r="F980" s="14" t="s">
        <v>55</v>
      </c>
      <c r="G980" s="14" t="s">
        <v>103</v>
      </c>
      <c r="H980" s="1">
        <v>42286</v>
      </c>
      <c r="I980" s="14">
        <v>12120.44</v>
      </c>
      <c r="J980" s="14">
        <v>11895.82</v>
      </c>
      <c r="K980" s="14">
        <v>11911.66</v>
      </c>
      <c r="L980" s="14">
        <v>11989.4</v>
      </c>
      <c r="M980" s="14">
        <v>12101.28</v>
      </c>
      <c r="N980" s="14">
        <v>12479.12</v>
      </c>
      <c r="O980" s="14">
        <v>13530.02</v>
      </c>
      <c r="P980" s="14">
        <v>13389.16</v>
      </c>
      <c r="Q980" s="14">
        <v>13641.26</v>
      </c>
      <c r="R980" s="14">
        <v>14353.64</v>
      </c>
      <c r="S980" s="14">
        <v>14904.78</v>
      </c>
      <c r="T980" s="14">
        <v>15369.72</v>
      </c>
      <c r="U980" s="14">
        <v>15461.2</v>
      </c>
      <c r="V980" s="14">
        <v>15777.44</v>
      </c>
      <c r="W980" s="14">
        <v>15798.64</v>
      </c>
      <c r="X980" s="14">
        <v>15202.98</v>
      </c>
      <c r="Y980" s="14">
        <v>15113.74</v>
      </c>
      <c r="Z980" s="14">
        <v>14937.62</v>
      </c>
      <c r="AA980" s="14">
        <v>14854.78</v>
      </c>
      <c r="AB980" s="14">
        <v>15718.06</v>
      </c>
      <c r="AC980" s="14">
        <v>15270.72</v>
      </c>
      <c r="AD980" s="14">
        <v>14825.4</v>
      </c>
      <c r="AE980" s="14">
        <v>13356.36</v>
      </c>
      <c r="AF980" s="14">
        <v>12779.24</v>
      </c>
      <c r="AG980" s="14">
        <v>15027.28</v>
      </c>
      <c r="AH980" s="14">
        <v>12127.05</v>
      </c>
      <c r="AI980" s="14">
        <v>11860.13</v>
      </c>
      <c r="AJ980" s="14">
        <v>11872.66</v>
      </c>
      <c r="AK980" s="14">
        <v>11971.12</v>
      </c>
      <c r="AL980" s="14">
        <v>12091.02</v>
      </c>
      <c r="AM980" s="14">
        <v>12490.41</v>
      </c>
      <c r="AN980" s="14">
        <v>13555.77</v>
      </c>
      <c r="AO980" s="14">
        <v>13382.94</v>
      </c>
      <c r="AP980" s="14">
        <v>13674.38</v>
      </c>
      <c r="AQ980" s="14">
        <v>14417.34</v>
      </c>
      <c r="AR980" s="14">
        <v>14950.35</v>
      </c>
      <c r="AS980" s="14">
        <v>15396.12</v>
      </c>
      <c r="AT980" s="14">
        <v>15526.22</v>
      </c>
      <c r="AU980" s="14">
        <v>15845.66</v>
      </c>
      <c r="AV980" s="14">
        <v>16028.61</v>
      </c>
      <c r="AW980" s="14">
        <v>16844.8</v>
      </c>
      <c r="AX980" s="14">
        <v>16716.36</v>
      </c>
      <c r="AY980" s="14">
        <v>16516.080000000002</v>
      </c>
      <c r="AZ980" s="14">
        <v>16508.16</v>
      </c>
      <c r="BA980" s="14">
        <v>15776.7</v>
      </c>
      <c r="BB980" s="14">
        <v>15339.4</v>
      </c>
      <c r="BC980" s="14">
        <v>15001.49</v>
      </c>
      <c r="BD980" s="14">
        <v>13594.74</v>
      </c>
      <c r="BE980" s="14">
        <v>12803.94</v>
      </c>
      <c r="BF980" s="14">
        <v>16630.669999999998</v>
      </c>
      <c r="BG980" s="14">
        <v>69.924499999999995</v>
      </c>
      <c r="BH980" s="14">
        <v>70.7547</v>
      </c>
      <c r="BI980" s="14">
        <v>70.169799999999995</v>
      </c>
      <c r="BJ980" s="14">
        <v>69.169799999999995</v>
      </c>
      <c r="BK980" s="14">
        <v>69.169799999999995</v>
      </c>
      <c r="BL980" s="14">
        <v>68.7547</v>
      </c>
      <c r="BM980" s="14">
        <v>69.584900000000005</v>
      </c>
      <c r="BN980" s="14">
        <v>74.660399999999996</v>
      </c>
      <c r="BO980" s="14">
        <v>80.735799999999998</v>
      </c>
      <c r="BP980" s="14">
        <v>82.320800000000006</v>
      </c>
      <c r="BQ980" s="14">
        <v>88.320800000000006</v>
      </c>
      <c r="BR980" s="14">
        <v>93.150899999999993</v>
      </c>
      <c r="BS980" s="14">
        <v>93.150899999999993</v>
      </c>
      <c r="BT980" s="14">
        <v>94.150899999999993</v>
      </c>
      <c r="BU980" s="14">
        <v>97.320800000000006</v>
      </c>
      <c r="BV980" s="14">
        <v>97.905699999999996</v>
      </c>
      <c r="BW980" s="14">
        <v>95.735799999999998</v>
      </c>
      <c r="BX980" s="14">
        <v>94.2453</v>
      </c>
      <c r="BY980" s="14">
        <v>92.7547</v>
      </c>
      <c r="BZ980" s="14">
        <v>90.830200000000005</v>
      </c>
      <c r="CA980" s="14">
        <v>86</v>
      </c>
      <c r="CB980" s="14">
        <v>83.7547</v>
      </c>
      <c r="CC980" s="14">
        <v>82.339600000000004</v>
      </c>
      <c r="CD980" s="14">
        <v>80.584900000000005</v>
      </c>
      <c r="CE980" s="14">
        <v>2655.0590000000002</v>
      </c>
      <c r="CF980" s="14">
        <v>2605.1439999999998</v>
      </c>
      <c r="CG980" s="14">
        <v>2829.6280000000002</v>
      </c>
      <c r="CH980" s="14">
        <v>2781.2559999999999</v>
      </c>
      <c r="CI980" s="14">
        <v>1915.202</v>
      </c>
      <c r="CJ980" s="14">
        <v>1307.752</v>
      </c>
      <c r="CK980" s="14">
        <v>2490.8910000000001</v>
      </c>
      <c r="CL980" s="14">
        <v>896.03959999999995</v>
      </c>
      <c r="CM980" s="14">
        <v>683.07889999999998</v>
      </c>
      <c r="CN980" s="14">
        <v>850.5634</v>
      </c>
      <c r="CO980" s="14">
        <v>961.43409999999994</v>
      </c>
      <c r="CP980" s="14">
        <v>1636.4829999999999</v>
      </c>
      <c r="CQ980" s="14">
        <v>1400.8689999999999</v>
      </c>
      <c r="CR980" s="14">
        <v>2040.28</v>
      </c>
      <c r="CS980" s="14">
        <v>3808.4340000000002</v>
      </c>
      <c r="CT980" s="14">
        <v>7815.3530000000001</v>
      </c>
      <c r="CU980" s="14">
        <v>6966.99</v>
      </c>
      <c r="CV980" s="14">
        <v>6045.17</v>
      </c>
      <c r="CW980" s="14">
        <v>5939.96</v>
      </c>
      <c r="CX980" s="14">
        <v>4114.6480000000001</v>
      </c>
      <c r="CY980" s="14">
        <v>5372.63</v>
      </c>
      <c r="CZ980" s="14">
        <v>7186.9470000000001</v>
      </c>
      <c r="DA980" s="14">
        <v>3097.24</v>
      </c>
      <c r="DB980" s="14">
        <v>3090.33</v>
      </c>
      <c r="DC980" s="14">
        <v>6957.3159999999998</v>
      </c>
      <c r="DD980" s="14">
        <f>SUMIFS(CountData!$H:$H, CountData!$A:$A, $B980,CountData!$B:$B, $C980, CountData!$C:$C, $D980, CountData!$D:$D, $E980, CountData!$E:$E, $F980, CountData!$F:$F, $G980, CountData!$G:$G, $H980)</f>
        <v>16</v>
      </c>
      <c r="DE980" s="14">
        <f>SUMIFS(CountData!$I:$I, CountData!$A:$A, $B980, CountData!$B:$B, $C980, CountData!$C:$C, $D980, CountData!$D:$D, $E980, CountData!$E:$E, $F980, CountData!$F:$F, $G980, CountData!$G:$G, $H980)</f>
        <v>19</v>
      </c>
      <c r="DF980" s="27">
        <f t="shared" ca="1" si="15"/>
        <v>1499.1825000000008</v>
      </c>
      <c r="DG980" s="14">
        <v>0</v>
      </c>
    </row>
    <row r="981" spans="1:111" x14ac:dyDescent="0.25">
      <c r="A981" s="14" t="s">
        <v>56</v>
      </c>
      <c r="B981" s="14" t="s">
        <v>55</v>
      </c>
      <c r="C981" s="14" t="s">
        <v>55</v>
      </c>
      <c r="D981" s="14" t="s">
        <v>100</v>
      </c>
      <c r="E981" s="14" t="s">
        <v>55</v>
      </c>
      <c r="F981" s="14" t="s">
        <v>55</v>
      </c>
      <c r="G981" s="14" t="s">
        <v>103</v>
      </c>
      <c r="H981" s="1">
        <v>42289</v>
      </c>
      <c r="I981" s="14">
        <v>12076.48</v>
      </c>
      <c r="J981" s="14">
        <v>11891.6</v>
      </c>
      <c r="K981" s="14">
        <v>12029.1</v>
      </c>
      <c r="L981" s="14">
        <v>12317.32</v>
      </c>
      <c r="M981" s="14">
        <v>12597.66</v>
      </c>
      <c r="N981" s="14">
        <v>12949.34</v>
      </c>
      <c r="O981" s="14">
        <v>14044.54</v>
      </c>
      <c r="P981" s="14">
        <v>13859.1</v>
      </c>
      <c r="Q981" s="14">
        <v>13959.26</v>
      </c>
      <c r="R981" s="14">
        <v>14524.3</v>
      </c>
      <c r="S981" s="14">
        <v>14794.14</v>
      </c>
      <c r="T981" s="14">
        <v>15024.94</v>
      </c>
      <c r="U981" s="14">
        <v>15008.8</v>
      </c>
      <c r="V981" s="14">
        <v>15326.32</v>
      </c>
      <c r="W981" s="14">
        <v>15397.16</v>
      </c>
      <c r="X981" s="14">
        <v>14855.04</v>
      </c>
      <c r="Y981" s="14">
        <v>14936.1</v>
      </c>
      <c r="Z981" s="14">
        <v>14776.48</v>
      </c>
      <c r="AA981" s="14">
        <v>14788.78</v>
      </c>
      <c r="AB981" s="14">
        <v>15540.96</v>
      </c>
      <c r="AC981" s="14">
        <v>15207.36</v>
      </c>
      <c r="AD981" s="14">
        <v>14856.16</v>
      </c>
      <c r="AE981" s="14">
        <v>13403.64</v>
      </c>
      <c r="AF981" s="14">
        <v>12880.12</v>
      </c>
      <c r="AG981" s="14">
        <v>14839.1</v>
      </c>
      <c r="AH981" s="14">
        <v>12104.46</v>
      </c>
      <c r="AI981" s="14">
        <v>11870.51</v>
      </c>
      <c r="AJ981" s="14">
        <v>11999.83</v>
      </c>
      <c r="AK981" s="14">
        <v>12286.84</v>
      </c>
      <c r="AL981" s="14">
        <v>12517.7</v>
      </c>
      <c r="AM981" s="14">
        <v>12919.77</v>
      </c>
      <c r="AN981" s="14">
        <v>14030.42</v>
      </c>
      <c r="AO981" s="14">
        <v>13886</v>
      </c>
      <c r="AP981" s="14">
        <v>13977.2</v>
      </c>
      <c r="AQ981" s="14">
        <v>14565.63</v>
      </c>
      <c r="AR981" s="14">
        <v>14805.08</v>
      </c>
      <c r="AS981" s="14">
        <v>15045.97</v>
      </c>
      <c r="AT981" s="14">
        <v>15104.32</v>
      </c>
      <c r="AU981" s="14">
        <v>15404.93</v>
      </c>
      <c r="AV981" s="14">
        <v>15634.55</v>
      </c>
      <c r="AW981" s="14">
        <v>16584.650000000001</v>
      </c>
      <c r="AX981" s="14">
        <v>16645.96</v>
      </c>
      <c r="AY981" s="14">
        <v>16584.62</v>
      </c>
      <c r="AZ981" s="14">
        <v>16283.13</v>
      </c>
      <c r="BA981" s="14">
        <v>15669.76</v>
      </c>
      <c r="BB981" s="14">
        <v>15197.3</v>
      </c>
      <c r="BC981" s="14">
        <v>14925.52</v>
      </c>
      <c r="BD981" s="14">
        <v>13493.99</v>
      </c>
      <c r="BE981" s="14">
        <v>12855.73</v>
      </c>
      <c r="BF981" s="14">
        <v>16534.009999999998</v>
      </c>
      <c r="BG981" s="14">
        <v>77.169799999999995</v>
      </c>
      <c r="BH981" s="14">
        <v>76.7547</v>
      </c>
      <c r="BI981" s="14">
        <v>76.169799999999995</v>
      </c>
      <c r="BJ981" s="14">
        <v>76</v>
      </c>
      <c r="BK981" s="14">
        <v>74.7547</v>
      </c>
      <c r="BL981" s="14">
        <v>75.584900000000005</v>
      </c>
      <c r="BM981" s="14">
        <v>75.339600000000004</v>
      </c>
      <c r="BN981" s="14">
        <v>77</v>
      </c>
      <c r="BO981" s="14">
        <v>79.830200000000005</v>
      </c>
      <c r="BP981" s="14">
        <v>82.490600000000001</v>
      </c>
      <c r="BQ981" s="14">
        <v>85.490600000000001</v>
      </c>
      <c r="BR981" s="14">
        <v>86.660399999999996</v>
      </c>
      <c r="BS981" s="14">
        <v>88.490600000000001</v>
      </c>
      <c r="BT981" s="14">
        <v>91.075500000000005</v>
      </c>
      <c r="BU981" s="14">
        <v>94.830200000000005</v>
      </c>
      <c r="BV981" s="14">
        <v>94.2453</v>
      </c>
      <c r="BW981" s="14">
        <v>91.075500000000005</v>
      </c>
      <c r="BX981" s="14">
        <v>85.490600000000001</v>
      </c>
      <c r="BY981" s="14">
        <v>80.830200000000005</v>
      </c>
      <c r="BZ981" s="14">
        <v>81.169799999999995</v>
      </c>
      <c r="CA981" s="14">
        <v>81</v>
      </c>
      <c r="CB981" s="14">
        <v>79.415099999999995</v>
      </c>
      <c r="CC981" s="14">
        <v>79.584900000000005</v>
      </c>
      <c r="CD981" s="14">
        <v>78.415099999999995</v>
      </c>
      <c r="CE981" s="14">
        <v>1577.1780000000001</v>
      </c>
      <c r="CF981" s="14">
        <v>1751.914</v>
      </c>
      <c r="CG981" s="14">
        <v>1593.085</v>
      </c>
      <c r="CH981" s="14">
        <v>1534.5129999999999</v>
      </c>
      <c r="CI981" s="14">
        <v>1282.3040000000001</v>
      </c>
      <c r="CJ981" s="14">
        <v>861.87469999999996</v>
      </c>
      <c r="CK981" s="14">
        <v>1506.788</v>
      </c>
      <c r="CL981" s="14">
        <v>519.28949999999998</v>
      </c>
      <c r="CM981" s="14">
        <v>469.88979999999998</v>
      </c>
      <c r="CN981" s="14">
        <v>640.11350000000004</v>
      </c>
      <c r="CO981" s="14">
        <v>818.4479</v>
      </c>
      <c r="CP981" s="14">
        <v>1345.6320000000001</v>
      </c>
      <c r="CQ981" s="14">
        <v>1267.7339999999999</v>
      </c>
      <c r="CR981" s="14">
        <v>1566.992</v>
      </c>
      <c r="CS981" s="14">
        <v>2874.8229999999999</v>
      </c>
      <c r="CT981" s="14">
        <v>4738.7920000000004</v>
      </c>
      <c r="CU981" s="14">
        <v>3835.1210000000001</v>
      </c>
      <c r="CV981" s="14">
        <v>3335.4859999999999</v>
      </c>
      <c r="CW981" s="14">
        <v>3215.7759999999998</v>
      </c>
      <c r="CX981" s="14">
        <v>1579.146</v>
      </c>
      <c r="CY981" s="14">
        <v>2359.8330000000001</v>
      </c>
      <c r="CZ981" s="14">
        <v>3604.933</v>
      </c>
      <c r="DA981" s="14">
        <v>1981.114</v>
      </c>
      <c r="DB981" s="14">
        <v>1944.4870000000001</v>
      </c>
      <c r="DC981" s="14">
        <v>3242.4929999999999</v>
      </c>
      <c r="DD981" s="14">
        <f>SUMIFS(CountData!$H:$H, CountData!$A:$A, $B981,CountData!$B:$B, $C981, CountData!$C:$C, $D981, CountData!$D:$D, $E981, CountData!$E:$E, $F981, CountData!$F:$F, $G981, CountData!$G:$G, $H981)</f>
        <v>16</v>
      </c>
      <c r="DE981" s="14">
        <f>SUMIFS(CountData!$I:$I, CountData!$A:$A, $B981, CountData!$B:$B, $C981, CountData!$C:$C, $D981, CountData!$D:$D, $E981, CountData!$E:$E, $F981, CountData!$F:$F, $G981, CountData!$G:$G, $H981)</f>
        <v>19</v>
      </c>
      <c r="DF981" s="27">
        <f t="shared" ca="1" si="15"/>
        <v>1523.3450000000012</v>
      </c>
      <c r="DG981" s="14">
        <v>0</v>
      </c>
    </row>
    <row r="982" spans="1:111" x14ac:dyDescent="0.25">
      <c r="A982" s="14" t="s">
        <v>56</v>
      </c>
      <c r="B982" s="14" t="s">
        <v>55</v>
      </c>
      <c r="C982" s="14" t="s">
        <v>55</v>
      </c>
      <c r="D982" s="14" t="s">
        <v>100</v>
      </c>
      <c r="E982" s="14" t="s">
        <v>55</v>
      </c>
      <c r="F982" s="14" t="s">
        <v>55</v>
      </c>
      <c r="G982" s="14" t="s">
        <v>103</v>
      </c>
      <c r="H982" s="1">
        <v>42290</v>
      </c>
      <c r="I982" s="14">
        <v>12440.16</v>
      </c>
      <c r="J982" s="14">
        <v>12272.76</v>
      </c>
      <c r="K982" s="14">
        <v>12333.44</v>
      </c>
      <c r="L982" s="14">
        <v>12499.06</v>
      </c>
      <c r="M982" s="14">
        <v>12730.52</v>
      </c>
      <c r="N982" s="14">
        <v>13201.68</v>
      </c>
      <c r="O982" s="14">
        <v>14285.88</v>
      </c>
      <c r="P982" s="14">
        <v>14120.2</v>
      </c>
      <c r="Q982" s="14">
        <v>14282.36</v>
      </c>
      <c r="R982" s="14">
        <v>15044.68</v>
      </c>
      <c r="S982" s="14">
        <v>15513.42</v>
      </c>
      <c r="T982" s="14">
        <v>15804.76</v>
      </c>
      <c r="U982" s="14">
        <v>15809.46</v>
      </c>
      <c r="V982" s="14">
        <v>16142.3</v>
      </c>
      <c r="W982" s="14">
        <v>16175.06</v>
      </c>
      <c r="X982" s="14">
        <v>15513.02</v>
      </c>
      <c r="Y982" s="14">
        <v>15355.98</v>
      </c>
      <c r="Z982" s="14">
        <v>15123.5</v>
      </c>
      <c r="AA982" s="14">
        <v>15190.36</v>
      </c>
      <c r="AB982" s="14">
        <v>15936.88</v>
      </c>
      <c r="AC982" s="14">
        <v>15546.86</v>
      </c>
      <c r="AD982" s="14">
        <v>15207.8</v>
      </c>
      <c r="AE982" s="14">
        <v>13842.2</v>
      </c>
      <c r="AF982" s="14">
        <v>13293.64</v>
      </c>
      <c r="AG982" s="14">
        <v>15295.71</v>
      </c>
      <c r="AH982" s="14">
        <v>12478.87</v>
      </c>
      <c r="AI982" s="14">
        <v>12267.73</v>
      </c>
      <c r="AJ982" s="14">
        <v>12317.55</v>
      </c>
      <c r="AK982" s="14">
        <v>12482.5</v>
      </c>
      <c r="AL982" s="14">
        <v>12639.71</v>
      </c>
      <c r="AM982" s="14">
        <v>13174.33</v>
      </c>
      <c r="AN982" s="14">
        <v>14269.9</v>
      </c>
      <c r="AO982" s="14">
        <v>14175.87</v>
      </c>
      <c r="AP982" s="14">
        <v>14276.58</v>
      </c>
      <c r="AQ982" s="14">
        <v>15051.67</v>
      </c>
      <c r="AR982" s="14">
        <v>15504.09</v>
      </c>
      <c r="AS982" s="14">
        <v>15790.42</v>
      </c>
      <c r="AT982" s="14">
        <v>15829.78</v>
      </c>
      <c r="AU982" s="14">
        <v>16206.97</v>
      </c>
      <c r="AV982" s="14">
        <v>16394.66</v>
      </c>
      <c r="AW982" s="14">
        <v>17296.82</v>
      </c>
      <c r="AX982" s="14">
        <v>17161.54</v>
      </c>
      <c r="AY982" s="14">
        <v>16940.240000000002</v>
      </c>
      <c r="AZ982" s="14">
        <v>16760.439999999999</v>
      </c>
      <c r="BA982" s="14">
        <v>16086.08</v>
      </c>
      <c r="BB982" s="14">
        <v>15494.5</v>
      </c>
      <c r="BC982" s="14">
        <v>15235.58</v>
      </c>
      <c r="BD982" s="14">
        <v>13886.22</v>
      </c>
      <c r="BE982" s="14">
        <v>13280.82</v>
      </c>
      <c r="BF982" s="14">
        <v>17016.84</v>
      </c>
      <c r="BG982" s="14">
        <v>77.415099999999995</v>
      </c>
      <c r="BH982" s="14">
        <v>76.584900000000005</v>
      </c>
      <c r="BI982" s="14">
        <v>76.169799999999995</v>
      </c>
      <c r="BJ982" s="14">
        <v>76.169799999999995</v>
      </c>
      <c r="BK982" s="14">
        <v>76.339600000000004</v>
      </c>
      <c r="BL982" s="14">
        <v>76.169799999999995</v>
      </c>
      <c r="BM982" s="14">
        <v>76.169799999999995</v>
      </c>
      <c r="BN982" s="14">
        <v>80</v>
      </c>
      <c r="BO982" s="14">
        <v>82.660399999999996</v>
      </c>
      <c r="BP982" s="14">
        <v>84.490600000000001</v>
      </c>
      <c r="BQ982" s="14">
        <v>84.905699999999996</v>
      </c>
      <c r="BR982" s="14">
        <v>86.075500000000005</v>
      </c>
      <c r="BS982" s="14">
        <v>87.660399999999996</v>
      </c>
      <c r="BT982" s="14">
        <v>86.490600000000001</v>
      </c>
      <c r="BU982" s="14">
        <v>84.660399999999996</v>
      </c>
      <c r="BV982" s="14">
        <v>84.2453</v>
      </c>
      <c r="BW982" s="14">
        <v>83.660399999999996</v>
      </c>
      <c r="BX982" s="14">
        <v>82.2453</v>
      </c>
      <c r="BY982" s="14">
        <v>79.2453</v>
      </c>
      <c r="BZ982" s="14">
        <v>78.415099999999995</v>
      </c>
      <c r="CA982" s="14">
        <v>78.415099999999995</v>
      </c>
      <c r="CB982" s="14">
        <v>77.415099999999995</v>
      </c>
      <c r="CC982" s="14">
        <v>78</v>
      </c>
      <c r="CD982" s="14">
        <v>78</v>
      </c>
      <c r="CE982" s="14">
        <v>1468.2570000000001</v>
      </c>
      <c r="CF982" s="14">
        <v>1614.3009999999999</v>
      </c>
      <c r="CG982" s="14">
        <v>1573.107</v>
      </c>
      <c r="CH982" s="14">
        <v>1410.242</v>
      </c>
      <c r="CI982" s="14">
        <v>1574.5119999999999</v>
      </c>
      <c r="CJ982" s="14">
        <v>982.30610000000001</v>
      </c>
      <c r="CK982" s="14">
        <v>1324.3630000000001</v>
      </c>
      <c r="CL982" s="14">
        <v>608.42859999999996</v>
      </c>
      <c r="CM982" s="14">
        <v>556.10310000000004</v>
      </c>
      <c r="CN982" s="14">
        <v>499.38310000000001</v>
      </c>
      <c r="CO982" s="14">
        <v>709.38340000000005</v>
      </c>
      <c r="CP982" s="14">
        <v>1009.987</v>
      </c>
      <c r="CQ982" s="14">
        <v>986.63490000000002</v>
      </c>
      <c r="CR982" s="14">
        <v>1253.713</v>
      </c>
      <c r="CS982" s="14">
        <v>1932.02</v>
      </c>
      <c r="CT982" s="14">
        <v>3689.181</v>
      </c>
      <c r="CU982" s="14">
        <v>3489.9189999999999</v>
      </c>
      <c r="CV982" s="14">
        <v>2810.239</v>
      </c>
      <c r="CW982" s="14">
        <v>2491.8589999999999</v>
      </c>
      <c r="CX982" s="14">
        <v>1257.123</v>
      </c>
      <c r="CY982" s="14">
        <v>2042.2280000000001</v>
      </c>
      <c r="CZ982" s="14">
        <v>2950.6819999999998</v>
      </c>
      <c r="DA982" s="14">
        <v>1676.4169999999999</v>
      </c>
      <c r="DB982" s="14">
        <v>1825.5050000000001</v>
      </c>
      <c r="DC982" s="14">
        <v>3064.183</v>
      </c>
      <c r="DD982" s="14">
        <f>SUMIFS(CountData!$H:$H, CountData!$A:$A, $B982,CountData!$B:$B, $C982, CountData!$C:$C, $D982, CountData!$D:$D, $E982, CountData!$E:$E, $F982, CountData!$F:$F, $G982, CountData!$G:$G, $H982)</f>
        <v>16</v>
      </c>
      <c r="DE982" s="14">
        <f>SUMIFS(CountData!$I:$I, CountData!$A:$A, $B982, CountData!$B:$B, $C982, CountData!$C:$C, $D982, CountData!$D:$D, $E982, CountData!$E:$E, $F982, CountData!$F:$F, $G982, CountData!$G:$G, $H982)</f>
        <v>19</v>
      </c>
      <c r="DF982" s="27">
        <f t="shared" ca="1" si="15"/>
        <v>1652.5999999999985</v>
      </c>
      <c r="DG982" s="14">
        <v>0</v>
      </c>
    </row>
    <row r="983" spans="1:111" x14ac:dyDescent="0.25">
      <c r="A983" s="14" t="s">
        <v>56</v>
      </c>
      <c r="B983" s="14" t="s">
        <v>55</v>
      </c>
      <c r="C983" s="14" t="s">
        <v>55</v>
      </c>
      <c r="D983" s="14" t="s">
        <v>100</v>
      </c>
      <c r="E983" s="14" t="s">
        <v>55</v>
      </c>
      <c r="F983" s="14" t="s">
        <v>55</v>
      </c>
      <c r="G983" s="14" t="s">
        <v>103</v>
      </c>
      <c r="H983" s="1">
        <v>42291</v>
      </c>
      <c r="I983" s="14">
        <v>12906.1</v>
      </c>
      <c r="J983" s="14">
        <v>12678.8</v>
      </c>
      <c r="K983" s="14">
        <v>12774.6</v>
      </c>
      <c r="L983" s="14">
        <v>13079.68</v>
      </c>
      <c r="M983" s="14">
        <v>13296.74</v>
      </c>
      <c r="N983" s="14">
        <v>13757.8</v>
      </c>
      <c r="O983" s="14">
        <v>14873.28</v>
      </c>
      <c r="P983" s="14">
        <v>14605.08</v>
      </c>
      <c r="Q983" s="14">
        <v>14717.2</v>
      </c>
      <c r="R983" s="14">
        <v>15198.66</v>
      </c>
      <c r="S983" s="14">
        <v>15494.86</v>
      </c>
      <c r="T983" s="14">
        <v>15671.46</v>
      </c>
      <c r="U983" s="14">
        <v>15674.8</v>
      </c>
      <c r="V983" s="14">
        <v>15989.6</v>
      </c>
      <c r="W983" s="14">
        <v>15921.54</v>
      </c>
      <c r="X983" s="14">
        <v>15281.32</v>
      </c>
      <c r="Y983" s="14">
        <v>15145.5</v>
      </c>
      <c r="Z983" s="14">
        <v>14977.68</v>
      </c>
      <c r="AA983" s="14">
        <v>15035</v>
      </c>
      <c r="AB983" s="14">
        <v>15698.14</v>
      </c>
      <c r="AC983" s="14">
        <v>15279.14</v>
      </c>
      <c r="AD983" s="14">
        <v>14904.98</v>
      </c>
      <c r="AE983" s="14">
        <v>13629.32</v>
      </c>
      <c r="AF983" s="14">
        <v>13099.18</v>
      </c>
      <c r="AG983" s="14">
        <v>15109.88</v>
      </c>
      <c r="AH983" s="14">
        <v>12957.01</v>
      </c>
      <c r="AI983" s="14">
        <v>12690.68</v>
      </c>
      <c r="AJ983" s="14">
        <v>12777.16</v>
      </c>
      <c r="AK983" s="14">
        <v>13097.58</v>
      </c>
      <c r="AL983" s="14">
        <v>13265.88</v>
      </c>
      <c r="AM983" s="14">
        <v>13751.51</v>
      </c>
      <c r="AN983" s="14">
        <v>14870.02</v>
      </c>
      <c r="AO983" s="14">
        <v>14606.7</v>
      </c>
      <c r="AP983" s="14">
        <v>14683.06</v>
      </c>
      <c r="AQ983" s="14">
        <v>15164.31</v>
      </c>
      <c r="AR983" s="14">
        <v>15444.15</v>
      </c>
      <c r="AS983" s="14">
        <v>15609.38</v>
      </c>
      <c r="AT983" s="14">
        <v>15685.48</v>
      </c>
      <c r="AU983" s="14">
        <v>15993.52</v>
      </c>
      <c r="AV983" s="14">
        <v>16089.24</v>
      </c>
      <c r="AW983" s="14">
        <v>17048.02</v>
      </c>
      <c r="AX983" s="14">
        <v>16905.919999999998</v>
      </c>
      <c r="AY983" s="14">
        <v>16735.48</v>
      </c>
      <c r="AZ983" s="14">
        <v>16539.740000000002</v>
      </c>
      <c r="BA983" s="14">
        <v>15864.75</v>
      </c>
      <c r="BB983" s="14">
        <v>15164.79</v>
      </c>
      <c r="BC983" s="14">
        <v>14858.79</v>
      </c>
      <c r="BD983" s="14">
        <v>13552.15</v>
      </c>
      <c r="BE983" s="14">
        <v>13030.53</v>
      </c>
      <c r="BF983" s="14">
        <v>16797.650000000001</v>
      </c>
      <c r="BG983" s="14">
        <v>77.403800000000004</v>
      </c>
      <c r="BH983" s="14">
        <v>76</v>
      </c>
      <c r="BI983" s="14">
        <v>75</v>
      </c>
      <c r="BJ983" s="14">
        <v>74.403800000000004</v>
      </c>
      <c r="BK983" s="14">
        <v>75.403800000000004</v>
      </c>
      <c r="BL983" s="14">
        <v>75.403800000000004</v>
      </c>
      <c r="BM983" s="14">
        <v>75</v>
      </c>
      <c r="BN983" s="14">
        <v>75</v>
      </c>
      <c r="BO983" s="14">
        <v>80.807699999999997</v>
      </c>
      <c r="BP983" s="14">
        <v>83.423100000000005</v>
      </c>
      <c r="BQ983" s="14">
        <v>83.230800000000002</v>
      </c>
      <c r="BR983" s="14">
        <v>82.423100000000005</v>
      </c>
      <c r="BS983" s="14">
        <v>82.826899999999995</v>
      </c>
      <c r="BT983" s="14">
        <v>83.423100000000005</v>
      </c>
      <c r="BU983" s="14">
        <v>82.615399999999994</v>
      </c>
      <c r="BV983" s="14">
        <v>82.615399999999994</v>
      </c>
      <c r="BW983" s="14">
        <v>82.211500000000001</v>
      </c>
      <c r="BX983" s="14">
        <v>78.807699999999997</v>
      </c>
      <c r="BY983" s="14">
        <v>76.403800000000004</v>
      </c>
      <c r="BZ983" s="14">
        <v>75.403800000000004</v>
      </c>
      <c r="CA983" s="14">
        <v>74.807699999999997</v>
      </c>
      <c r="CB983" s="14">
        <v>74</v>
      </c>
      <c r="CC983" s="14">
        <v>73.596199999999996</v>
      </c>
      <c r="CD983" s="14">
        <v>74</v>
      </c>
      <c r="CE983" s="14">
        <v>1722.7929999999999</v>
      </c>
      <c r="CF983" s="14">
        <v>1604.19</v>
      </c>
      <c r="CG983" s="14">
        <v>1318.97</v>
      </c>
      <c r="CH983" s="14">
        <v>1104.03</v>
      </c>
      <c r="CI983" s="14">
        <v>1063.7539999999999</v>
      </c>
      <c r="CJ983" s="14">
        <v>677.05629999999996</v>
      </c>
      <c r="CK983" s="14">
        <v>1005.038</v>
      </c>
      <c r="CL983" s="14">
        <v>360.83920000000001</v>
      </c>
      <c r="CM983" s="14">
        <v>593.6721</v>
      </c>
      <c r="CN983" s="14">
        <v>571.51620000000003</v>
      </c>
      <c r="CO983" s="14">
        <v>696.74289999999996</v>
      </c>
      <c r="CP983" s="14">
        <v>1058.1690000000001</v>
      </c>
      <c r="CQ983" s="14">
        <v>1038.136</v>
      </c>
      <c r="CR983" s="14">
        <v>1171.4480000000001</v>
      </c>
      <c r="CS983" s="14">
        <v>1531.615</v>
      </c>
      <c r="CT983" s="14">
        <v>2629.2739999999999</v>
      </c>
      <c r="CU983" s="14">
        <v>2518.5569999999998</v>
      </c>
      <c r="CV983" s="14">
        <v>2728.8789999999999</v>
      </c>
      <c r="CW983" s="14">
        <v>2786.2020000000002</v>
      </c>
      <c r="CX983" s="14">
        <v>1110.4960000000001</v>
      </c>
      <c r="CY983" s="14">
        <v>1784.85</v>
      </c>
      <c r="CZ983" s="14">
        <v>2641.2530000000002</v>
      </c>
      <c r="DA983" s="14">
        <v>1231.431</v>
      </c>
      <c r="DB983" s="14">
        <v>1248.3599999999999</v>
      </c>
      <c r="DC983" s="14">
        <v>2608.652</v>
      </c>
      <c r="DD983" s="14">
        <f>SUMIFS(CountData!$H:$H, CountData!$A:$A, $B983,CountData!$B:$B, $C983, CountData!$C:$C, $D983, CountData!$D:$D, $E983, CountData!$E:$E, $F983, CountData!$F:$F, $G983, CountData!$G:$G, $H983)</f>
        <v>16</v>
      </c>
      <c r="DE983" s="14">
        <f>SUMIFS(CountData!$I:$I, CountData!$A:$A, $B983, CountData!$B:$B, $C983, CountData!$C:$C, $D983, CountData!$D:$D, $E983, CountData!$E:$E, $F983, CountData!$F:$F, $G983, CountData!$G:$G, $H983)</f>
        <v>19</v>
      </c>
      <c r="DF983" s="27">
        <f t="shared" ca="1" si="15"/>
        <v>1584.7900000000009</v>
      </c>
      <c r="DG983" s="14">
        <v>0</v>
      </c>
    </row>
    <row r="984" spans="1:111" x14ac:dyDescent="0.25">
      <c r="A984" s="14" t="s">
        <v>56</v>
      </c>
      <c r="B984" s="14" t="s">
        <v>55</v>
      </c>
      <c r="C984" s="14" t="s">
        <v>55</v>
      </c>
      <c r="D984" s="14" t="s">
        <v>101</v>
      </c>
      <c r="E984" s="14" t="s">
        <v>55</v>
      </c>
      <c r="F984" s="14" t="s">
        <v>55</v>
      </c>
      <c r="G984" s="14" t="s">
        <v>102</v>
      </c>
      <c r="H984" s="1">
        <v>42125</v>
      </c>
      <c r="I984" s="14">
        <v>2971.36</v>
      </c>
      <c r="J984" s="14">
        <v>2857.82</v>
      </c>
      <c r="K984" s="14">
        <v>2782.54</v>
      </c>
      <c r="L984" s="14">
        <v>3009.18</v>
      </c>
      <c r="M984" s="14">
        <v>3427.92</v>
      </c>
      <c r="N984" s="14">
        <v>3839.88</v>
      </c>
      <c r="O984" s="14">
        <v>5142.3599999999997</v>
      </c>
      <c r="P984" s="14">
        <v>5745.82</v>
      </c>
      <c r="Q984" s="14">
        <v>6269.26</v>
      </c>
      <c r="R984" s="14">
        <v>7475.28</v>
      </c>
      <c r="S984" s="14">
        <v>8383.7800000000007</v>
      </c>
      <c r="T984" s="14">
        <v>8922.18</v>
      </c>
      <c r="U984" s="14">
        <v>9172.64</v>
      </c>
      <c r="V984" s="14">
        <v>9265.36</v>
      </c>
      <c r="W984" s="14">
        <v>9370.32</v>
      </c>
      <c r="X984" s="14">
        <v>7941.12</v>
      </c>
      <c r="Y984" s="14">
        <v>7666.92</v>
      </c>
      <c r="Z984" s="14">
        <v>7517.64</v>
      </c>
      <c r="AA984" s="14">
        <v>7154.86</v>
      </c>
      <c r="AB984" s="14">
        <v>8318.52</v>
      </c>
      <c r="AC984" s="14">
        <v>7888.92</v>
      </c>
      <c r="AD984" s="14">
        <v>6662.82</v>
      </c>
      <c r="AE984" s="14">
        <v>4800.7</v>
      </c>
      <c r="AF984" s="14">
        <v>3203.4</v>
      </c>
      <c r="AG984" s="14">
        <v>7570.1350000000002</v>
      </c>
      <c r="AH984" s="14">
        <v>3083.7370000000001</v>
      </c>
      <c r="AI984" s="14">
        <v>3053.9409999999998</v>
      </c>
      <c r="AJ984" s="14">
        <v>2977.5369999999998</v>
      </c>
      <c r="AK984" s="14">
        <v>3159.221</v>
      </c>
      <c r="AL984" s="14">
        <v>3544.3989999999999</v>
      </c>
      <c r="AM984" s="14">
        <v>3949.12</v>
      </c>
      <c r="AN984" s="14">
        <v>5157.28</v>
      </c>
      <c r="AO984" s="14">
        <v>5772.6779999999999</v>
      </c>
      <c r="AP984" s="14">
        <v>6200.0320000000002</v>
      </c>
      <c r="AQ984" s="14">
        <v>7229.86</v>
      </c>
      <c r="AR984" s="14">
        <v>8130.7529999999997</v>
      </c>
      <c r="AS984" s="14">
        <v>8661.8369999999995</v>
      </c>
      <c r="AT984" s="14">
        <v>8886.5280000000002</v>
      </c>
      <c r="AU984" s="14">
        <v>8948.8119999999999</v>
      </c>
      <c r="AV984" s="14">
        <v>9102.7849999999999</v>
      </c>
      <c r="AW984" s="14">
        <v>8954.4770000000008</v>
      </c>
      <c r="AX984" s="14">
        <v>8768.2289999999994</v>
      </c>
      <c r="AY984" s="14">
        <v>8566.98</v>
      </c>
      <c r="AZ984" s="14">
        <v>8129.7039999999997</v>
      </c>
      <c r="BA984" s="14">
        <v>8167.0559999999996</v>
      </c>
      <c r="BB984" s="14">
        <v>7798.0290000000005</v>
      </c>
      <c r="BC984" s="14">
        <v>6613.1319999999996</v>
      </c>
      <c r="BD984" s="14">
        <v>4742.1859999999997</v>
      </c>
      <c r="BE984" s="14">
        <v>3251.4920000000002</v>
      </c>
      <c r="BF984" s="14">
        <v>8598.6200000000008</v>
      </c>
      <c r="BG984" s="14">
        <v>65.528300000000002</v>
      </c>
      <c r="BH984" s="14">
        <v>65.056600000000003</v>
      </c>
      <c r="BI984" s="14">
        <v>64.056600000000003</v>
      </c>
      <c r="BJ984" s="14">
        <v>63.528300000000002</v>
      </c>
      <c r="BK984" s="14">
        <v>62.528300000000002</v>
      </c>
      <c r="BL984" s="14">
        <v>60.641500000000001</v>
      </c>
      <c r="BM984" s="14">
        <v>63.528300000000002</v>
      </c>
      <c r="BN984" s="14">
        <v>67.943399999999997</v>
      </c>
      <c r="BO984" s="14">
        <v>70.773600000000002</v>
      </c>
      <c r="BP984" s="14">
        <v>73.660399999999996</v>
      </c>
      <c r="BQ984" s="14">
        <v>78.132099999999994</v>
      </c>
      <c r="BR984" s="14">
        <v>79.603800000000007</v>
      </c>
      <c r="BS984" s="14">
        <v>81.660399999999996</v>
      </c>
      <c r="BT984" s="14">
        <v>81.716999999999999</v>
      </c>
      <c r="BU984" s="14">
        <v>81.830200000000005</v>
      </c>
      <c r="BV984" s="14">
        <v>80.301900000000003</v>
      </c>
      <c r="BW984" s="14">
        <v>77.301900000000003</v>
      </c>
      <c r="BX984" s="14">
        <v>74.415099999999995</v>
      </c>
      <c r="BY984" s="14">
        <v>73</v>
      </c>
      <c r="BZ984" s="14">
        <v>70</v>
      </c>
      <c r="CA984" s="14">
        <v>68.528300000000002</v>
      </c>
      <c r="CB984" s="14">
        <v>68.056600000000003</v>
      </c>
      <c r="CC984" s="14">
        <v>66.056600000000003</v>
      </c>
      <c r="CD984" s="14">
        <v>65.056600000000003</v>
      </c>
      <c r="CE984" s="14">
        <v>5385.2950000000001</v>
      </c>
      <c r="CF984" s="14">
        <v>4481.6689999999999</v>
      </c>
      <c r="CG984" s="14">
        <v>4304.473</v>
      </c>
      <c r="CH984" s="14">
        <v>4253.62</v>
      </c>
      <c r="CI984" s="14">
        <v>3332.5419999999999</v>
      </c>
      <c r="CJ984" s="14">
        <v>3910.0520000000001</v>
      </c>
      <c r="CK984" s="14">
        <v>5163.6000000000004</v>
      </c>
      <c r="CL984" s="14">
        <v>5099.8860000000004</v>
      </c>
      <c r="CM984" s="14">
        <v>3300.1260000000002</v>
      </c>
      <c r="CN984" s="14">
        <v>3962.5970000000002</v>
      </c>
      <c r="CO984" s="14">
        <v>4805.1840000000002</v>
      </c>
      <c r="CP984" s="14">
        <v>3410.85</v>
      </c>
      <c r="CQ984" s="14">
        <v>4310.57</v>
      </c>
      <c r="CR984" s="14">
        <v>4997.8890000000001</v>
      </c>
      <c r="CS984" s="14">
        <v>4792.3019999999997</v>
      </c>
      <c r="CT984" s="14">
        <v>4348.3090000000002</v>
      </c>
      <c r="CU984" s="14">
        <v>3962.5590000000002</v>
      </c>
      <c r="CV984" s="14">
        <v>3952.7979999999998</v>
      </c>
      <c r="CW984" s="14">
        <v>4143.7539999999999</v>
      </c>
      <c r="CX984" s="14">
        <v>6821.723</v>
      </c>
      <c r="CY984" s="14">
        <v>8610.4490000000005</v>
      </c>
      <c r="CZ984" s="14">
        <v>9782.8430000000008</v>
      </c>
      <c r="DA984" s="14">
        <v>5664.8890000000001</v>
      </c>
      <c r="DB984" s="14">
        <v>6640.5330000000004</v>
      </c>
      <c r="DC984" s="14">
        <v>3192.212</v>
      </c>
      <c r="DD984" s="14">
        <f>SUMIFS(CountData!$H:$H, CountData!$A:$A, $B984,CountData!$B:$B, $C984, CountData!$C:$C, $D984, CountData!$D:$D, $E984, CountData!$E:$E, $F984, CountData!$F:$F, $G984, CountData!$G:$G, $H984)</f>
        <v>16</v>
      </c>
      <c r="DE984" s="14">
        <f>SUMIFS(CountData!$I:$I, CountData!$A:$A, $B984, CountData!$B:$B, $C984, CountData!$C:$C, $D984, CountData!$D:$D, $E984, CountData!$E:$E, $F984, CountData!$F:$F, $G984, CountData!$G:$G, $H984)</f>
        <v>19</v>
      </c>
      <c r="DF984" s="27">
        <f t="shared" ca="1" si="15"/>
        <v>1277.982750000001</v>
      </c>
      <c r="DG984" s="14">
        <v>0</v>
      </c>
    </row>
    <row r="985" spans="1:111" x14ac:dyDescent="0.25">
      <c r="A985" s="14" t="s">
        <v>56</v>
      </c>
      <c r="B985" s="14" t="s">
        <v>55</v>
      </c>
      <c r="C985" s="14" t="s">
        <v>55</v>
      </c>
      <c r="D985" s="14" t="s">
        <v>101</v>
      </c>
      <c r="E985" s="14" t="s">
        <v>55</v>
      </c>
      <c r="F985" s="14" t="s">
        <v>55</v>
      </c>
      <c r="G985" s="14" t="s">
        <v>102</v>
      </c>
      <c r="H985" s="1">
        <v>42164</v>
      </c>
      <c r="I985" s="14">
        <v>3815.18</v>
      </c>
      <c r="J985" s="14">
        <v>3725.4</v>
      </c>
      <c r="K985" s="14">
        <v>3839.84</v>
      </c>
      <c r="L985" s="14">
        <v>4269.88</v>
      </c>
      <c r="M985" s="14">
        <v>4881.12</v>
      </c>
      <c r="N985" s="14">
        <v>5590.62</v>
      </c>
      <c r="O985" s="14">
        <v>7898.9</v>
      </c>
      <c r="P985" s="14">
        <v>8751.6</v>
      </c>
      <c r="Q985" s="14">
        <v>9242.64</v>
      </c>
      <c r="R985" s="14">
        <v>10501.12</v>
      </c>
      <c r="S985" s="14">
        <v>12525.3</v>
      </c>
      <c r="T985" s="14">
        <v>13057.32</v>
      </c>
      <c r="U985" s="14">
        <v>12854.08</v>
      </c>
      <c r="V985" s="14">
        <v>13105.08</v>
      </c>
      <c r="W985" s="14">
        <v>12990.02</v>
      </c>
      <c r="X985" s="14">
        <v>11324.58</v>
      </c>
      <c r="Y985" s="14">
        <v>10554.88</v>
      </c>
      <c r="Z985" s="14">
        <v>10495.3</v>
      </c>
      <c r="AA985" s="14">
        <v>10378.02</v>
      </c>
      <c r="AB985" s="14">
        <v>11414.34</v>
      </c>
      <c r="AC985" s="14">
        <v>10881.44</v>
      </c>
      <c r="AD985" s="14">
        <v>7925.76</v>
      </c>
      <c r="AE985" s="14">
        <v>5171.0600000000004</v>
      </c>
      <c r="AF985" s="14">
        <v>3921.56</v>
      </c>
      <c r="AG985" s="14">
        <v>10688.19</v>
      </c>
      <c r="AH985" s="14">
        <v>3918.9270000000001</v>
      </c>
      <c r="AI985" s="14">
        <v>3910.87</v>
      </c>
      <c r="AJ985" s="14">
        <v>4015.348</v>
      </c>
      <c r="AK985" s="14">
        <v>4441.9480000000003</v>
      </c>
      <c r="AL985" s="14">
        <v>5018.4560000000001</v>
      </c>
      <c r="AM985" s="14">
        <v>5735.4570000000003</v>
      </c>
      <c r="AN985" s="14">
        <v>7932.7209999999995</v>
      </c>
      <c r="AO985" s="14">
        <v>8758.5509999999995</v>
      </c>
      <c r="AP985" s="14">
        <v>8996.5030000000006</v>
      </c>
      <c r="AQ985" s="14">
        <v>10180.129999999999</v>
      </c>
      <c r="AR985" s="14">
        <v>12258.75</v>
      </c>
      <c r="AS985" s="14">
        <v>12814.46</v>
      </c>
      <c r="AT985" s="14">
        <v>12649.04</v>
      </c>
      <c r="AU985" s="14">
        <v>12733.61</v>
      </c>
      <c r="AV985" s="14">
        <v>12443.41</v>
      </c>
      <c r="AW985" s="14">
        <v>12322.9</v>
      </c>
      <c r="AX985" s="14">
        <v>12039.59</v>
      </c>
      <c r="AY985" s="14">
        <v>12089.66</v>
      </c>
      <c r="AZ985" s="14">
        <v>11738.44</v>
      </c>
      <c r="BA985" s="14">
        <v>11252.12</v>
      </c>
      <c r="BB985" s="14">
        <v>10824.07</v>
      </c>
      <c r="BC985" s="14">
        <v>7998.9660000000003</v>
      </c>
      <c r="BD985" s="14">
        <v>5162.5320000000002</v>
      </c>
      <c r="BE985" s="14">
        <v>3998.4520000000002</v>
      </c>
      <c r="BF985" s="14">
        <v>12064.93</v>
      </c>
      <c r="BG985" s="14">
        <v>70.274000000000001</v>
      </c>
      <c r="BH985" s="14">
        <v>70.274000000000001</v>
      </c>
      <c r="BI985" s="14">
        <v>69.698599999999999</v>
      </c>
      <c r="BJ985" s="14">
        <v>70.849299999999999</v>
      </c>
      <c r="BK985" s="14">
        <v>70.424700000000001</v>
      </c>
      <c r="BL985" s="14">
        <v>69.849299999999999</v>
      </c>
      <c r="BM985" s="14">
        <v>68.849299999999999</v>
      </c>
      <c r="BN985" s="14">
        <v>68.849299999999999</v>
      </c>
      <c r="BO985" s="14">
        <v>69.849299999999999</v>
      </c>
      <c r="BP985" s="14">
        <v>75.849299999999999</v>
      </c>
      <c r="BQ985" s="14">
        <v>81.9726</v>
      </c>
      <c r="BR985" s="14">
        <v>80.671199999999999</v>
      </c>
      <c r="BS985" s="14">
        <v>77.274000000000001</v>
      </c>
      <c r="BT985" s="14">
        <v>78.547899999999998</v>
      </c>
      <c r="BU985" s="14">
        <v>75.246600000000001</v>
      </c>
      <c r="BV985" s="14">
        <v>73.246600000000001</v>
      </c>
      <c r="BW985" s="14">
        <v>70.547899999999998</v>
      </c>
      <c r="BX985" s="14">
        <v>69.698599999999999</v>
      </c>
      <c r="BY985" s="14">
        <v>68.698599999999999</v>
      </c>
      <c r="BZ985" s="14">
        <v>68.274000000000001</v>
      </c>
      <c r="CA985" s="14">
        <v>67.849299999999999</v>
      </c>
      <c r="CB985" s="14">
        <v>67.849299999999999</v>
      </c>
      <c r="CC985" s="14">
        <v>66.849299999999999</v>
      </c>
      <c r="CD985" s="14">
        <v>66.849299999999999</v>
      </c>
      <c r="CE985" s="14">
        <v>5858.915</v>
      </c>
      <c r="CF985" s="14">
        <v>4290.54</v>
      </c>
      <c r="CG985" s="14">
        <v>4209.5339999999997</v>
      </c>
      <c r="CH985" s="14">
        <v>4043.9490000000001</v>
      </c>
      <c r="CI985" s="14">
        <v>3407.703</v>
      </c>
      <c r="CJ985" s="14">
        <v>3777.3560000000002</v>
      </c>
      <c r="CK985" s="14">
        <v>5836.0649999999996</v>
      </c>
      <c r="CL985" s="14">
        <v>6146.7730000000001</v>
      </c>
      <c r="CM985" s="14">
        <v>4894.9250000000002</v>
      </c>
      <c r="CN985" s="14">
        <v>6147.3760000000002</v>
      </c>
      <c r="CO985" s="14">
        <v>11331.79</v>
      </c>
      <c r="CP985" s="14">
        <v>7421.7569999999996</v>
      </c>
      <c r="CQ985" s="14">
        <v>7108.1809999999996</v>
      </c>
      <c r="CR985" s="14">
        <v>6345.3519999999999</v>
      </c>
      <c r="CS985" s="14">
        <v>5602.009</v>
      </c>
      <c r="CT985" s="14">
        <v>5003.8940000000002</v>
      </c>
      <c r="CU985" s="14">
        <v>6358.9930000000004</v>
      </c>
      <c r="CV985" s="14">
        <v>5891.777</v>
      </c>
      <c r="CW985" s="14">
        <v>5838.442</v>
      </c>
      <c r="CX985" s="14">
        <v>12366.87</v>
      </c>
      <c r="CY985" s="14">
        <v>14171.99</v>
      </c>
      <c r="CZ985" s="14">
        <v>11103.38</v>
      </c>
      <c r="DA985" s="14">
        <v>5892.0929999999998</v>
      </c>
      <c r="DB985" s="14">
        <v>6274.9539999999997</v>
      </c>
      <c r="DC985" s="14">
        <v>3630.0819999999999</v>
      </c>
      <c r="DD985" s="14">
        <f>SUMIFS(CountData!$H:$H, CountData!$A:$A, $B985,CountData!$B:$B, $C985, CountData!$C:$C, $D985, CountData!$D:$D, $E985, CountData!$E:$E, $F985, CountData!$F:$F, $G985, CountData!$G:$G, $H985)</f>
        <v>16</v>
      </c>
      <c r="DE985" s="14">
        <f>SUMIFS(CountData!$I:$I, CountData!$A:$A, $B985, CountData!$B:$B, $C985, CountData!$C:$C, $D985, CountData!$D:$D, $E985, CountData!$E:$E, $F985, CountData!$F:$F, $G985, CountData!$G:$G, $H985)</f>
        <v>19</v>
      </c>
      <c r="DF985" s="27">
        <f t="shared" ca="1" si="15"/>
        <v>1535.6949999999997</v>
      </c>
      <c r="DG985" s="14">
        <v>0</v>
      </c>
    </row>
    <row r="986" spans="1:111" x14ac:dyDescent="0.25">
      <c r="A986" s="14" t="s">
        <v>56</v>
      </c>
      <c r="B986" s="14" t="s">
        <v>55</v>
      </c>
      <c r="C986" s="14" t="s">
        <v>55</v>
      </c>
      <c r="D986" s="14" t="s">
        <v>101</v>
      </c>
      <c r="E986" s="14" t="s">
        <v>55</v>
      </c>
      <c r="F986" s="14" t="s">
        <v>55</v>
      </c>
      <c r="G986" s="14" t="s">
        <v>102</v>
      </c>
      <c r="H986" s="1">
        <v>42179</v>
      </c>
      <c r="I986" s="14">
        <v>4278.4799999999996</v>
      </c>
      <c r="J986" s="14">
        <v>4046.18</v>
      </c>
      <c r="K986" s="14">
        <v>3896.56</v>
      </c>
      <c r="L986" s="14">
        <v>4289.1000000000004</v>
      </c>
      <c r="M986" s="14">
        <v>5192.34</v>
      </c>
      <c r="N986" s="14">
        <v>5714.84</v>
      </c>
      <c r="O986" s="14">
        <v>7383.46</v>
      </c>
      <c r="P986" s="14">
        <v>8583.68</v>
      </c>
      <c r="Q986" s="14">
        <v>9676.7000000000007</v>
      </c>
      <c r="R986" s="14">
        <v>11588.24</v>
      </c>
      <c r="S986" s="14">
        <v>13222.32</v>
      </c>
      <c r="T986" s="14">
        <v>13670.32</v>
      </c>
      <c r="U986" s="14">
        <v>14035.16</v>
      </c>
      <c r="V986" s="14">
        <v>14494.2</v>
      </c>
      <c r="W986" s="14">
        <v>14612.08</v>
      </c>
      <c r="X986" s="14">
        <v>13134.38</v>
      </c>
      <c r="Y986" s="14">
        <v>12644.94</v>
      </c>
      <c r="Z986" s="14">
        <v>12413</v>
      </c>
      <c r="AA986" s="14">
        <v>11947.88</v>
      </c>
      <c r="AB986" s="14">
        <v>12650.28</v>
      </c>
      <c r="AC986" s="14">
        <v>11944.44</v>
      </c>
      <c r="AD986" s="14">
        <v>8427.8799999999992</v>
      </c>
      <c r="AE986" s="14">
        <v>5456.92</v>
      </c>
      <c r="AF986" s="14">
        <v>4271.8</v>
      </c>
      <c r="AG986" s="14">
        <v>12535.05</v>
      </c>
      <c r="AH986" s="14">
        <v>4426.5190000000002</v>
      </c>
      <c r="AI986" s="14">
        <v>4259.8050000000003</v>
      </c>
      <c r="AJ986" s="14">
        <v>4100.683</v>
      </c>
      <c r="AK986" s="14">
        <v>4439.7629999999999</v>
      </c>
      <c r="AL986" s="14">
        <v>5355.759</v>
      </c>
      <c r="AM986" s="14">
        <v>5877.5550000000003</v>
      </c>
      <c r="AN986" s="14">
        <v>7411.4939999999997</v>
      </c>
      <c r="AO986" s="14">
        <v>8604.5040000000008</v>
      </c>
      <c r="AP986" s="14">
        <v>9503.0650000000005</v>
      </c>
      <c r="AQ986" s="14">
        <v>11288.89</v>
      </c>
      <c r="AR986" s="14">
        <v>13068.49</v>
      </c>
      <c r="AS986" s="14">
        <v>13464.01</v>
      </c>
      <c r="AT986" s="14">
        <v>13832.98</v>
      </c>
      <c r="AU986" s="14">
        <v>14003.93</v>
      </c>
      <c r="AV986" s="14">
        <v>14051.6</v>
      </c>
      <c r="AW986" s="14">
        <v>14103.76</v>
      </c>
      <c r="AX986" s="14">
        <v>14066.2</v>
      </c>
      <c r="AY986" s="14">
        <v>13907.57</v>
      </c>
      <c r="AZ986" s="14">
        <v>13138.27</v>
      </c>
      <c r="BA986" s="14">
        <v>12458.57</v>
      </c>
      <c r="BB986" s="14">
        <v>11924.73</v>
      </c>
      <c r="BC986" s="14">
        <v>8518.2829999999994</v>
      </c>
      <c r="BD986" s="14">
        <v>5477.3050000000003</v>
      </c>
      <c r="BE986" s="14">
        <v>4375.3159999999998</v>
      </c>
      <c r="BF986" s="14">
        <v>13790.01</v>
      </c>
      <c r="BG986" s="14">
        <v>67.216899999999995</v>
      </c>
      <c r="BH986" s="14">
        <v>67.108400000000003</v>
      </c>
      <c r="BI986" s="14">
        <v>65.325299999999999</v>
      </c>
      <c r="BJ986" s="14">
        <v>64.879499999999993</v>
      </c>
      <c r="BK986" s="14">
        <v>63.8795</v>
      </c>
      <c r="BL986" s="14">
        <v>66.662700000000001</v>
      </c>
      <c r="BM986" s="14">
        <v>68.108400000000003</v>
      </c>
      <c r="BN986" s="14">
        <v>68.783100000000005</v>
      </c>
      <c r="BO986" s="14">
        <v>70.674700000000001</v>
      </c>
      <c r="BP986" s="14">
        <v>73.566299999999998</v>
      </c>
      <c r="BQ986" s="14">
        <v>75.457800000000006</v>
      </c>
      <c r="BR986" s="14">
        <v>78.012</v>
      </c>
      <c r="BS986" s="14">
        <v>76.457800000000006</v>
      </c>
      <c r="BT986" s="14">
        <v>76.903599999999997</v>
      </c>
      <c r="BU986" s="14">
        <v>76.457800000000006</v>
      </c>
      <c r="BV986" s="14">
        <v>77.457800000000006</v>
      </c>
      <c r="BW986" s="14">
        <v>76.012</v>
      </c>
      <c r="BX986" s="14">
        <v>75.012</v>
      </c>
      <c r="BY986" s="14">
        <v>74.783100000000005</v>
      </c>
      <c r="BZ986" s="14">
        <v>71</v>
      </c>
      <c r="CA986" s="14">
        <v>69.554199999999994</v>
      </c>
      <c r="CB986" s="14">
        <v>68.554199999999994</v>
      </c>
      <c r="CC986" s="14">
        <v>67.662700000000001</v>
      </c>
      <c r="CD986" s="14">
        <v>67.662700000000001</v>
      </c>
      <c r="CE986" s="14">
        <v>5160.0309999999999</v>
      </c>
      <c r="CF986" s="14">
        <v>4343.5839999999998</v>
      </c>
      <c r="CG986" s="14">
        <v>4230.4639999999999</v>
      </c>
      <c r="CH986" s="14">
        <v>4103.3059999999996</v>
      </c>
      <c r="CI986" s="14">
        <v>3382.424</v>
      </c>
      <c r="CJ986" s="14">
        <v>4156.8440000000001</v>
      </c>
      <c r="CK986" s="14">
        <v>5970.5889999999999</v>
      </c>
      <c r="CL986" s="14">
        <v>6188.4920000000002</v>
      </c>
      <c r="CM986" s="14">
        <v>4485.0950000000003</v>
      </c>
      <c r="CN986" s="14">
        <v>5530.2449999999999</v>
      </c>
      <c r="CO986" s="14">
        <v>7814.6379999999999</v>
      </c>
      <c r="CP986" s="14">
        <v>6204.2510000000002</v>
      </c>
      <c r="CQ986" s="14">
        <v>6458.0159999999996</v>
      </c>
      <c r="CR986" s="14">
        <v>6013.6360000000004</v>
      </c>
      <c r="CS986" s="14">
        <v>5497.4390000000003</v>
      </c>
      <c r="CT986" s="14">
        <v>5798.625</v>
      </c>
      <c r="CU986" s="14">
        <v>5793.6710000000003</v>
      </c>
      <c r="CV986" s="14">
        <v>5579.3819999999996</v>
      </c>
      <c r="CW986" s="14">
        <v>6854.4440000000004</v>
      </c>
      <c r="CX986" s="14">
        <v>14914.76</v>
      </c>
      <c r="CY986" s="14">
        <v>16186.55</v>
      </c>
      <c r="CZ986" s="14">
        <v>11937.2</v>
      </c>
      <c r="DA986" s="14">
        <v>6196.6989999999996</v>
      </c>
      <c r="DB986" s="14">
        <v>6433.3379999999997</v>
      </c>
      <c r="DC986" s="14">
        <v>3635.203</v>
      </c>
      <c r="DD986" s="14">
        <f>SUMIFS(CountData!$H:$H, CountData!$A:$A, $B986,CountData!$B:$B, $C986, CountData!$C:$C, $D986, CountData!$D:$D, $E986, CountData!$E:$E, $F986, CountData!$F:$F, $G986, CountData!$G:$G, $H986)</f>
        <v>16</v>
      </c>
      <c r="DE986" s="14">
        <f>SUMIFS(CountData!$I:$I, CountData!$A:$A, $B986, CountData!$B:$B, $C986, CountData!$C:$C, $D986, CountData!$D:$D, $E986, CountData!$E:$E, $F986, CountData!$F:$F, $G986, CountData!$G:$G, $H986)</f>
        <v>19</v>
      </c>
      <c r="DF986" s="27">
        <f t="shared" ca="1" si="15"/>
        <v>1497.2325000000001</v>
      </c>
      <c r="DG986" s="14">
        <v>0</v>
      </c>
    </row>
    <row r="987" spans="1:111" x14ac:dyDescent="0.25">
      <c r="A987" s="14" t="s">
        <v>56</v>
      </c>
      <c r="B987" s="14" t="s">
        <v>55</v>
      </c>
      <c r="C987" s="14" t="s">
        <v>55</v>
      </c>
      <c r="D987" s="14" t="s">
        <v>101</v>
      </c>
      <c r="E987" s="14" t="s">
        <v>55</v>
      </c>
      <c r="F987" s="14" t="s">
        <v>55</v>
      </c>
      <c r="G987" s="14" t="s">
        <v>102</v>
      </c>
      <c r="H987" s="1">
        <v>42180</v>
      </c>
      <c r="I987" s="14">
        <v>3950.24</v>
      </c>
      <c r="J987" s="14">
        <v>3737.26</v>
      </c>
      <c r="K987" s="14">
        <v>3810.02</v>
      </c>
      <c r="L987" s="14">
        <v>4190.76</v>
      </c>
      <c r="M987" s="14">
        <v>4897.46</v>
      </c>
      <c r="N987" s="14">
        <v>5636.48</v>
      </c>
      <c r="O987" s="14">
        <v>7530.32</v>
      </c>
      <c r="P987" s="14">
        <v>8400.16</v>
      </c>
      <c r="Q987" s="14">
        <v>8985.7199999999993</v>
      </c>
      <c r="R987" s="14">
        <v>10896.02</v>
      </c>
      <c r="S987" s="14">
        <v>12468.82</v>
      </c>
      <c r="T987" s="14">
        <v>13033.02</v>
      </c>
      <c r="U987" s="14">
        <v>13265.74</v>
      </c>
      <c r="V987" s="14">
        <v>13814.04</v>
      </c>
      <c r="W987" s="14">
        <v>14107.82</v>
      </c>
      <c r="X987" s="14">
        <v>12266.88</v>
      </c>
      <c r="Y987" s="14">
        <v>11629.7</v>
      </c>
      <c r="Z987" s="14">
        <v>11385.34</v>
      </c>
      <c r="AA987" s="14">
        <v>11252.48</v>
      </c>
      <c r="AB987" s="14">
        <v>12425.12</v>
      </c>
      <c r="AC987" s="14">
        <v>11590.4</v>
      </c>
      <c r="AD987" s="14">
        <v>8247.92</v>
      </c>
      <c r="AE987" s="14">
        <v>5330.04</v>
      </c>
      <c r="AF987" s="14">
        <v>3993.4</v>
      </c>
      <c r="AG987" s="14">
        <v>11633.6</v>
      </c>
      <c r="AH987" s="14">
        <v>4095.7109999999998</v>
      </c>
      <c r="AI987" s="14">
        <v>3942.1640000000002</v>
      </c>
      <c r="AJ987" s="14">
        <v>4000.7350000000001</v>
      </c>
      <c r="AK987" s="14">
        <v>4341.8360000000002</v>
      </c>
      <c r="AL987" s="14">
        <v>5065.7439999999997</v>
      </c>
      <c r="AM987" s="14">
        <v>5797.7529999999997</v>
      </c>
      <c r="AN987" s="14">
        <v>7531.9759999999997</v>
      </c>
      <c r="AO987" s="14">
        <v>8362.9629999999997</v>
      </c>
      <c r="AP987" s="14">
        <v>8889.1370000000006</v>
      </c>
      <c r="AQ987" s="14">
        <v>10568.54</v>
      </c>
      <c r="AR987" s="14">
        <v>12284.57</v>
      </c>
      <c r="AS987" s="14">
        <v>12793.5</v>
      </c>
      <c r="AT987" s="14">
        <v>13116.26</v>
      </c>
      <c r="AU987" s="14">
        <v>13403.41</v>
      </c>
      <c r="AV987" s="14">
        <v>13614.21</v>
      </c>
      <c r="AW987" s="14">
        <v>13372.31</v>
      </c>
      <c r="AX987" s="14">
        <v>13115.36</v>
      </c>
      <c r="AY987" s="14">
        <v>12912.15</v>
      </c>
      <c r="AZ987" s="14">
        <v>12523.71</v>
      </c>
      <c r="BA987" s="14">
        <v>12128.16</v>
      </c>
      <c r="BB987" s="14">
        <v>11505.99</v>
      </c>
      <c r="BC987" s="14">
        <v>8286.8649999999998</v>
      </c>
      <c r="BD987" s="14">
        <v>5336.7920000000004</v>
      </c>
      <c r="BE987" s="14">
        <v>4093.7530000000002</v>
      </c>
      <c r="BF987" s="14">
        <v>12975.54</v>
      </c>
      <c r="BG987" s="14">
        <v>67.703699999999998</v>
      </c>
      <c r="BH987" s="14">
        <v>67.703699999999998</v>
      </c>
      <c r="BI987" s="14">
        <v>68.567899999999995</v>
      </c>
      <c r="BJ987" s="14">
        <v>67.567899999999995</v>
      </c>
      <c r="BK987" s="14">
        <v>68</v>
      </c>
      <c r="BL987" s="14">
        <v>67.567899999999995</v>
      </c>
      <c r="BM987" s="14">
        <v>68</v>
      </c>
      <c r="BN987" s="14">
        <v>69</v>
      </c>
      <c r="BO987" s="14">
        <v>71.864199999999997</v>
      </c>
      <c r="BP987" s="14">
        <v>75.296300000000002</v>
      </c>
      <c r="BQ987" s="14">
        <v>76.592600000000004</v>
      </c>
      <c r="BR987" s="14">
        <v>76.592600000000004</v>
      </c>
      <c r="BS987" s="14">
        <v>75.160499999999999</v>
      </c>
      <c r="BT987" s="14">
        <v>77.592600000000004</v>
      </c>
      <c r="BU987" s="14">
        <v>77.024699999999996</v>
      </c>
      <c r="BV987" s="14">
        <v>75.592600000000004</v>
      </c>
      <c r="BW987" s="14">
        <v>75.160499999999999</v>
      </c>
      <c r="BX987" s="14">
        <v>73.728399999999993</v>
      </c>
      <c r="BY987" s="14">
        <v>71.864199999999997</v>
      </c>
      <c r="BZ987" s="14">
        <v>69</v>
      </c>
      <c r="CA987" s="14">
        <v>67.567899999999995</v>
      </c>
      <c r="CB987" s="14">
        <v>66.703699999999998</v>
      </c>
      <c r="CC987" s="14">
        <v>66.135800000000003</v>
      </c>
      <c r="CD987" s="14">
        <v>67.135800000000003</v>
      </c>
      <c r="CE987" s="14">
        <v>5121.5649999999996</v>
      </c>
      <c r="CF987" s="14">
        <v>4307.9160000000002</v>
      </c>
      <c r="CG987" s="14">
        <v>4226.8670000000002</v>
      </c>
      <c r="CH987" s="14">
        <v>4028.0830000000001</v>
      </c>
      <c r="CI987" s="14">
        <v>3360.5360000000001</v>
      </c>
      <c r="CJ987" s="14">
        <v>4173.7209999999995</v>
      </c>
      <c r="CK987" s="14">
        <v>5471.652</v>
      </c>
      <c r="CL987" s="14">
        <v>5332.973</v>
      </c>
      <c r="CM987" s="14">
        <v>3802.6309999999999</v>
      </c>
      <c r="CN987" s="14">
        <v>4654.6890000000003</v>
      </c>
      <c r="CO987" s="14">
        <v>5751.8490000000002</v>
      </c>
      <c r="CP987" s="14">
        <v>3730.4540000000002</v>
      </c>
      <c r="CQ987" s="14">
        <v>4027.5819999999999</v>
      </c>
      <c r="CR987" s="14">
        <v>4191.2910000000002</v>
      </c>
      <c r="CS987" s="14">
        <v>3924.3710000000001</v>
      </c>
      <c r="CT987" s="14">
        <v>3802.4</v>
      </c>
      <c r="CU987" s="14">
        <v>3791.5929999999998</v>
      </c>
      <c r="CV987" s="14">
        <v>3755.694</v>
      </c>
      <c r="CW987" s="14">
        <v>4215.87</v>
      </c>
      <c r="CX987" s="14">
        <v>10388.549999999999</v>
      </c>
      <c r="CY987" s="14">
        <v>12656.98</v>
      </c>
      <c r="CZ987" s="14">
        <v>10897.24</v>
      </c>
      <c r="DA987" s="14">
        <v>6055.9059999999999</v>
      </c>
      <c r="DB987" s="14">
        <v>6388.6570000000002</v>
      </c>
      <c r="DC987" s="14">
        <v>2691.1219999999998</v>
      </c>
      <c r="DD987" s="14">
        <f>SUMIFS(CountData!$H:$H, CountData!$A:$A, $B987,CountData!$B:$B, $C987, CountData!$C:$C, $D987, CountData!$D:$D, $E987, CountData!$E:$E, $F987, CountData!$F:$F, $G987, CountData!$G:$G, $H987)</f>
        <v>16</v>
      </c>
      <c r="DE987" s="14">
        <f>SUMIFS(CountData!$I:$I, CountData!$A:$A, $B987, CountData!$B:$B, $C987, CountData!$C:$C, $D987, CountData!$D:$D, $E987, CountData!$E:$E, $F987, CountData!$F:$F, $G987, CountData!$G:$G, $H987)</f>
        <v>19</v>
      </c>
      <c r="DF987" s="27">
        <f t="shared" ca="1" si="15"/>
        <v>1619.9075000000012</v>
      </c>
      <c r="DG987" s="14">
        <v>0</v>
      </c>
    </row>
    <row r="988" spans="1:111" x14ac:dyDescent="0.25">
      <c r="A988" s="14" t="s">
        <v>56</v>
      </c>
      <c r="B988" s="14" t="s">
        <v>55</v>
      </c>
      <c r="C988" s="14" t="s">
        <v>55</v>
      </c>
      <c r="D988" s="14" t="s">
        <v>101</v>
      </c>
      <c r="E988" s="14" t="s">
        <v>55</v>
      </c>
      <c r="F988" s="14" t="s">
        <v>55</v>
      </c>
      <c r="G988" s="14" t="s">
        <v>102</v>
      </c>
      <c r="H988" s="1">
        <v>42181</v>
      </c>
      <c r="I988" s="14">
        <v>3848.88</v>
      </c>
      <c r="J988" s="14">
        <v>3724.7</v>
      </c>
      <c r="K988" s="14">
        <v>3717.48</v>
      </c>
      <c r="L988" s="14">
        <v>4118.34</v>
      </c>
      <c r="M988" s="14">
        <v>4936.3</v>
      </c>
      <c r="N988" s="14">
        <v>5793.7</v>
      </c>
      <c r="O988" s="14">
        <v>7618.5</v>
      </c>
      <c r="P988" s="14">
        <v>8506.7000000000007</v>
      </c>
      <c r="Q988" s="14">
        <v>9268.1200000000008</v>
      </c>
      <c r="R988" s="14">
        <v>11244.34</v>
      </c>
      <c r="S988" s="14">
        <v>12918.62</v>
      </c>
      <c r="T988" s="14">
        <v>13366.32</v>
      </c>
      <c r="U988" s="14">
        <v>13809.64</v>
      </c>
      <c r="V988" s="14">
        <v>14407.1</v>
      </c>
      <c r="W988" s="14">
        <v>14522.58</v>
      </c>
      <c r="X988" s="14">
        <v>12787.54</v>
      </c>
      <c r="Y988" s="14">
        <v>12266.32</v>
      </c>
      <c r="Z988" s="14">
        <v>11734.52</v>
      </c>
      <c r="AA988" s="14">
        <v>11511.94</v>
      </c>
      <c r="AB988" s="14">
        <v>12728.64</v>
      </c>
      <c r="AC988" s="14">
        <v>12216.3</v>
      </c>
      <c r="AD988" s="14">
        <v>8961.82</v>
      </c>
      <c r="AE988" s="14">
        <v>5881.18</v>
      </c>
      <c r="AF988" s="14">
        <v>3997.6</v>
      </c>
      <c r="AG988" s="14">
        <v>12075.08</v>
      </c>
      <c r="AH988" s="14">
        <v>4000.011</v>
      </c>
      <c r="AI988" s="14">
        <v>3932.3040000000001</v>
      </c>
      <c r="AJ988" s="14">
        <v>3904.8440000000001</v>
      </c>
      <c r="AK988" s="14">
        <v>4270.5709999999999</v>
      </c>
      <c r="AL988" s="14">
        <v>5115.067</v>
      </c>
      <c r="AM988" s="14">
        <v>5963.8860000000004</v>
      </c>
      <c r="AN988" s="14">
        <v>7620.107</v>
      </c>
      <c r="AO988" s="14">
        <v>8463.9519999999993</v>
      </c>
      <c r="AP988" s="14">
        <v>9150.9570000000003</v>
      </c>
      <c r="AQ988" s="14">
        <v>10937.82</v>
      </c>
      <c r="AR988" s="14">
        <v>12731.64</v>
      </c>
      <c r="AS988" s="14">
        <v>13121.41</v>
      </c>
      <c r="AT988" s="14">
        <v>13581.28</v>
      </c>
      <c r="AU988" s="14">
        <v>13974.32</v>
      </c>
      <c r="AV988" s="14">
        <v>14028.82</v>
      </c>
      <c r="AW988" s="14">
        <v>13942.53</v>
      </c>
      <c r="AX988" s="14">
        <v>13819.27</v>
      </c>
      <c r="AY988" s="14">
        <v>13306.67</v>
      </c>
      <c r="AZ988" s="14">
        <v>12804.38</v>
      </c>
      <c r="BA988" s="14">
        <v>12414.44</v>
      </c>
      <c r="BB988" s="14">
        <v>12124.92</v>
      </c>
      <c r="BC988" s="14">
        <v>8994.8330000000005</v>
      </c>
      <c r="BD988" s="14">
        <v>5879.1409999999996</v>
      </c>
      <c r="BE988" s="14">
        <v>4096.5370000000003</v>
      </c>
      <c r="BF988" s="14">
        <v>13475.28</v>
      </c>
      <c r="BG988" s="14">
        <v>65.678600000000003</v>
      </c>
      <c r="BH988" s="14">
        <v>66.119</v>
      </c>
      <c r="BI988" s="14">
        <v>66.119</v>
      </c>
      <c r="BJ988" s="14">
        <v>66.5595</v>
      </c>
      <c r="BK988" s="14">
        <v>66.5595</v>
      </c>
      <c r="BL988" s="14">
        <v>66.119</v>
      </c>
      <c r="BM988" s="14">
        <v>67.119</v>
      </c>
      <c r="BN988" s="14">
        <v>69</v>
      </c>
      <c r="BO988" s="14">
        <v>71.4405</v>
      </c>
      <c r="BP988" s="14">
        <v>73.761899999999997</v>
      </c>
      <c r="BQ988" s="14">
        <v>76.321399999999997</v>
      </c>
      <c r="BR988" s="14">
        <v>77.083299999999994</v>
      </c>
      <c r="BS988" s="14">
        <v>78.083299999999994</v>
      </c>
      <c r="BT988" s="14">
        <v>78.083299999999994</v>
      </c>
      <c r="BU988" s="14">
        <v>77.642899999999997</v>
      </c>
      <c r="BV988" s="14">
        <v>76.202399999999997</v>
      </c>
      <c r="BW988" s="14">
        <v>72.881</v>
      </c>
      <c r="BX988" s="14">
        <v>73.321399999999997</v>
      </c>
      <c r="BY988" s="14">
        <v>72.4405</v>
      </c>
      <c r="BZ988" s="14">
        <v>70</v>
      </c>
      <c r="CA988" s="14">
        <v>69.5595</v>
      </c>
      <c r="CB988" s="14">
        <v>69.119</v>
      </c>
      <c r="CC988" s="14">
        <v>69.119</v>
      </c>
      <c r="CD988" s="14">
        <v>69.119</v>
      </c>
      <c r="CE988" s="14">
        <v>5133.4250000000002</v>
      </c>
      <c r="CF988" s="14">
        <v>4330.9570000000003</v>
      </c>
      <c r="CG988" s="14">
        <v>4236.692</v>
      </c>
      <c r="CH988" s="14">
        <v>4026.7730000000001</v>
      </c>
      <c r="CI988" s="14">
        <v>3382.25</v>
      </c>
      <c r="CJ988" s="14">
        <v>4231.08</v>
      </c>
      <c r="CK988" s="14">
        <v>5508.8580000000002</v>
      </c>
      <c r="CL988" s="14">
        <v>5388.0680000000002</v>
      </c>
      <c r="CM988" s="14">
        <v>3785.1559999999999</v>
      </c>
      <c r="CN988" s="14">
        <v>4470.4269999999997</v>
      </c>
      <c r="CO988" s="14">
        <v>5912</v>
      </c>
      <c r="CP988" s="14">
        <v>3785.1129999999998</v>
      </c>
      <c r="CQ988" s="14">
        <v>3983.5210000000002</v>
      </c>
      <c r="CR988" s="14">
        <v>4154.5320000000002</v>
      </c>
      <c r="CS988" s="14">
        <v>4059.6309999999999</v>
      </c>
      <c r="CT988" s="14">
        <v>3873.3670000000002</v>
      </c>
      <c r="CU988" s="14">
        <v>4444.076</v>
      </c>
      <c r="CV988" s="14">
        <v>3987.0590000000002</v>
      </c>
      <c r="CW988" s="14">
        <v>4251.2219999999998</v>
      </c>
      <c r="CX988" s="14">
        <v>10567.71</v>
      </c>
      <c r="CY988" s="14">
        <v>12939.61</v>
      </c>
      <c r="CZ988" s="14">
        <v>10989.05</v>
      </c>
      <c r="DA988" s="14">
        <v>6133.6210000000001</v>
      </c>
      <c r="DB988" s="14">
        <v>6462.6210000000001</v>
      </c>
      <c r="DC988" s="14">
        <v>2748.6010000000001</v>
      </c>
      <c r="DD988" s="14">
        <f>SUMIFS(CountData!$H:$H, CountData!$A:$A, $B988,CountData!$B:$B, $C988, CountData!$C:$C, $D988, CountData!$D:$D, $E988, CountData!$E:$E, $F988, CountData!$F:$F, $G988, CountData!$G:$G, $H988)</f>
        <v>16</v>
      </c>
      <c r="DE988" s="14">
        <f>SUMIFS(CountData!$I:$I, CountData!$A:$A, $B988, CountData!$B:$B, $C988, CountData!$C:$C, $D988, CountData!$D:$D, $E988, CountData!$E:$E, $F988, CountData!$F:$F, $G988, CountData!$G:$G, $H988)</f>
        <v>19</v>
      </c>
      <c r="DF988" s="27">
        <f t="shared" ca="1" si="15"/>
        <v>1699.2424999999967</v>
      </c>
      <c r="DG988" s="14">
        <v>0</v>
      </c>
    </row>
    <row r="989" spans="1:111" x14ac:dyDescent="0.25">
      <c r="A989" s="14" t="s">
        <v>56</v>
      </c>
      <c r="B989" s="14" t="s">
        <v>55</v>
      </c>
      <c r="C989" s="14" t="s">
        <v>55</v>
      </c>
      <c r="D989" s="14" t="s">
        <v>101</v>
      </c>
      <c r="E989" s="14" t="s">
        <v>55</v>
      </c>
      <c r="F989" s="14" t="s">
        <v>55</v>
      </c>
      <c r="G989" s="14" t="s">
        <v>102</v>
      </c>
      <c r="H989" s="1">
        <v>42184</v>
      </c>
      <c r="I989" s="14">
        <v>4143.8</v>
      </c>
      <c r="J989" s="14">
        <v>4008.58</v>
      </c>
      <c r="K989" s="14">
        <v>4001.6</v>
      </c>
      <c r="L989" s="14">
        <v>4301</v>
      </c>
      <c r="M989" s="14">
        <v>4947.58</v>
      </c>
      <c r="N989" s="14">
        <v>5929.06</v>
      </c>
      <c r="O989" s="14">
        <v>8181.76</v>
      </c>
      <c r="P989" s="14">
        <v>9494.5400000000009</v>
      </c>
      <c r="Q989" s="14">
        <v>10176.4</v>
      </c>
      <c r="R989" s="14">
        <v>11972.32</v>
      </c>
      <c r="S989" s="14">
        <v>13508.26</v>
      </c>
      <c r="T989" s="14">
        <v>14064.24</v>
      </c>
      <c r="U989" s="14">
        <v>14555.14</v>
      </c>
      <c r="V989" s="14">
        <v>14603.28</v>
      </c>
      <c r="W989" s="14">
        <v>14461.42</v>
      </c>
      <c r="X989" s="14">
        <v>12722.32</v>
      </c>
      <c r="Y989" s="14">
        <v>11928.84</v>
      </c>
      <c r="Z989" s="14">
        <v>11628.64</v>
      </c>
      <c r="AA989" s="14">
        <v>11531.54</v>
      </c>
      <c r="AB989" s="14">
        <v>13214.56</v>
      </c>
      <c r="AC989" s="14">
        <v>12184.52</v>
      </c>
      <c r="AD989" s="14">
        <v>8535.58</v>
      </c>
      <c r="AE989" s="14">
        <v>5635.12</v>
      </c>
      <c r="AF989" s="14">
        <v>4529.26</v>
      </c>
      <c r="AG989" s="14">
        <v>11952.84</v>
      </c>
      <c r="AH989" s="14">
        <v>4318.6180000000004</v>
      </c>
      <c r="AI989" s="14">
        <v>4212.6480000000001</v>
      </c>
      <c r="AJ989" s="14">
        <v>4188.4260000000004</v>
      </c>
      <c r="AK989" s="14">
        <v>4448.2610000000004</v>
      </c>
      <c r="AL989" s="14">
        <v>5109.7389999999996</v>
      </c>
      <c r="AM989" s="14">
        <v>6078.2139999999999</v>
      </c>
      <c r="AN989" s="14">
        <v>8199.3989999999994</v>
      </c>
      <c r="AO989" s="14">
        <v>9494.9660000000003</v>
      </c>
      <c r="AP989" s="14">
        <v>9990.848</v>
      </c>
      <c r="AQ989" s="14">
        <v>11683.23</v>
      </c>
      <c r="AR989" s="14">
        <v>13356.46</v>
      </c>
      <c r="AS989" s="14">
        <v>13880.83</v>
      </c>
      <c r="AT989" s="14">
        <v>14370.83</v>
      </c>
      <c r="AU989" s="14">
        <v>14180.72</v>
      </c>
      <c r="AV989" s="14">
        <v>13986.99</v>
      </c>
      <c r="AW989" s="14">
        <v>13873.15</v>
      </c>
      <c r="AX989" s="14">
        <v>13485.11</v>
      </c>
      <c r="AY989" s="14">
        <v>13270.61</v>
      </c>
      <c r="AZ989" s="14">
        <v>12894.27</v>
      </c>
      <c r="BA989" s="14">
        <v>13020.05</v>
      </c>
      <c r="BB989" s="14">
        <v>12178.12</v>
      </c>
      <c r="BC989" s="14">
        <v>8635.9959999999992</v>
      </c>
      <c r="BD989" s="14">
        <v>5633.4170000000004</v>
      </c>
      <c r="BE989" s="14">
        <v>4622.8549999999996</v>
      </c>
      <c r="BF989" s="14">
        <v>13395.39</v>
      </c>
      <c r="BG989" s="14">
        <v>68.5595</v>
      </c>
      <c r="BH989" s="14">
        <v>68.5595</v>
      </c>
      <c r="BI989" s="14">
        <v>69.119</v>
      </c>
      <c r="BJ989" s="14">
        <v>68.5595</v>
      </c>
      <c r="BK989" s="14">
        <v>68.5595</v>
      </c>
      <c r="BL989" s="14">
        <v>68.5595</v>
      </c>
      <c r="BM989" s="14">
        <v>70</v>
      </c>
      <c r="BN989" s="14">
        <v>70.4405</v>
      </c>
      <c r="BO989" s="14">
        <v>72.321399999999997</v>
      </c>
      <c r="BP989" s="14">
        <v>74.881</v>
      </c>
      <c r="BQ989" s="14">
        <v>78.202399999999997</v>
      </c>
      <c r="BR989" s="14">
        <v>80.404799999999994</v>
      </c>
      <c r="BS989" s="14">
        <v>79.202399999999997</v>
      </c>
      <c r="BT989" s="14">
        <v>79.404799999999994</v>
      </c>
      <c r="BU989" s="14">
        <v>76.202399999999997</v>
      </c>
      <c r="BV989" s="14">
        <v>74.761899999999997</v>
      </c>
      <c r="BW989" s="14">
        <v>73.761899999999997</v>
      </c>
      <c r="BX989" s="14">
        <v>73.761899999999997</v>
      </c>
      <c r="BY989" s="14">
        <v>72.881</v>
      </c>
      <c r="BZ989" s="14">
        <v>70.4405</v>
      </c>
      <c r="CA989" s="14">
        <v>70</v>
      </c>
      <c r="CB989" s="14">
        <v>69.4405</v>
      </c>
      <c r="CC989" s="14">
        <v>69</v>
      </c>
      <c r="CD989" s="14">
        <v>68.119</v>
      </c>
      <c r="CE989" s="14">
        <v>4956.8789999999999</v>
      </c>
      <c r="CF989" s="14">
        <v>4146.5309999999999</v>
      </c>
      <c r="CG989" s="14">
        <v>4023.547</v>
      </c>
      <c r="CH989" s="14">
        <v>3881.136</v>
      </c>
      <c r="CI989" s="14">
        <v>3209.442</v>
      </c>
      <c r="CJ989" s="14">
        <v>3961</v>
      </c>
      <c r="CK989" s="14">
        <v>5612.5640000000003</v>
      </c>
      <c r="CL989" s="14">
        <v>5761.1279999999997</v>
      </c>
      <c r="CM989" s="14">
        <v>4173.366</v>
      </c>
      <c r="CN989" s="14">
        <v>4953.8209999999999</v>
      </c>
      <c r="CO989" s="14">
        <v>6960.3590000000004</v>
      </c>
      <c r="CP989" s="14">
        <v>5845.8630000000003</v>
      </c>
      <c r="CQ989" s="14">
        <v>5869.3379999999997</v>
      </c>
      <c r="CR989" s="14">
        <v>6057.893</v>
      </c>
      <c r="CS989" s="14">
        <v>5443.1049999999996</v>
      </c>
      <c r="CT989" s="14">
        <v>5258.009</v>
      </c>
      <c r="CU989" s="14">
        <v>5732.06</v>
      </c>
      <c r="CV989" s="14">
        <v>5282.1980000000003</v>
      </c>
      <c r="CW989" s="14">
        <v>5146.768</v>
      </c>
      <c r="CX989" s="14">
        <v>12734.1</v>
      </c>
      <c r="CY989" s="14">
        <v>15361.66</v>
      </c>
      <c r="CZ989" s="14">
        <v>11662.32</v>
      </c>
      <c r="DA989" s="14">
        <v>6098.1350000000002</v>
      </c>
      <c r="DB989" s="14">
        <v>6511.4520000000002</v>
      </c>
      <c r="DC989" s="14">
        <v>3157.3440000000001</v>
      </c>
      <c r="DD989" s="14">
        <f>SUMIFS(CountData!$H:$H, CountData!$A:$A, $B989,CountData!$B:$B, $C989, CountData!$C:$C, $D989, CountData!$D:$D, $E989, CountData!$E:$E, $F989, CountData!$F:$F, $G989, CountData!$G:$G, $H989)</f>
        <v>16</v>
      </c>
      <c r="DE989" s="14">
        <f>SUMIFS(CountData!$I:$I, CountData!$A:$A, $B989, CountData!$B:$B, $C989, CountData!$C:$C, $D989, CountData!$D:$D, $E989, CountData!$E:$E, $F989, CountData!$F:$F, $G989, CountData!$G:$G, $H989)</f>
        <v>19</v>
      </c>
      <c r="DF989" s="27">
        <f t="shared" ca="1" si="15"/>
        <v>1701.1299999999992</v>
      </c>
      <c r="DG989" s="14">
        <v>0</v>
      </c>
    </row>
    <row r="990" spans="1:111" x14ac:dyDescent="0.25">
      <c r="A990" s="14" t="s">
        <v>56</v>
      </c>
      <c r="B990" s="14" t="s">
        <v>55</v>
      </c>
      <c r="C990" s="14" t="s">
        <v>55</v>
      </c>
      <c r="D990" s="14" t="s">
        <v>101</v>
      </c>
      <c r="E990" s="14" t="s">
        <v>55</v>
      </c>
      <c r="F990" s="14" t="s">
        <v>55</v>
      </c>
      <c r="G990" s="14" t="s">
        <v>102</v>
      </c>
      <c r="H990" s="1">
        <v>42185</v>
      </c>
      <c r="I990" s="14">
        <v>4136.9799999999996</v>
      </c>
      <c r="J990" s="14">
        <v>4013.82</v>
      </c>
      <c r="K990" s="14">
        <v>4102.0600000000004</v>
      </c>
      <c r="L990" s="14">
        <v>4379.5200000000004</v>
      </c>
      <c r="M990" s="14">
        <v>4887.68</v>
      </c>
      <c r="N990" s="14">
        <v>5750.56</v>
      </c>
      <c r="O990" s="14">
        <v>7717.3</v>
      </c>
      <c r="P990" s="14">
        <v>8900.7800000000007</v>
      </c>
      <c r="Q990" s="14">
        <v>9898.42</v>
      </c>
      <c r="R990" s="14">
        <v>11923.66</v>
      </c>
      <c r="S990" s="14">
        <v>13408.58</v>
      </c>
      <c r="T990" s="14">
        <v>13671.84</v>
      </c>
      <c r="U990" s="14">
        <v>14071.5</v>
      </c>
      <c r="V990" s="14">
        <v>14330.84</v>
      </c>
      <c r="W990" s="14">
        <v>14141.76</v>
      </c>
      <c r="X990" s="14">
        <v>12367</v>
      </c>
      <c r="Y990" s="14">
        <v>11820.82</v>
      </c>
      <c r="Z990" s="14">
        <v>11949.96</v>
      </c>
      <c r="AA990" s="14">
        <v>12532.84</v>
      </c>
      <c r="AB990" s="14">
        <v>13697.18</v>
      </c>
      <c r="AC990" s="14">
        <v>12396.4</v>
      </c>
      <c r="AD990" s="14">
        <v>8662.2199999999993</v>
      </c>
      <c r="AE990" s="14">
        <v>5635.44</v>
      </c>
      <c r="AF990" s="14">
        <v>4665.9799999999996</v>
      </c>
      <c r="AG990" s="14">
        <v>12167.66</v>
      </c>
      <c r="AH990" s="14">
        <v>4347.25</v>
      </c>
      <c r="AI990" s="14">
        <v>4210.7449999999999</v>
      </c>
      <c r="AJ990" s="14">
        <v>4289.9319999999998</v>
      </c>
      <c r="AK990" s="14">
        <v>4516.6379999999999</v>
      </c>
      <c r="AL990" s="14">
        <v>5013.8919999999998</v>
      </c>
      <c r="AM990" s="14">
        <v>5847.6890000000003</v>
      </c>
      <c r="AN990" s="14">
        <v>7712.7969999999996</v>
      </c>
      <c r="AO990" s="14">
        <v>8905.6630000000005</v>
      </c>
      <c r="AP990" s="14">
        <v>9750.8209999999999</v>
      </c>
      <c r="AQ990" s="14">
        <v>11725.18</v>
      </c>
      <c r="AR990" s="14">
        <v>13336.73</v>
      </c>
      <c r="AS990" s="14">
        <v>13577.48</v>
      </c>
      <c r="AT990" s="14">
        <v>13956.51</v>
      </c>
      <c r="AU990" s="14">
        <v>14041.03</v>
      </c>
      <c r="AV990" s="14">
        <v>13872.04</v>
      </c>
      <c r="AW990" s="14">
        <v>13766.57</v>
      </c>
      <c r="AX990" s="14">
        <v>13398.91</v>
      </c>
      <c r="AY990" s="14">
        <v>13488.35</v>
      </c>
      <c r="AZ990" s="14">
        <v>13745.19</v>
      </c>
      <c r="BA990" s="14">
        <v>13460.09</v>
      </c>
      <c r="BB990" s="14">
        <v>12383.73</v>
      </c>
      <c r="BC990" s="14">
        <v>8761.5840000000007</v>
      </c>
      <c r="BD990" s="14">
        <v>5677.2160000000003</v>
      </c>
      <c r="BE990" s="14">
        <v>4774.2160000000003</v>
      </c>
      <c r="BF990" s="14">
        <v>13540.31</v>
      </c>
      <c r="BG990" s="14">
        <v>68.561000000000007</v>
      </c>
      <c r="BH990" s="14">
        <v>67.682900000000004</v>
      </c>
      <c r="BI990" s="14">
        <v>68</v>
      </c>
      <c r="BJ990" s="14">
        <v>67.121899999999997</v>
      </c>
      <c r="BK990" s="14">
        <v>66.121899999999997</v>
      </c>
      <c r="BL990" s="14">
        <v>67.438999999999993</v>
      </c>
      <c r="BM990" s="14">
        <v>68.438999999999993</v>
      </c>
      <c r="BN990" s="14">
        <v>70.438999999999993</v>
      </c>
      <c r="BO990" s="14">
        <v>75.195099999999996</v>
      </c>
      <c r="BP990" s="14">
        <v>78.512200000000007</v>
      </c>
      <c r="BQ990" s="14">
        <v>80.0732</v>
      </c>
      <c r="BR990" s="14">
        <v>80.9512</v>
      </c>
      <c r="BS990" s="14">
        <v>80.390199999999993</v>
      </c>
      <c r="BT990" s="14">
        <v>74.9512</v>
      </c>
      <c r="BU990" s="14">
        <v>74.634100000000004</v>
      </c>
      <c r="BV990" s="14">
        <v>79.878100000000003</v>
      </c>
      <c r="BW990" s="14">
        <v>82.9512</v>
      </c>
      <c r="BX990" s="14">
        <v>83.707300000000004</v>
      </c>
      <c r="BY990" s="14">
        <v>77.9512</v>
      </c>
      <c r="BZ990" s="14">
        <v>74.756100000000004</v>
      </c>
      <c r="CA990" s="14">
        <v>73</v>
      </c>
      <c r="CB990" s="14">
        <v>71.561000000000007</v>
      </c>
      <c r="CC990" s="14">
        <v>71</v>
      </c>
      <c r="CD990" s="14">
        <v>71.561000000000007</v>
      </c>
      <c r="CE990" s="14">
        <v>5361.96</v>
      </c>
      <c r="CF990" s="14">
        <v>4495.5290000000005</v>
      </c>
      <c r="CG990" s="14">
        <v>4356.0820000000003</v>
      </c>
      <c r="CH990" s="14">
        <v>4288.7539999999999</v>
      </c>
      <c r="CI990" s="14">
        <v>3508.5259999999998</v>
      </c>
      <c r="CJ990" s="14">
        <v>4158.8270000000002</v>
      </c>
      <c r="CK990" s="14">
        <v>5944.1809999999996</v>
      </c>
      <c r="CL990" s="14">
        <v>6274.5219999999999</v>
      </c>
      <c r="CM990" s="14">
        <v>4677.6180000000004</v>
      </c>
      <c r="CN990" s="14">
        <v>4945.268</v>
      </c>
      <c r="CO990" s="14">
        <v>6304.5460000000003</v>
      </c>
      <c r="CP990" s="14">
        <v>5018.4369999999999</v>
      </c>
      <c r="CQ990" s="14">
        <v>5106.0360000000001</v>
      </c>
      <c r="CR990" s="14">
        <v>10640.86</v>
      </c>
      <c r="CS990" s="14">
        <v>7269.0219999999999</v>
      </c>
      <c r="CT990" s="14">
        <v>7899.5630000000001</v>
      </c>
      <c r="CU990" s="14">
        <v>8728.2440000000006</v>
      </c>
      <c r="CV990" s="14">
        <v>8883.7379999999994</v>
      </c>
      <c r="CW990" s="14">
        <v>7632.32</v>
      </c>
      <c r="CX990" s="14">
        <v>11966.99</v>
      </c>
      <c r="CY990" s="14">
        <v>14617.1</v>
      </c>
      <c r="CZ990" s="14">
        <v>11335.63</v>
      </c>
      <c r="DA990" s="14">
        <v>6310.6760000000004</v>
      </c>
      <c r="DB990" s="14">
        <v>6868.5169999999998</v>
      </c>
      <c r="DC990" s="14">
        <v>4839.8149999999996</v>
      </c>
      <c r="DD990" s="14">
        <f>SUMIFS(CountData!$H:$H, CountData!$A:$A, $B990,CountData!$B:$B, $C990, CountData!$C:$C, $D990, CountData!$D:$D, $E990, CountData!$E:$E, $F990, CountData!$F:$F, $G990, CountData!$G:$G, $H990)</f>
        <v>16</v>
      </c>
      <c r="DE990" s="14">
        <f>SUMIFS(CountData!$I:$I, CountData!$A:$A, $B990, CountData!$B:$B, $C990, CountData!$C:$C, $D990, CountData!$D:$D, $E990, CountData!$E:$E, $F990, CountData!$F:$F, $G990, CountData!$G:$G, $H990)</f>
        <v>19</v>
      </c>
      <c r="DF990" s="27">
        <f t="shared" ca="1" si="15"/>
        <v>1463.8125000000018</v>
      </c>
      <c r="DG990" s="14">
        <v>0</v>
      </c>
    </row>
    <row r="991" spans="1:111" x14ac:dyDescent="0.25">
      <c r="A991" s="14" t="s">
        <v>56</v>
      </c>
      <c r="B991" s="14" t="s">
        <v>55</v>
      </c>
      <c r="C991" s="14" t="s">
        <v>55</v>
      </c>
      <c r="D991" s="14" t="s">
        <v>101</v>
      </c>
      <c r="E991" s="14" t="s">
        <v>55</v>
      </c>
      <c r="F991" s="14" t="s">
        <v>55</v>
      </c>
      <c r="G991" s="14" t="s">
        <v>102</v>
      </c>
      <c r="H991" s="1">
        <v>42186</v>
      </c>
      <c r="I991" s="14">
        <v>3884.44</v>
      </c>
      <c r="J991" s="14">
        <v>3591.82</v>
      </c>
      <c r="K991" s="14">
        <v>3517.58</v>
      </c>
      <c r="L991" s="14">
        <v>3726.96</v>
      </c>
      <c r="M991" s="14">
        <v>4314.3</v>
      </c>
      <c r="N991" s="14">
        <v>5121.9799999999996</v>
      </c>
      <c r="O991" s="14">
        <v>7104.44</v>
      </c>
      <c r="P991" s="14">
        <v>8172.54</v>
      </c>
      <c r="Q991" s="14">
        <v>9018.58</v>
      </c>
      <c r="R991" s="14">
        <v>10674.34</v>
      </c>
      <c r="S991" s="14">
        <v>12100.8</v>
      </c>
      <c r="T991" s="14">
        <v>12312.58</v>
      </c>
      <c r="U991" s="14">
        <v>12823.84</v>
      </c>
      <c r="V991" s="14">
        <v>13162.08</v>
      </c>
      <c r="W991" s="14">
        <v>13198.88</v>
      </c>
      <c r="X991" s="14">
        <v>11977.02</v>
      </c>
      <c r="Y991" s="14">
        <v>11256.82</v>
      </c>
      <c r="Z991" s="14">
        <v>10763.08</v>
      </c>
      <c r="AA991" s="14">
        <v>10320.24</v>
      </c>
      <c r="AB991" s="14">
        <v>11564.56</v>
      </c>
      <c r="AC991" s="14">
        <v>10290.76</v>
      </c>
      <c r="AD991" s="14">
        <v>7101.96</v>
      </c>
      <c r="AE991" s="14">
        <v>4635.28</v>
      </c>
      <c r="AF991" s="14">
        <v>3758.62</v>
      </c>
      <c r="AG991" s="14">
        <v>11079.29</v>
      </c>
      <c r="AH991" s="14">
        <v>4015.422</v>
      </c>
      <c r="AI991" s="14">
        <v>3753.7440000000001</v>
      </c>
      <c r="AJ991" s="14">
        <v>3672.8040000000001</v>
      </c>
      <c r="AK991" s="14">
        <v>3879.902</v>
      </c>
      <c r="AL991" s="14">
        <v>4468.9669999999996</v>
      </c>
      <c r="AM991" s="14">
        <v>5233.951</v>
      </c>
      <c r="AN991" s="14">
        <v>7123.8580000000002</v>
      </c>
      <c r="AO991" s="14">
        <v>8203.5619999999999</v>
      </c>
      <c r="AP991" s="14">
        <v>8909.7540000000008</v>
      </c>
      <c r="AQ991" s="14">
        <v>10417.950000000001</v>
      </c>
      <c r="AR991" s="14">
        <v>12037.76</v>
      </c>
      <c r="AS991" s="14">
        <v>12185.81</v>
      </c>
      <c r="AT991" s="14">
        <v>12661.78</v>
      </c>
      <c r="AU991" s="14">
        <v>12829.33</v>
      </c>
      <c r="AV991" s="14">
        <v>12752.82</v>
      </c>
      <c r="AW991" s="14">
        <v>13061.95</v>
      </c>
      <c r="AX991" s="14">
        <v>12733.27</v>
      </c>
      <c r="AY991" s="14">
        <v>12367.2</v>
      </c>
      <c r="AZ991" s="14">
        <v>11634.64</v>
      </c>
      <c r="BA991" s="14">
        <v>11365.46</v>
      </c>
      <c r="BB991" s="14">
        <v>10366.43</v>
      </c>
      <c r="BC991" s="14">
        <v>7300.4719999999998</v>
      </c>
      <c r="BD991" s="14">
        <v>4706.8140000000003</v>
      </c>
      <c r="BE991" s="14">
        <v>3845.58</v>
      </c>
      <c r="BF991" s="14">
        <v>12447.32</v>
      </c>
      <c r="BG991" s="14">
        <v>70.4559</v>
      </c>
      <c r="BH991" s="14">
        <v>69.911799999999999</v>
      </c>
      <c r="BI991" s="14">
        <v>70.4559</v>
      </c>
      <c r="BJ991" s="14">
        <v>70.4559</v>
      </c>
      <c r="BK991" s="14">
        <v>71.367599999999996</v>
      </c>
      <c r="BL991" s="14">
        <v>71</v>
      </c>
      <c r="BM991" s="14">
        <v>71.367599999999996</v>
      </c>
      <c r="BN991" s="14">
        <v>72.735299999999995</v>
      </c>
      <c r="BO991" s="14">
        <v>73.735299999999995</v>
      </c>
      <c r="BP991" s="14">
        <v>75.823499999999996</v>
      </c>
      <c r="BQ991" s="14">
        <v>76.735299999999995</v>
      </c>
      <c r="BR991" s="14">
        <v>81.647099999999995</v>
      </c>
      <c r="BS991" s="14">
        <v>83.279399999999995</v>
      </c>
      <c r="BT991" s="14">
        <v>80.279399999999995</v>
      </c>
      <c r="BU991" s="14">
        <v>78.279399999999995</v>
      </c>
      <c r="BV991" s="14">
        <v>78.735299999999995</v>
      </c>
      <c r="BW991" s="14">
        <v>76.823499999999996</v>
      </c>
      <c r="BX991" s="14">
        <v>73.911799999999999</v>
      </c>
      <c r="BY991" s="14">
        <v>73.4559</v>
      </c>
      <c r="BZ991" s="14">
        <v>72.4559</v>
      </c>
      <c r="CA991" s="14">
        <v>72.5441</v>
      </c>
      <c r="CB991" s="14">
        <v>72.088200000000001</v>
      </c>
      <c r="CC991" s="14">
        <v>72.088200000000001</v>
      </c>
      <c r="CD991" s="14">
        <v>72.5441</v>
      </c>
      <c r="CE991" s="14">
        <v>3158.732</v>
      </c>
      <c r="CF991" s="14">
        <v>2427.9380000000001</v>
      </c>
      <c r="CG991" s="14">
        <v>2186.96</v>
      </c>
      <c r="CH991" s="14">
        <v>1784.135</v>
      </c>
      <c r="CI991" s="14">
        <v>2534.0410000000002</v>
      </c>
      <c r="CJ991" s="14">
        <v>4084.8119999999999</v>
      </c>
      <c r="CK991" s="14">
        <v>4304.4889999999996</v>
      </c>
      <c r="CL991" s="14">
        <v>5580.6379999999999</v>
      </c>
      <c r="CM991" s="14">
        <v>3574.1120000000001</v>
      </c>
      <c r="CN991" s="14">
        <v>3988.7469999999998</v>
      </c>
      <c r="CO991" s="14">
        <v>5893.2340000000004</v>
      </c>
      <c r="CP991" s="14">
        <v>4856.67</v>
      </c>
      <c r="CQ991" s="14">
        <v>5810.8549999999996</v>
      </c>
      <c r="CR991" s="14">
        <v>4619.0249999999996</v>
      </c>
      <c r="CS991" s="14">
        <v>4033.2190000000001</v>
      </c>
      <c r="CT991" s="14">
        <v>3639.8150000000001</v>
      </c>
      <c r="CU991" s="14">
        <v>4190.6859999999997</v>
      </c>
      <c r="CV991" s="14">
        <v>4790.41</v>
      </c>
      <c r="CW991" s="14">
        <v>4596.6959999999999</v>
      </c>
      <c r="CX991" s="14">
        <v>9911.36</v>
      </c>
      <c r="CY991" s="14">
        <v>11950.87</v>
      </c>
      <c r="CZ991" s="14">
        <v>7492.299</v>
      </c>
      <c r="DA991" s="14">
        <v>4219.3760000000002</v>
      </c>
      <c r="DB991" s="14">
        <v>4167.5</v>
      </c>
      <c r="DC991" s="14">
        <v>2632.4639999999999</v>
      </c>
      <c r="DD991" s="14">
        <f>SUMIFS(CountData!$H:$H, CountData!$A:$A, $B991,CountData!$B:$B, $C991, CountData!$C:$C, $D991, CountData!$D:$D, $E991, CountData!$E:$E, $F991, CountData!$F:$F, $G991, CountData!$G:$G, $H991)</f>
        <v>16</v>
      </c>
      <c r="DE991" s="14">
        <f>SUMIFS(CountData!$I:$I, CountData!$A:$A, $B991, CountData!$B:$B, $C991, CountData!$C:$C, $D991, CountData!$D:$D, $E991, CountData!$E:$E, $F991, CountData!$F:$F, $G991, CountData!$G:$G, $H991)</f>
        <v>19</v>
      </c>
      <c r="DF991" s="27">
        <f t="shared" ca="1" si="15"/>
        <v>1649.5200000000023</v>
      </c>
      <c r="DG991" s="14">
        <v>0</v>
      </c>
    </row>
    <row r="992" spans="1:111" x14ac:dyDescent="0.25">
      <c r="A992" s="14" t="s">
        <v>56</v>
      </c>
      <c r="B992" s="14" t="s">
        <v>55</v>
      </c>
      <c r="C992" s="14" t="s">
        <v>55</v>
      </c>
      <c r="D992" s="14" t="s">
        <v>101</v>
      </c>
      <c r="E992" s="14" t="s">
        <v>55</v>
      </c>
      <c r="F992" s="14" t="s">
        <v>55</v>
      </c>
      <c r="G992" s="14" t="s">
        <v>102</v>
      </c>
      <c r="H992" s="1">
        <v>42214</v>
      </c>
      <c r="I992" s="14">
        <v>3680.78</v>
      </c>
      <c r="J992" s="14">
        <v>3590.08</v>
      </c>
      <c r="K992" s="14">
        <v>3525.62</v>
      </c>
      <c r="L992" s="14">
        <v>3977.9</v>
      </c>
      <c r="M992" s="14">
        <v>4517.4799999999996</v>
      </c>
      <c r="N992" s="14">
        <v>5459.32</v>
      </c>
      <c r="O992" s="14">
        <v>7224.78</v>
      </c>
      <c r="P992" s="14">
        <v>8130.82</v>
      </c>
      <c r="Q992" s="14">
        <v>8914.82</v>
      </c>
      <c r="R992" s="14">
        <v>10568.06</v>
      </c>
      <c r="S992" s="14">
        <v>12193.24</v>
      </c>
      <c r="T992" s="14">
        <v>12568.14</v>
      </c>
      <c r="U992" s="14">
        <v>12973.24</v>
      </c>
      <c r="V992" s="14">
        <v>13285.04</v>
      </c>
      <c r="W992" s="14">
        <v>13670.1</v>
      </c>
      <c r="X992" s="14">
        <v>12254.68</v>
      </c>
      <c r="Y992" s="14">
        <v>11713.8</v>
      </c>
      <c r="Z992" s="14">
        <v>11294.66</v>
      </c>
      <c r="AA992" s="14">
        <v>10873.12</v>
      </c>
      <c r="AB992" s="14">
        <v>11794.74</v>
      </c>
      <c r="AC992" s="14">
        <v>10631.3</v>
      </c>
      <c r="AD992" s="14">
        <v>7531.46</v>
      </c>
      <c r="AE992" s="14">
        <v>5052.5</v>
      </c>
      <c r="AF992" s="14">
        <v>3852.92</v>
      </c>
      <c r="AG992" s="14">
        <v>11534.06</v>
      </c>
      <c r="AH992" s="14">
        <v>3835.3359999999998</v>
      </c>
      <c r="AI992" s="14">
        <v>3790.0680000000002</v>
      </c>
      <c r="AJ992" s="14">
        <v>3705.3890000000001</v>
      </c>
      <c r="AK992" s="14">
        <v>4124.7049999999999</v>
      </c>
      <c r="AL992" s="14">
        <v>4659.4480000000003</v>
      </c>
      <c r="AM992" s="14">
        <v>5594.9440000000004</v>
      </c>
      <c r="AN992" s="14">
        <v>7299.7910000000002</v>
      </c>
      <c r="AO992" s="14">
        <v>8148.6109999999999</v>
      </c>
      <c r="AP992" s="14">
        <v>8751.3960000000006</v>
      </c>
      <c r="AQ992" s="14">
        <v>10266.870000000001</v>
      </c>
      <c r="AR992" s="14">
        <v>12065.75</v>
      </c>
      <c r="AS992" s="14">
        <v>12464.29</v>
      </c>
      <c r="AT992" s="14">
        <v>12837.46</v>
      </c>
      <c r="AU992" s="14">
        <v>12931.6</v>
      </c>
      <c r="AV992" s="14">
        <v>13157.08</v>
      </c>
      <c r="AW992" s="14">
        <v>13245.15</v>
      </c>
      <c r="AX992" s="14">
        <v>13143.43</v>
      </c>
      <c r="AY992" s="14">
        <v>12822.38</v>
      </c>
      <c r="AZ992" s="14">
        <v>12091.99</v>
      </c>
      <c r="BA992" s="14">
        <v>11616.14</v>
      </c>
      <c r="BB992" s="14">
        <v>10672.82</v>
      </c>
      <c r="BC992" s="14">
        <v>7673.384</v>
      </c>
      <c r="BD992" s="14">
        <v>5078.5559999999996</v>
      </c>
      <c r="BE992" s="14">
        <v>3901.7240000000002</v>
      </c>
      <c r="BF992" s="14">
        <v>12828.32</v>
      </c>
      <c r="BG992" s="14">
        <v>69</v>
      </c>
      <c r="BH992" s="14">
        <v>69.446200000000005</v>
      </c>
      <c r="BI992" s="14">
        <v>70</v>
      </c>
      <c r="BJ992" s="14">
        <v>70</v>
      </c>
      <c r="BK992" s="14">
        <v>70</v>
      </c>
      <c r="BL992" s="14">
        <v>70</v>
      </c>
      <c r="BM992" s="14">
        <v>70</v>
      </c>
      <c r="BN992" s="14">
        <v>70.892300000000006</v>
      </c>
      <c r="BO992" s="14">
        <v>72.338499999999996</v>
      </c>
      <c r="BP992" s="14">
        <v>74.784599999999998</v>
      </c>
      <c r="BQ992" s="14">
        <v>77.123099999999994</v>
      </c>
      <c r="BR992" s="14">
        <v>77.676900000000003</v>
      </c>
      <c r="BS992" s="14">
        <v>78.230800000000002</v>
      </c>
      <c r="BT992" s="14">
        <v>78.338499999999996</v>
      </c>
      <c r="BU992" s="14">
        <v>78.784599999999998</v>
      </c>
      <c r="BV992" s="14">
        <v>77.230800000000002</v>
      </c>
      <c r="BW992" s="14">
        <v>76.892300000000006</v>
      </c>
      <c r="BX992" s="14">
        <v>75.338499999999996</v>
      </c>
      <c r="BY992" s="14">
        <v>73.892300000000006</v>
      </c>
      <c r="BZ992" s="14">
        <v>72.446200000000005</v>
      </c>
      <c r="CA992" s="14">
        <v>72</v>
      </c>
      <c r="CB992" s="14">
        <v>71.446200000000005</v>
      </c>
      <c r="CC992" s="14">
        <v>71.446200000000005</v>
      </c>
      <c r="CD992" s="14">
        <v>71.446200000000005</v>
      </c>
      <c r="CE992" s="14">
        <v>3786.2959999999998</v>
      </c>
      <c r="CF992" s="14">
        <v>3103.748</v>
      </c>
      <c r="CG992" s="14">
        <v>2974.5909999999999</v>
      </c>
      <c r="CH992" s="14">
        <v>2748.0859999999998</v>
      </c>
      <c r="CI992" s="14">
        <v>2357.8780000000002</v>
      </c>
      <c r="CJ992" s="14">
        <v>2976.2449999999999</v>
      </c>
      <c r="CK992" s="14">
        <v>4111.491</v>
      </c>
      <c r="CL992" s="14">
        <v>4899.4979999999996</v>
      </c>
      <c r="CM992" s="14">
        <v>3494.4029999999998</v>
      </c>
      <c r="CN992" s="14">
        <v>4024.3879999999999</v>
      </c>
      <c r="CO992" s="14">
        <v>5708.3220000000001</v>
      </c>
      <c r="CP992" s="14">
        <v>4664.7629999999999</v>
      </c>
      <c r="CQ992" s="14">
        <v>4408.2560000000003</v>
      </c>
      <c r="CR992" s="14">
        <v>4703.5389999999998</v>
      </c>
      <c r="CS992" s="14">
        <v>4148.5529999999999</v>
      </c>
      <c r="CT992" s="14">
        <v>4014.6610000000001</v>
      </c>
      <c r="CU992" s="14">
        <v>4375.0010000000002</v>
      </c>
      <c r="CV992" s="14">
        <v>4216.241</v>
      </c>
      <c r="CW992" s="14">
        <v>4287.4930000000004</v>
      </c>
      <c r="CX992" s="14">
        <v>10401.73</v>
      </c>
      <c r="CY992" s="14">
        <v>11957.19</v>
      </c>
      <c r="CZ992" s="14">
        <v>8898.9940000000006</v>
      </c>
      <c r="DA992" s="14">
        <v>4588.4480000000003</v>
      </c>
      <c r="DB992" s="14">
        <v>4633.7299999999996</v>
      </c>
      <c r="DC992" s="14">
        <v>2534.8530000000001</v>
      </c>
      <c r="DD992" s="14">
        <f>SUMIFS(CountData!$H:$H, CountData!$A:$A, $B992,CountData!$B:$B, $C992, CountData!$C:$C, $D992, CountData!$D:$D, $E992, CountData!$E:$E, $F992, CountData!$F:$F, $G992, CountData!$G:$G, $H992)</f>
        <v>16</v>
      </c>
      <c r="DE992" s="14">
        <f>SUMIFS(CountData!$I:$I, CountData!$A:$A, $B992, CountData!$B:$B, $C992, CountData!$C:$C, $D992, CountData!$D:$D, $E992, CountData!$E:$E, $F992, CountData!$F:$F, $G992, CountData!$G:$G, $H992)</f>
        <v>19</v>
      </c>
      <c r="DF992" s="27">
        <f t="shared" ca="1" si="15"/>
        <v>1557.9449999999997</v>
      </c>
      <c r="DG992" s="14">
        <v>0</v>
      </c>
    </row>
    <row r="993" spans="1:111" x14ac:dyDescent="0.25">
      <c r="A993" s="14" t="s">
        <v>56</v>
      </c>
      <c r="B993" s="14" t="s">
        <v>55</v>
      </c>
      <c r="C993" s="14" t="s">
        <v>55</v>
      </c>
      <c r="D993" s="14" t="s">
        <v>101</v>
      </c>
      <c r="E993" s="14" t="s">
        <v>55</v>
      </c>
      <c r="F993" s="14" t="s">
        <v>55</v>
      </c>
      <c r="G993" s="14" t="s">
        <v>102</v>
      </c>
      <c r="H993" s="1">
        <v>42221</v>
      </c>
      <c r="I993" s="14">
        <v>4043.06</v>
      </c>
      <c r="J993" s="14">
        <v>3828.28</v>
      </c>
      <c r="K993" s="14">
        <v>3771.88</v>
      </c>
      <c r="L993" s="14">
        <v>3899.68</v>
      </c>
      <c r="M993" s="14">
        <v>4495.32</v>
      </c>
      <c r="N993" s="14">
        <v>5635.9</v>
      </c>
      <c r="O993" s="14">
        <v>7175.9</v>
      </c>
      <c r="P993" s="14">
        <v>8157.82</v>
      </c>
      <c r="Q993" s="14">
        <v>9314.14</v>
      </c>
      <c r="R993" s="14">
        <v>10870.38</v>
      </c>
      <c r="S993" s="14">
        <v>12846.34</v>
      </c>
      <c r="T993" s="14">
        <v>13314.26</v>
      </c>
      <c r="U993" s="14">
        <v>13759.3</v>
      </c>
      <c r="V993" s="14">
        <v>14023.36</v>
      </c>
      <c r="W993" s="14">
        <v>14255.28</v>
      </c>
      <c r="X993" s="14">
        <v>12643.3</v>
      </c>
      <c r="Y993" s="14">
        <v>12176.16</v>
      </c>
      <c r="Z993" s="14">
        <v>11915.88</v>
      </c>
      <c r="AA993" s="14">
        <v>11371.42</v>
      </c>
      <c r="AB993" s="14">
        <v>12571.36</v>
      </c>
      <c r="AC993" s="14">
        <v>11312.26</v>
      </c>
      <c r="AD993" s="14">
        <v>7860.3</v>
      </c>
      <c r="AE993" s="14">
        <v>5404.82</v>
      </c>
      <c r="AF993" s="14">
        <v>4290.92</v>
      </c>
      <c r="AG993" s="14">
        <v>12026.69</v>
      </c>
      <c r="AH993" s="14">
        <v>4200.491</v>
      </c>
      <c r="AI993" s="14">
        <v>4016.4140000000002</v>
      </c>
      <c r="AJ993" s="14">
        <v>3951.3910000000001</v>
      </c>
      <c r="AK993" s="14">
        <v>4042.4169999999999</v>
      </c>
      <c r="AL993" s="14">
        <v>4615.6670000000004</v>
      </c>
      <c r="AM993" s="14">
        <v>5697.8019999999997</v>
      </c>
      <c r="AN993" s="14">
        <v>7215.7150000000001</v>
      </c>
      <c r="AO993" s="14">
        <v>8143.7120000000004</v>
      </c>
      <c r="AP993" s="14">
        <v>9192.5390000000007</v>
      </c>
      <c r="AQ993" s="14">
        <v>10671.09</v>
      </c>
      <c r="AR993" s="14">
        <v>12722.59</v>
      </c>
      <c r="AS993" s="14">
        <v>13113.95</v>
      </c>
      <c r="AT993" s="14">
        <v>13544.64</v>
      </c>
      <c r="AU993" s="14">
        <v>13718.18</v>
      </c>
      <c r="AV993" s="14">
        <v>13860.65</v>
      </c>
      <c r="AW993" s="14">
        <v>13621.9</v>
      </c>
      <c r="AX993" s="14">
        <v>13518.84</v>
      </c>
      <c r="AY993" s="14">
        <v>13330.1</v>
      </c>
      <c r="AZ993" s="14">
        <v>12476.21</v>
      </c>
      <c r="BA993" s="14">
        <v>12368.85</v>
      </c>
      <c r="BB993" s="14">
        <v>11308.18</v>
      </c>
      <c r="BC993" s="14">
        <v>7989.9570000000003</v>
      </c>
      <c r="BD993" s="14">
        <v>5411.8969999999999</v>
      </c>
      <c r="BE993" s="14">
        <v>4323.6719999999996</v>
      </c>
      <c r="BF993" s="14">
        <v>13209.54</v>
      </c>
      <c r="BG993" s="14">
        <v>68.881399999999999</v>
      </c>
      <c r="BH993" s="14">
        <v>68.457599999999999</v>
      </c>
      <c r="BI993" s="14">
        <v>68.033900000000003</v>
      </c>
      <c r="BJ993" s="14">
        <v>67.881399999999999</v>
      </c>
      <c r="BK993" s="14">
        <v>67.457599999999999</v>
      </c>
      <c r="BL993" s="14">
        <v>67.457599999999999</v>
      </c>
      <c r="BM993" s="14">
        <v>70</v>
      </c>
      <c r="BN993" s="14">
        <v>73.423699999999997</v>
      </c>
      <c r="BO993" s="14">
        <v>73.847499999999997</v>
      </c>
      <c r="BP993" s="14">
        <v>76.847499999999997</v>
      </c>
      <c r="BQ993" s="14">
        <v>83.118600000000001</v>
      </c>
      <c r="BR993" s="14">
        <v>87.084699999999998</v>
      </c>
      <c r="BS993" s="14">
        <v>87.084699999999998</v>
      </c>
      <c r="BT993" s="14">
        <v>81.542400000000001</v>
      </c>
      <c r="BU993" s="14">
        <v>82.118600000000001</v>
      </c>
      <c r="BV993" s="14">
        <v>82.118600000000001</v>
      </c>
      <c r="BW993" s="14">
        <v>81.542400000000001</v>
      </c>
      <c r="BX993" s="14">
        <v>80.389799999999994</v>
      </c>
      <c r="BY993" s="14">
        <v>75.847499999999997</v>
      </c>
      <c r="BZ993" s="14">
        <v>73</v>
      </c>
      <c r="CA993" s="14">
        <v>72</v>
      </c>
      <c r="CB993" s="14">
        <v>72.423699999999997</v>
      </c>
      <c r="CC993" s="14">
        <v>71</v>
      </c>
      <c r="CD993" s="14">
        <v>71</v>
      </c>
      <c r="CE993" s="14">
        <v>3335.029</v>
      </c>
      <c r="CF993" s="14">
        <v>2616.6999999999998</v>
      </c>
      <c r="CG993" s="14">
        <v>2479.181</v>
      </c>
      <c r="CH993" s="14">
        <v>2677.3829999999998</v>
      </c>
      <c r="CI993" s="14">
        <v>2209.319</v>
      </c>
      <c r="CJ993" s="14">
        <v>2830.172</v>
      </c>
      <c r="CK993" s="14">
        <v>3992.9029999999998</v>
      </c>
      <c r="CL993" s="14">
        <v>5090.549</v>
      </c>
      <c r="CM993" s="14">
        <v>3221.777</v>
      </c>
      <c r="CN993" s="14">
        <v>3467.2489999999998</v>
      </c>
      <c r="CO993" s="14">
        <v>6949.6769999999997</v>
      </c>
      <c r="CP993" s="14">
        <v>7068.0649999999996</v>
      </c>
      <c r="CQ993" s="14">
        <v>7064.17</v>
      </c>
      <c r="CR993" s="14">
        <v>5720.9949999999999</v>
      </c>
      <c r="CS993" s="14">
        <v>3533.2089999999998</v>
      </c>
      <c r="CT993" s="14">
        <v>3498.154</v>
      </c>
      <c r="CU993" s="14">
        <v>3885.4740000000002</v>
      </c>
      <c r="CV993" s="14">
        <v>4160.3310000000001</v>
      </c>
      <c r="CW993" s="14">
        <v>4274.4380000000001</v>
      </c>
      <c r="CX993" s="14">
        <v>9206.4359999999997</v>
      </c>
      <c r="CY993" s="14">
        <v>12074.59</v>
      </c>
      <c r="CZ993" s="14">
        <v>8147.6469999999999</v>
      </c>
      <c r="DA993" s="14">
        <v>5269.08</v>
      </c>
      <c r="DB993" s="14">
        <v>4915.9970000000003</v>
      </c>
      <c r="DC993" s="14">
        <v>2396.1790000000001</v>
      </c>
      <c r="DD993" s="14">
        <f>SUMIFS(CountData!$H:$H, CountData!$A:$A, $B993,CountData!$B:$B, $C993, CountData!$C:$C, $D993, CountData!$D:$D, $E993, CountData!$E:$E, $F993, CountData!$F:$F, $G993, CountData!$G:$G, $H993)</f>
        <v>16</v>
      </c>
      <c r="DE993" s="14">
        <f>SUMIFS(CountData!$I:$I, CountData!$A:$A, $B993, CountData!$B:$B, $C993, CountData!$C:$C, $D993, CountData!$D:$D, $E993, CountData!$E:$E, $F993, CountData!$F:$F, $G993, CountData!$G:$G, $H993)</f>
        <v>19</v>
      </c>
      <c r="DF993" s="27">
        <f t="shared" ca="1" si="15"/>
        <v>1556.1825000000008</v>
      </c>
      <c r="DG993" s="14">
        <v>0</v>
      </c>
    </row>
    <row r="994" spans="1:111" x14ac:dyDescent="0.25">
      <c r="A994" s="14" t="s">
        <v>56</v>
      </c>
      <c r="B994" s="14" t="s">
        <v>55</v>
      </c>
      <c r="C994" s="14" t="s">
        <v>55</v>
      </c>
      <c r="D994" s="14" t="s">
        <v>101</v>
      </c>
      <c r="E994" s="14" t="s">
        <v>55</v>
      </c>
      <c r="F994" s="14" t="s">
        <v>55</v>
      </c>
      <c r="G994" s="14" t="s">
        <v>102</v>
      </c>
      <c r="H994" s="1">
        <v>42229</v>
      </c>
      <c r="I994" s="14">
        <v>3863.56</v>
      </c>
      <c r="J994" s="14">
        <v>3694.32</v>
      </c>
      <c r="K994" s="14">
        <v>3658.64</v>
      </c>
      <c r="L994" s="14">
        <v>3992.54</v>
      </c>
      <c r="M994" s="14">
        <v>4319.76</v>
      </c>
      <c r="N994" s="14">
        <v>5217.16</v>
      </c>
      <c r="O994" s="14">
        <v>6973.4</v>
      </c>
      <c r="P994" s="14">
        <v>8164.2</v>
      </c>
      <c r="Q994" s="14">
        <v>9311.48</v>
      </c>
      <c r="R994" s="14">
        <v>10914.44</v>
      </c>
      <c r="S994" s="14">
        <v>12792.18</v>
      </c>
      <c r="T994" s="14">
        <v>13215.72</v>
      </c>
      <c r="U994" s="14">
        <v>13808.7</v>
      </c>
      <c r="V994" s="14">
        <v>14224.44</v>
      </c>
      <c r="W994" s="14">
        <v>14541.68</v>
      </c>
      <c r="X994" s="14">
        <v>12834.72</v>
      </c>
      <c r="Y994" s="14">
        <v>12348.9</v>
      </c>
      <c r="Z994" s="14">
        <v>12023.68</v>
      </c>
      <c r="AA994" s="14">
        <v>11639.48</v>
      </c>
      <c r="AB994" s="14">
        <v>12395.54</v>
      </c>
      <c r="AC994" s="14">
        <v>11569.96</v>
      </c>
      <c r="AD994" s="14">
        <v>8124.92</v>
      </c>
      <c r="AE994" s="14">
        <v>5453.9</v>
      </c>
      <c r="AF994" s="14">
        <v>4291.62</v>
      </c>
      <c r="AG994" s="14">
        <v>12211.7</v>
      </c>
      <c r="AH994" s="14">
        <v>3982.1750000000002</v>
      </c>
      <c r="AI994" s="14">
        <v>3864.36</v>
      </c>
      <c r="AJ994" s="14">
        <v>3841.3969999999999</v>
      </c>
      <c r="AK994" s="14">
        <v>4118.8680000000004</v>
      </c>
      <c r="AL994" s="14">
        <v>4386.7860000000001</v>
      </c>
      <c r="AM994" s="14">
        <v>5197.8519999999999</v>
      </c>
      <c r="AN994" s="14">
        <v>7011.3590000000004</v>
      </c>
      <c r="AO994" s="14">
        <v>8168.6610000000001</v>
      </c>
      <c r="AP994" s="14">
        <v>9252.5020000000004</v>
      </c>
      <c r="AQ994" s="14">
        <v>10811.69</v>
      </c>
      <c r="AR994" s="14">
        <v>12760.16</v>
      </c>
      <c r="AS994" s="14">
        <v>13190.2</v>
      </c>
      <c r="AT994" s="14">
        <v>13751.41</v>
      </c>
      <c r="AU994" s="14">
        <v>13954.25</v>
      </c>
      <c r="AV994" s="14">
        <v>14237.6</v>
      </c>
      <c r="AW994" s="14">
        <v>13958.07</v>
      </c>
      <c r="AX994" s="14">
        <v>13798.07</v>
      </c>
      <c r="AY994" s="14">
        <v>13564.09</v>
      </c>
      <c r="AZ994" s="14">
        <v>12736.45</v>
      </c>
      <c r="BA994" s="14">
        <v>12226.53</v>
      </c>
      <c r="BB994" s="14">
        <v>11593.03</v>
      </c>
      <c r="BC994" s="14">
        <v>8277.1610000000001</v>
      </c>
      <c r="BD994" s="14">
        <v>5502.576</v>
      </c>
      <c r="BE994" s="14">
        <v>4333.826</v>
      </c>
      <c r="BF994" s="14">
        <v>13513.99</v>
      </c>
      <c r="BG994" s="14">
        <v>71.833299999999994</v>
      </c>
      <c r="BH994" s="14">
        <v>71.416700000000006</v>
      </c>
      <c r="BI994" s="14">
        <v>70.166700000000006</v>
      </c>
      <c r="BJ994" s="14">
        <v>69.166700000000006</v>
      </c>
      <c r="BK994" s="14">
        <v>68.75</v>
      </c>
      <c r="BL994" s="14">
        <v>69.166700000000006</v>
      </c>
      <c r="BM994" s="14">
        <v>69.583299999999994</v>
      </c>
      <c r="BN994" s="14">
        <v>74.416700000000006</v>
      </c>
      <c r="BO994" s="14">
        <v>76.083299999999994</v>
      </c>
      <c r="BP994" s="14">
        <v>81.083299999999994</v>
      </c>
      <c r="BQ994" s="14">
        <v>83.916700000000006</v>
      </c>
      <c r="BR994" s="14">
        <v>84.75</v>
      </c>
      <c r="BS994" s="14">
        <v>84.916700000000006</v>
      </c>
      <c r="BT994" s="14">
        <v>86.333299999999994</v>
      </c>
      <c r="BU994" s="14">
        <v>83.916700000000006</v>
      </c>
      <c r="BV994" s="14">
        <v>82.083299999999994</v>
      </c>
      <c r="BW994" s="14">
        <v>81.666700000000006</v>
      </c>
      <c r="BX994" s="14">
        <v>82.5</v>
      </c>
      <c r="BY994" s="14">
        <v>81.5</v>
      </c>
      <c r="BZ994" s="14">
        <v>77.666700000000006</v>
      </c>
      <c r="CA994" s="14">
        <v>76.25</v>
      </c>
      <c r="CB994" s="14">
        <v>74.416700000000006</v>
      </c>
      <c r="CC994" s="14">
        <v>73.833299999999994</v>
      </c>
      <c r="CD994" s="14">
        <v>73</v>
      </c>
      <c r="CE994" s="14">
        <v>3434.51</v>
      </c>
      <c r="CF994" s="14">
        <v>2729.6909999999998</v>
      </c>
      <c r="CG994" s="14">
        <v>3225.6320000000001</v>
      </c>
      <c r="CH994" s="14">
        <v>3022.2539999999999</v>
      </c>
      <c r="CI994" s="14">
        <v>2568.67</v>
      </c>
      <c r="CJ994" s="14">
        <v>3200.1590000000001</v>
      </c>
      <c r="CK994" s="14">
        <v>4724.0640000000003</v>
      </c>
      <c r="CL994" s="14">
        <v>5401.7079999999996</v>
      </c>
      <c r="CM994" s="14">
        <v>2976.9490000000001</v>
      </c>
      <c r="CN994" s="14">
        <v>3715.0610000000001</v>
      </c>
      <c r="CO994" s="14">
        <v>5143.8530000000001</v>
      </c>
      <c r="CP994" s="14">
        <v>3823.7570000000001</v>
      </c>
      <c r="CQ994" s="14">
        <v>3715.953</v>
      </c>
      <c r="CR994" s="14">
        <v>4607.9120000000003</v>
      </c>
      <c r="CS994" s="14">
        <v>3619.2629999999999</v>
      </c>
      <c r="CT994" s="14">
        <v>3548.1170000000002</v>
      </c>
      <c r="CU994" s="14">
        <v>3585.951</v>
      </c>
      <c r="CV994" s="14">
        <v>4197.1679999999997</v>
      </c>
      <c r="CW994" s="14">
        <v>4886.9989999999998</v>
      </c>
      <c r="CX994" s="14">
        <v>9681.9259999999995</v>
      </c>
      <c r="CY994" s="14">
        <v>10491.57</v>
      </c>
      <c r="CZ994" s="14">
        <v>7742.085</v>
      </c>
      <c r="DA994" s="14">
        <v>4323.4790000000003</v>
      </c>
      <c r="DB994" s="14">
        <v>4807.09</v>
      </c>
      <c r="DC994" s="14">
        <v>2303.5709999999999</v>
      </c>
      <c r="DD994" s="14">
        <f>SUMIFS(CountData!$H:$H, CountData!$A:$A, $B994,CountData!$B:$B, $C994, CountData!$C:$C, $D994, CountData!$D:$D, $E994, CountData!$E:$E, $F994, CountData!$F:$F, $G994, CountData!$G:$G, $H994)</f>
        <v>16</v>
      </c>
      <c r="DE994" s="14">
        <f>SUMIFS(CountData!$I:$I, CountData!$A:$A, $B994, CountData!$B:$B, $C994, CountData!$C:$C, $D994, CountData!$D:$D, $E994, CountData!$E:$E, $F994, CountData!$F:$F, $G994, CountData!$G:$G, $H994)</f>
        <v>19</v>
      </c>
      <c r="DF994" s="27">
        <f t="shared" ca="1" si="15"/>
        <v>1677.7625000000007</v>
      </c>
      <c r="DG994" s="14">
        <v>0</v>
      </c>
    </row>
    <row r="995" spans="1:111" x14ac:dyDescent="0.25">
      <c r="A995" s="14" t="s">
        <v>56</v>
      </c>
      <c r="B995" s="14" t="s">
        <v>55</v>
      </c>
      <c r="C995" s="14" t="s">
        <v>55</v>
      </c>
      <c r="D995" s="14" t="s">
        <v>101</v>
      </c>
      <c r="E995" s="14" t="s">
        <v>55</v>
      </c>
      <c r="F995" s="14" t="s">
        <v>55</v>
      </c>
      <c r="G995" s="14" t="s">
        <v>102</v>
      </c>
      <c r="H995" s="1">
        <v>42241</v>
      </c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  <c r="AW995" s="14"/>
      <c r="AX995" s="14"/>
      <c r="AY995" s="14"/>
      <c r="AZ995" s="14"/>
      <c r="BA995" s="14"/>
      <c r="BB995" s="14"/>
      <c r="BC995" s="14"/>
      <c r="BD995" s="14"/>
      <c r="BE995" s="14"/>
      <c r="BF995" s="14"/>
      <c r="BG995" s="14"/>
      <c r="BH995" s="14"/>
      <c r="BI995" s="14"/>
      <c r="BJ995" s="14"/>
      <c r="BK995" s="14"/>
      <c r="BL995" s="14"/>
      <c r="BM995" s="14"/>
      <c r="BN995" s="14"/>
      <c r="BO995" s="14"/>
      <c r="BP995" s="14"/>
      <c r="BQ995" s="14"/>
      <c r="BR995" s="14"/>
      <c r="BS995" s="14"/>
      <c r="BT995" s="14"/>
      <c r="BU995" s="14"/>
      <c r="BV995" s="14"/>
      <c r="BW995" s="14"/>
      <c r="BX995" s="14"/>
      <c r="BY995" s="14"/>
      <c r="BZ995" s="14"/>
      <c r="CA995" s="14"/>
      <c r="CB995" s="14"/>
      <c r="CC995" s="14"/>
      <c r="CD995" s="14"/>
      <c r="CE995" s="14"/>
      <c r="CF995" s="14"/>
      <c r="CG995" s="14"/>
      <c r="CH995" s="14"/>
      <c r="CI995" s="14"/>
      <c r="CJ995" s="14"/>
      <c r="CK995" s="14"/>
      <c r="CL995" s="14"/>
      <c r="CM995" s="14"/>
      <c r="CN995" s="14"/>
      <c r="CO995" s="14"/>
      <c r="CP995" s="14"/>
      <c r="CQ995" s="14"/>
      <c r="CR995" s="14"/>
      <c r="CS995" s="14"/>
      <c r="CT995" s="14"/>
      <c r="CU995" s="14"/>
      <c r="CV995" s="14"/>
      <c r="CW995" s="14"/>
      <c r="CX995" s="14"/>
      <c r="CY995" s="14"/>
      <c r="CZ995" s="14"/>
      <c r="DD995" s="14">
        <f>SUMIFS(CountData!$H:$H, CountData!$A:$A, $B995,CountData!$B:$B, $C995, CountData!$C:$C, $D995, CountData!$D:$D, $E995, CountData!$E:$E, $F995, CountData!$F:$F, $G995, CountData!$G:$G, $H995)</f>
        <v>16</v>
      </c>
      <c r="DE995" s="14">
        <f>SUMIFS(CountData!$I:$I, CountData!$A:$A, $B995, CountData!$B:$B, $C995, CountData!$C:$C, $D995, CountData!$D:$D, $E995, CountData!$E:$E, $F995, CountData!$F:$F, $G995, CountData!$G:$G, $H995)</f>
        <v>19</v>
      </c>
      <c r="DF995" s="27">
        <f t="shared" ca="1" si="15"/>
        <v>0</v>
      </c>
      <c r="DG995" s="14">
        <v>1</v>
      </c>
    </row>
    <row r="996" spans="1:111" x14ac:dyDescent="0.25">
      <c r="A996" s="14" t="s">
        <v>56</v>
      </c>
      <c r="B996" s="14" t="s">
        <v>55</v>
      </c>
      <c r="C996" s="14" t="s">
        <v>55</v>
      </c>
      <c r="D996" s="14" t="s">
        <v>101</v>
      </c>
      <c r="E996" s="14" t="s">
        <v>55</v>
      </c>
      <c r="F996" s="14" t="s">
        <v>55</v>
      </c>
      <c r="G996" s="14" t="s">
        <v>102</v>
      </c>
      <c r="H996" s="1">
        <v>42242</v>
      </c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  <c r="AT996" s="14"/>
      <c r="AU996" s="14"/>
      <c r="AV996" s="14"/>
      <c r="AW996" s="14"/>
      <c r="AX996" s="14"/>
      <c r="AY996" s="14"/>
      <c r="AZ996" s="14"/>
      <c r="BA996" s="14"/>
      <c r="BB996" s="14"/>
      <c r="BC996" s="14"/>
      <c r="BD996" s="14"/>
      <c r="BE996" s="14"/>
      <c r="BF996" s="14"/>
      <c r="BG996" s="14"/>
      <c r="BH996" s="14"/>
      <c r="BI996" s="14"/>
      <c r="BJ996" s="14"/>
      <c r="BK996" s="14"/>
      <c r="BL996" s="14"/>
      <c r="BM996" s="14"/>
      <c r="BN996" s="14"/>
      <c r="BO996" s="14"/>
      <c r="BP996" s="14"/>
      <c r="BQ996" s="14"/>
      <c r="BR996" s="14"/>
      <c r="BS996" s="14"/>
      <c r="BT996" s="14"/>
      <c r="BU996" s="14"/>
      <c r="BV996" s="14"/>
      <c r="BW996" s="14"/>
      <c r="BX996" s="14"/>
      <c r="BY996" s="14"/>
      <c r="BZ996" s="14"/>
      <c r="CA996" s="14"/>
      <c r="CB996" s="14"/>
      <c r="CC996" s="14"/>
      <c r="CD996" s="14"/>
      <c r="CE996" s="14"/>
      <c r="CF996" s="14"/>
      <c r="CG996" s="14"/>
      <c r="CH996" s="14"/>
      <c r="CI996" s="14"/>
      <c r="CJ996" s="14"/>
      <c r="CK996" s="14"/>
      <c r="CL996" s="14"/>
      <c r="CM996" s="14"/>
      <c r="CN996" s="14"/>
      <c r="CO996" s="14"/>
      <c r="CP996" s="14"/>
      <c r="CQ996" s="14"/>
      <c r="CR996" s="14"/>
      <c r="CS996" s="14"/>
      <c r="CT996" s="14"/>
      <c r="CU996" s="14"/>
      <c r="CV996" s="14"/>
      <c r="CW996" s="14"/>
      <c r="CX996" s="14"/>
      <c r="CY996" s="14"/>
      <c r="CZ996" s="14"/>
      <c r="DD996" s="14">
        <f>SUMIFS(CountData!$H:$H, CountData!$A:$A, $B996,CountData!$B:$B, $C996, CountData!$C:$C, $D996, CountData!$D:$D, $E996, CountData!$E:$E, $F996, CountData!$F:$F, $G996, CountData!$G:$G, $H996)</f>
        <v>16</v>
      </c>
      <c r="DE996" s="14">
        <f>SUMIFS(CountData!$I:$I, CountData!$A:$A, $B996, CountData!$B:$B, $C996, CountData!$C:$C, $D996, CountData!$D:$D, $E996, CountData!$E:$E, $F996, CountData!$F:$F, $G996, CountData!$G:$G, $H996)</f>
        <v>19</v>
      </c>
      <c r="DF996" s="27">
        <f t="shared" ca="1" si="15"/>
        <v>0</v>
      </c>
      <c r="DG996" s="14">
        <v>1</v>
      </c>
    </row>
    <row r="997" spans="1:111" x14ac:dyDescent="0.25">
      <c r="A997" s="14" t="s">
        <v>56</v>
      </c>
      <c r="B997" s="14" t="s">
        <v>55</v>
      </c>
      <c r="C997" s="14" t="s">
        <v>55</v>
      </c>
      <c r="D997" s="14" t="s">
        <v>101</v>
      </c>
      <c r="E997" s="14" t="s">
        <v>55</v>
      </c>
      <c r="F997" s="14" t="s">
        <v>55</v>
      </c>
      <c r="G997" s="14" t="s">
        <v>102</v>
      </c>
      <c r="H997" s="1">
        <v>42243</v>
      </c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  <c r="AW997" s="14"/>
      <c r="AX997" s="14"/>
      <c r="AY997" s="14"/>
      <c r="AZ997" s="14"/>
      <c r="BA997" s="14"/>
      <c r="BB997" s="14"/>
      <c r="BC997" s="14"/>
      <c r="BD997" s="14"/>
      <c r="BE997" s="14"/>
      <c r="BF997" s="14"/>
      <c r="BG997" s="14"/>
      <c r="BH997" s="14"/>
      <c r="BI997" s="14"/>
      <c r="BJ997" s="14"/>
      <c r="BK997" s="14"/>
      <c r="BL997" s="14"/>
      <c r="BM997" s="14"/>
      <c r="BN997" s="14"/>
      <c r="BO997" s="14"/>
      <c r="BP997" s="14"/>
      <c r="BQ997" s="14"/>
      <c r="BR997" s="14"/>
      <c r="BS997" s="14"/>
      <c r="BT997" s="14"/>
      <c r="BU997" s="14"/>
      <c r="BV997" s="14"/>
      <c r="BW997" s="14"/>
      <c r="BX997" s="14"/>
      <c r="BY997" s="14"/>
      <c r="BZ997" s="14"/>
      <c r="CA997" s="14"/>
      <c r="CB997" s="14"/>
      <c r="CC997" s="14"/>
      <c r="CD997" s="14"/>
      <c r="CE997" s="14"/>
      <c r="CF997" s="14"/>
      <c r="CG997" s="14"/>
      <c r="CH997" s="14"/>
      <c r="CI997" s="14"/>
      <c r="CJ997" s="14"/>
      <c r="CK997" s="14"/>
      <c r="CL997" s="14"/>
      <c r="CM997" s="14"/>
      <c r="CN997" s="14"/>
      <c r="CO997" s="14"/>
      <c r="CP997" s="14"/>
      <c r="CQ997" s="14"/>
      <c r="CR997" s="14"/>
      <c r="CS997" s="14"/>
      <c r="CT997" s="14"/>
      <c r="CU997" s="14"/>
      <c r="CV997" s="14"/>
      <c r="CW997" s="14"/>
      <c r="CX997" s="14"/>
      <c r="CY997" s="14"/>
      <c r="CZ997" s="14"/>
      <c r="DD997" s="14">
        <f>SUMIFS(CountData!$H:$H, CountData!$A:$A, $B997,CountData!$B:$B, $C997, CountData!$C:$C, $D997, CountData!$D:$D, $E997, CountData!$E:$E, $F997, CountData!$F:$F, $G997, CountData!$G:$G, $H997)</f>
        <v>16</v>
      </c>
      <c r="DE997" s="14">
        <f>SUMIFS(CountData!$I:$I, CountData!$A:$A, $B997, CountData!$B:$B, $C997, CountData!$C:$C, $D997, CountData!$D:$D, $E997, CountData!$E:$E, $F997, CountData!$F:$F, $G997, CountData!$G:$G, $H997)</f>
        <v>19</v>
      </c>
      <c r="DF997" s="27">
        <f t="shared" ca="1" si="15"/>
        <v>0</v>
      </c>
      <c r="DG997" s="14">
        <v>1</v>
      </c>
    </row>
    <row r="998" spans="1:111" x14ac:dyDescent="0.25">
      <c r="A998" s="14" t="s">
        <v>56</v>
      </c>
      <c r="B998" s="14" t="s">
        <v>55</v>
      </c>
      <c r="C998" s="14" t="s">
        <v>55</v>
      </c>
      <c r="D998" s="14" t="s">
        <v>101</v>
      </c>
      <c r="E998" s="14" t="s">
        <v>55</v>
      </c>
      <c r="F998" s="14" t="s">
        <v>55</v>
      </c>
      <c r="G998" s="14" t="s">
        <v>102</v>
      </c>
      <c r="H998" s="1">
        <v>42244</v>
      </c>
      <c r="I998" s="14">
        <v>3776.48</v>
      </c>
      <c r="J998" s="14">
        <v>3702.04</v>
      </c>
      <c r="K998" s="14">
        <v>3584.86</v>
      </c>
      <c r="L998" s="14">
        <v>3783.4</v>
      </c>
      <c r="M998" s="14">
        <v>4324.8999999999996</v>
      </c>
      <c r="N998" s="14">
        <v>5344.28</v>
      </c>
      <c r="O998" s="14">
        <v>7174.18</v>
      </c>
      <c r="P998" s="14">
        <v>8773.24</v>
      </c>
      <c r="Q998" s="14">
        <v>9772.02</v>
      </c>
      <c r="R998" s="14">
        <v>11207.22</v>
      </c>
      <c r="S998" s="14">
        <v>13296.78</v>
      </c>
      <c r="T998" s="14">
        <v>13825.9</v>
      </c>
      <c r="U998" s="14">
        <v>14146.66</v>
      </c>
      <c r="V998" s="14">
        <v>14356.94</v>
      </c>
      <c r="W998" s="14">
        <v>14566.3</v>
      </c>
      <c r="X998" s="14">
        <v>12741.22</v>
      </c>
      <c r="Y998" s="14">
        <v>12363.18</v>
      </c>
      <c r="Z998" s="14">
        <v>12101.7</v>
      </c>
      <c r="AA998" s="14">
        <v>11841.7</v>
      </c>
      <c r="AB998" s="14">
        <v>13124.5</v>
      </c>
      <c r="AC998" s="14">
        <v>12166.88</v>
      </c>
      <c r="AD998" s="14">
        <v>8574.3799999999992</v>
      </c>
      <c r="AE998" s="14">
        <v>5634.44</v>
      </c>
      <c r="AF998" s="14">
        <v>4107.62</v>
      </c>
      <c r="AG998" s="14">
        <v>12261.95</v>
      </c>
      <c r="AH998" s="14">
        <v>3889.0430000000001</v>
      </c>
      <c r="AI998" s="14">
        <v>3857.23</v>
      </c>
      <c r="AJ998" s="14">
        <v>3739.4290000000001</v>
      </c>
      <c r="AK998" s="14">
        <v>3862.029</v>
      </c>
      <c r="AL998" s="14">
        <v>4296.2309999999998</v>
      </c>
      <c r="AM998" s="14">
        <v>5170.0429999999997</v>
      </c>
      <c r="AN998" s="14">
        <v>7039.7470000000003</v>
      </c>
      <c r="AO998" s="14">
        <v>8764.8410000000003</v>
      </c>
      <c r="AP998" s="14">
        <v>9873.4359999999997</v>
      </c>
      <c r="AQ998" s="14">
        <v>11408.8</v>
      </c>
      <c r="AR998" s="14">
        <v>13403.91</v>
      </c>
      <c r="AS998" s="14">
        <v>13910.93</v>
      </c>
      <c r="AT998" s="14">
        <v>14223.34</v>
      </c>
      <c r="AU998" s="14">
        <v>14243.8</v>
      </c>
      <c r="AV998" s="14">
        <v>14498.31</v>
      </c>
      <c r="AW998" s="14">
        <v>14299.81</v>
      </c>
      <c r="AX998" s="14">
        <v>14062.82</v>
      </c>
      <c r="AY998" s="14">
        <v>13892.16</v>
      </c>
      <c r="AZ998" s="14">
        <v>13142.71</v>
      </c>
      <c r="BA998" s="14">
        <v>12950.75</v>
      </c>
      <c r="BB998" s="14">
        <v>12207.6</v>
      </c>
      <c r="BC998" s="14">
        <v>8737.8420000000006</v>
      </c>
      <c r="BD998" s="14">
        <v>5771.5370000000003</v>
      </c>
      <c r="BE998" s="14">
        <v>4146.7359999999999</v>
      </c>
      <c r="BF998" s="14">
        <v>13814</v>
      </c>
      <c r="BG998" s="14">
        <v>75.559299999999993</v>
      </c>
      <c r="BH998" s="14">
        <v>74.118600000000001</v>
      </c>
      <c r="BI998" s="14">
        <v>74.559299999999993</v>
      </c>
      <c r="BJ998" s="14">
        <v>74.118600000000001</v>
      </c>
      <c r="BK998" s="14">
        <v>73.559299999999993</v>
      </c>
      <c r="BL998" s="14">
        <v>72.677999999999997</v>
      </c>
      <c r="BM998" s="14">
        <v>74.881399999999999</v>
      </c>
      <c r="BN998" s="14">
        <v>79.203400000000002</v>
      </c>
      <c r="BO998" s="14">
        <v>82.847499999999997</v>
      </c>
      <c r="BP998" s="14">
        <v>86.2881</v>
      </c>
      <c r="BQ998" s="14">
        <v>91.847499999999997</v>
      </c>
      <c r="BR998" s="14">
        <v>92.847499999999997</v>
      </c>
      <c r="BS998" s="14">
        <v>91.847499999999997</v>
      </c>
      <c r="BT998" s="14">
        <v>91.406800000000004</v>
      </c>
      <c r="BU998" s="14">
        <v>91.406800000000004</v>
      </c>
      <c r="BV998" s="14">
        <v>93.084699999999998</v>
      </c>
      <c r="BW998" s="14">
        <v>89.966099999999997</v>
      </c>
      <c r="BX998" s="14">
        <v>88.525400000000005</v>
      </c>
      <c r="BY998" s="14">
        <v>87.203400000000002</v>
      </c>
      <c r="BZ998" s="14">
        <v>81.322000000000003</v>
      </c>
      <c r="CA998" s="14">
        <v>78.881399999999999</v>
      </c>
      <c r="CB998" s="14">
        <v>76.559299999999993</v>
      </c>
      <c r="CC998" s="14">
        <v>76.118600000000001</v>
      </c>
      <c r="CD998" s="14">
        <v>75.118600000000001</v>
      </c>
      <c r="CE998" s="14">
        <v>3833.9989999999998</v>
      </c>
      <c r="CF998" s="14">
        <v>3595.674</v>
      </c>
      <c r="CG998" s="14">
        <v>3050.7579999999998</v>
      </c>
      <c r="CH998" s="14">
        <v>2595.0039999999999</v>
      </c>
      <c r="CI998" s="14">
        <v>2739.826</v>
      </c>
      <c r="CJ998" s="14">
        <v>5490.9690000000001</v>
      </c>
      <c r="CK998" s="14">
        <v>7705.2939999999999</v>
      </c>
      <c r="CL998" s="14">
        <v>7115.5929999999998</v>
      </c>
      <c r="CM998" s="14">
        <v>5387.7049999999999</v>
      </c>
      <c r="CN998" s="14">
        <v>5960.5249999999996</v>
      </c>
      <c r="CO998" s="14">
        <v>9345.5519999999997</v>
      </c>
      <c r="CP998" s="14">
        <v>6750.9489999999996</v>
      </c>
      <c r="CQ998" s="14">
        <v>5908.9579999999996</v>
      </c>
      <c r="CR998" s="14">
        <v>5574.3010000000004</v>
      </c>
      <c r="CS998" s="14">
        <v>5699.0510000000004</v>
      </c>
      <c r="CT998" s="14">
        <v>6386.0659999999998</v>
      </c>
      <c r="CU998" s="14">
        <v>6153.7179999999998</v>
      </c>
      <c r="CV998" s="14">
        <v>5758.28</v>
      </c>
      <c r="CW998" s="14">
        <v>6711.5770000000002</v>
      </c>
      <c r="CX998" s="14">
        <v>15927.06</v>
      </c>
      <c r="CY998" s="14">
        <v>17926.61</v>
      </c>
      <c r="CZ998" s="14">
        <v>11241.49</v>
      </c>
      <c r="DA998" s="14">
        <v>6158.0079999999998</v>
      </c>
      <c r="DB998" s="14">
        <v>6585.0370000000003</v>
      </c>
      <c r="DC998" s="14">
        <v>3876.0250000000001</v>
      </c>
      <c r="DD998" s="14">
        <f>SUMIFS(CountData!$H:$H, CountData!$A:$A, $B998,CountData!$B:$B, $C998, CountData!$C:$C, $D998, CountData!$D:$D, $E998, CountData!$E:$E, $F998, CountData!$F:$F, $G998, CountData!$G:$G, $H998)</f>
        <v>16</v>
      </c>
      <c r="DE998" s="14">
        <f>SUMIFS(CountData!$I:$I, CountData!$A:$A, $B998, CountData!$B:$B, $C998, CountData!$C:$C, $D998, CountData!$D:$D, $E998, CountData!$E:$E, $F998, CountData!$F:$F, $G998, CountData!$G:$G, $H998)</f>
        <v>19</v>
      </c>
      <c r="DF998" s="27">
        <f t="shared" ca="1" si="15"/>
        <v>1926.3250000000007</v>
      </c>
      <c r="DG998" s="14">
        <v>0</v>
      </c>
    </row>
    <row r="999" spans="1:111" x14ac:dyDescent="0.25">
      <c r="A999" s="14" t="s">
        <v>56</v>
      </c>
      <c r="B999" s="14" t="s">
        <v>55</v>
      </c>
      <c r="C999" s="14" t="s">
        <v>55</v>
      </c>
      <c r="D999" s="14" t="s">
        <v>101</v>
      </c>
      <c r="E999" s="14" t="s">
        <v>55</v>
      </c>
      <c r="F999" s="14" t="s">
        <v>55</v>
      </c>
      <c r="G999" s="14" t="s">
        <v>102</v>
      </c>
      <c r="H999" s="1">
        <v>42255</v>
      </c>
      <c r="I999" s="14">
        <v>3384.62</v>
      </c>
      <c r="J999" s="14">
        <v>3222.58</v>
      </c>
      <c r="K999" s="14">
        <v>3001.62</v>
      </c>
      <c r="L999" s="14">
        <v>3303.16</v>
      </c>
      <c r="M999" s="14">
        <v>3621.22</v>
      </c>
      <c r="N999" s="14">
        <v>4339.32</v>
      </c>
      <c r="O999" s="14">
        <v>6238.66</v>
      </c>
      <c r="P999" s="14">
        <v>8129.72</v>
      </c>
      <c r="Q999" s="14">
        <v>8847.0400000000009</v>
      </c>
      <c r="R999" s="14">
        <v>9716.58</v>
      </c>
      <c r="S999" s="14">
        <v>12017.04</v>
      </c>
      <c r="T999" s="14">
        <v>12599.4</v>
      </c>
      <c r="U999" s="14">
        <v>12864.46</v>
      </c>
      <c r="V999" s="14">
        <v>13288.32</v>
      </c>
      <c r="W999" s="14">
        <v>13643.14</v>
      </c>
      <c r="X999" s="14">
        <v>12083.58</v>
      </c>
      <c r="Y999" s="14">
        <v>11389.86</v>
      </c>
      <c r="Z999" s="14">
        <v>11046.22</v>
      </c>
      <c r="AA999" s="14">
        <v>10986.12</v>
      </c>
      <c r="AB999" s="14">
        <v>12396.7</v>
      </c>
      <c r="AC999" s="14">
        <v>11309.42</v>
      </c>
      <c r="AD999" s="14">
        <v>7629.48</v>
      </c>
      <c r="AE999" s="14">
        <v>4811.3</v>
      </c>
      <c r="AF999" s="14">
        <v>3822.46</v>
      </c>
      <c r="AG999" s="14">
        <v>11376.44</v>
      </c>
      <c r="AH999" s="14">
        <v>3443.0619999999999</v>
      </c>
      <c r="AI999" s="14">
        <v>3348.9430000000002</v>
      </c>
      <c r="AJ999" s="14">
        <v>3155.84</v>
      </c>
      <c r="AK999" s="14">
        <v>3436.549</v>
      </c>
      <c r="AL999" s="14">
        <v>3710.3229999999999</v>
      </c>
      <c r="AM999" s="14">
        <v>4248.0379999999996</v>
      </c>
      <c r="AN999" s="14">
        <v>6168.21</v>
      </c>
      <c r="AO999" s="14">
        <v>7943.7529999999997</v>
      </c>
      <c r="AP999" s="14">
        <v>8867.4789999999994</v>
      </c>
      <c r="AQ999" s="14">
        <v>9882.7950000000001</v>
      </c>
      <c r="AR999" s="14">
        <v>12213.35</v>
      </c>
      <c r="AS999" s="14">
        <v>12814.59</v>
      </c>
      <c r="AT999" s="14">
        <v>13012.54</v>
      </c>
      <c r="AU999" s="14">
        <v>13212.78</v>
      </c>
      <c r="AV999" s="14">
        <v>13597.1</v>
      </c>
      <c r="AW999" s="14">
        <v>13380.73</v>
      </c>
      <c r="AX999" s="14">
        <v>12934.6</v>
      </c>
      <c r="AY999" s="14">
        <v>12708.55</v>
      </c>
      <c r="AZ999" s="14">
        <v>12280.43</v>
      </c>
      <c r="BA999" s="14">
        <v>12318.09</v>
      </c>
      <c r="BB999" s="14">
        <v>11444.38</v>
      </c>
      <c r="BC999" s="14">
        <v>7857.35</v>
      </c>
      <c r="BD999" s="14">
        <v>5092.2169999999996</v>
      </c>
      <c r="BE999" s="14">
        <v>3960.1950000000002</v>
      </c>
      <c r="BF999" s="14">
        <v>12787.43</v>
      </c>
      <c r="BG999" s="14">
        <v>76.3</v>
      </c>
      <c r="BH999" s="14">
        <v>75.866699999999994</v>
      </c>
      <c r="BI999" s="14">
        <v>75.433300000000003</v>
      </c>
      <c r="BJ999" s="14">
        <v>75</v>
      </c>
      <c r="BK999" s="14">
        <v>74.866699999999994</v>
      </c>
      <c r="BL999" s="14">
        <v>74.433300000000003</v>
      </c>
      <c r="BM999" s="14">
        <v>75.433300000000003</v>
      </c>
      <c r="BN999" s="14">
        <v>78.7333</v>
      </c>
      <c r="BO999" s="14">
        <v>82.166700000000006</v>
      </c>
      <c r="BP999" s="14">
        <v>86.6</v>
      </c>
      <c r="BQ999" s="14">
        <v>88.033299999999997</v>
      </c>
      <c r="BR999" s="14">
        <v>88.466700000000003</v>
      </c>
      <c r="BS999" s="14">
        <v>89.033299999999997</v>
      </c>
      <c r="BT999" s="14">
        <v>91.033299999999997</v>
      </c>
      <c r="BU999" s="14">
        <v>90.466700000000003</v>
      </c>
      <c r="BV999" s="14">
        <v>90.6</v>
      </c>
      <c r="BW999" s="14">
        <v>90.6</v>
      </c>
      <c r="BX999" s="14">
        <v>87.033299999999997</v>
      </c>
      <c r="BY999" s="14">
        <v>84.3</v>
      </c>
      <c r="BZ999" s="14">
        <v>84.866699999999994</v>
      </c>
      <c r="CA999" s="14">
        <v>83.866699999999994</v>
      </c>
      <c r="CB999" s="14">
        <v>82.866699999999994</v>
      </c>
      <c r="CC999" s="14">
        <v>83</v>
      </c>
      <c r="CD999" s="14">
        <v>80.133300000000006</v>
      </c>
      <c r="CE999" s="14">
        <v>4989.518</v>
      </c>
      <c r="CF999" s="14">
        <v>4083.547</v>
      </c>
      <c r="CG999" s="14">
        <v>3708.5</v>
      </c>
      <c r="CH999" s="14">
        <v>3205.828</v>
      </c>
      <c r="CI999" s="14">
        <v>2838.0050000000001</v>
      </c>
      <c r="CJ999" s="14">
        <v>2346.7170000000001</v>
      </c>
      <c r="CK999" s="14">
        <v>3943.482</v>
      </c>
      <c r="CL999" s="14">
        <v>4156.2049999999999</v>
      </c>
      <c r="CM999" s="14">
        <v>3351.136</v>
      </c>
      <c r="CN999" s="14">
        <v>4088.2620000000002</v>
      </c>
      <c r="CO999" s="14">
        <v>5862.4639999999999</v>
      </c>
      <c r="CP999" s="14">
        <v>4480.5209999999997</v>
      </c>
      <c r="CQ999" s="14">
        <v>4074.9250000000002</v>
      </c>
      <c r="CR999" s="14">
        <v>3816.1170000000002</v>
      </c>
      <c r="CS999" s="14">
        <v>3690.87</v>
      </c>
      <c r="CT999" s="14">
        <v>3562.777</v>
      </c>
      <c r="CU999" s="14">
        <v>3902.99</v>
      </c>
      <c r="CV999" s="14">
        <v>4152.8119999999999</v>
      </c>
      <c r="CW999" s="14">
        <v>4393.4870000000001</v>
      </c>
      <c r="CX999" s="14">
        <v>14274</v>
      </c>
      <c r="CY999" s="14">
        <v>18672.91</v>
      </c>
      <c r="CZ999" s="14">
        <v>14779.86</v>
      </c>
      <c r="DA999" s="14">
        <v>10347.870000000001</v>
      </c>
      <c r="DB999" s="14">
        <v>11152.4</v>
      </c>
      <c r="DC999" s="14">
        <v>2162.0239999999999</v>
      </c>
      <c r="DD999" s="14">
        <f>SUMIFS(CountData!$H:$H, CountData!$A:$A, $B999,CountData!$B:$B, $C999, CountData!$C:$C, $D999, CountData!$D:$D, $E999, CountData!$E:$E, $F999, CountData!$F:$F, $G999, CountData!$G:$G, $H999)</f>
        <v>16</v>
      </c>
      <c r="DE999" s="14">
        <f>SUMIFS(CountData!$I:$I, CountData!$A:$A, $B999, CountData!$B:$B, $C999, CountData!$C:$C, $D999, CountData!$D:$D, $E999, CountData!$E:$E, $F999, CountData!$F:$F, $G999, CountData!$G:$G, $H999)</f>
        <v>19</v>
      </c>
      <c r="DF999" s="27">
        <f t="shared" ca="1" si="15"/>
        <v>1778.7999999999975</v>
      </c>
      <c r="DG999" s="14">
        <v>0</v>
      </c>
    </row>
    <row r="1000" spans="1:111" x14ac:dyDescent="0.25">
      <c r="A1000" s="14" t="s">
        <v>56</v>
      </c>
      <c r="B1000" s="14" t="s">
        <v>55</v>
      </c>
      <c r="C1000" s="14" t="s">
        <v>55</v>
      </c>
      <c r="D1000" s="14" t="s">
        <v>101</v>
      </c>
      <c r="E1000" s="14" t="s">
        <v>55</v>
      </c>
      <c r="F1000" s="14" t="s">
        <v>55</v>
      </c>
      <c r="G1000" s="14" t="s">
        <v>102</v>
      </c>
      <c r="H1000" s="1">
        <v>42256</v>
      </c>
      <c r="I1000" s="14">
        <v>3612.54</v>
      </c>
      <c r="J1000" s="14">
        <v>3335.66</v>
      </c>
      <c r="K1000" s="14">
        <v>3198.42</v>
      </c>
      <c r="L1000" s="14">
        <v>3539.72</v>
      </c>
      <c r="M1000" s="14">
        <v>3964.3</v>
      </c>
      <c r="N1000" s="14">
        <v>4786.88</v>
      </c>
      <c r="O1000" s="14">
        <v>6781.56</v>
      </c>
      <c r="P1000" s="14">
        <v>8641.64</v>
      </c>
      <c r="Q1000" s="14">
        <v>9316.36</v>
      </c>
      <c r="R1000" s="14">
        <v>10285.4</v>
      </c>
      <c r="S1000" s="14">
        <v>12668.62</v>
      </c>
      <c r="T1000" s="14">
        <v>13245.4</v>
      </c>
      <c r="U1000" s="14">
        <v>13364.16</v>
      </c>
      <c r="V1000" s="14">
        <v>13828.7</v>
      </c>
      <c r="W1000" s="14">
        <v>13656.94</v>
      </c>
      <c r="X1000" s="14">
        <v>12109.44</v>
      </c>
      <c r="Y1000" s="14">
        <v>11515.16</v>
      </c>
      <c r="Z1000" s="14">
        <v>11297.42</v>
      </c>
      <c r="AA1000" s="14">
        <v>11312.52</v>
      </c>
      <c r="AB1000" s="14">
        <v>12986.54</v>
      </c>
      <c r="AC1000" s="14">
        <v>11857.36</v>
      </c>
      <c r="AD1000" s="14">
        <v>7956.22</v>
      </c>
      <c r="AE1000" s="14">
        <v>4915.3599999999997</v>
      </c>
      <c r="AF1000" s="14">
        <v>3865.44</v>
      </c>
      <c r="AG1000" s="14">
        <v>11558.63</v>
      </c>
      <c r="AH1000" s="14">
        <v>3637.25</v>
      </c>
      <c r="AI1000" s="14">
        <v>3493.41</v>
      </c>
      <c r="AJ1000" s="14">
        <v>3323.0189999999998</v>
      </c>
      <c r="AK1000" s="14">
        <v>3666.1990000000001</v>
      </c>
      <c r="AL1000" s="14">
        <v>4036.915</v>
      </c>
      <c r="AM1000" s="14">
        <v>4642.9830000000002</v>
      </c>
      <c r="AN1000" s="14">
        <v>6611.991</v>
      </c>
      <c r="AO1000" s="14">
        <v>8412.5969999999998</v>
      </c>
      <c r="AP1000" s="14">
        <v>9321.84</v>
      </c>
      <c r="AQ1000" s="14">
        <v>10575.7</v>
      </c>
      <c r="AR1000" s="14">
        <v>12903.03</v>
      </c>
      <c r="AS1000" s="14">
        <v>13493.93</v>
      </c>
      <c r="AT1000" s="14">
        <v>13591.39</v>
      </c>
      <c r="AU1000" s="14">
        <v>13862.24</v>
      </c>
      <c r="AV1000" s="14">
        <v>13808.69</v>
      </c>
      <c r="AW1000" s="14">
        <v>13595.77</v>
      </c>
      <c r="AX1000" s="14">
        <v>13226.17</v>
      </c>
      <c r="AY1000" s="14">
        <v>13155.97</v>
      </c>
      <c r="AZ1000" s="14">
        <v>12742.73</v>
      </c>
      <c r="BA1000" s="14">
        <v>13013.07</v>
      </c>
      <c r="BB1000" s="14">
        <v>11944.18</v>
      </c>
      <c r="BC1000" s="14">
        <v>8064.1360000000004</v>
      </c>
      <c r="BD1000" s="14">
        <v>5045.1289999999999</v>
      </c>
      <c r="BE1000" s="14">
        <v>3894.0030000000002</v>
      </c>
      <c r="BF1000" s="14">
        <v>13144.35</v>
      </c>
      <c r="BG1000" s="14">
        <v>80.220299999999995</v>
      </c>
      <c r="BH1000" s="14">
        <v>78.186400000000006</v>
      </c>
      <c r="BI1000" s="14">
        <v>79.220299999999995</v>
      </c>
      <c r="BJ1000" s="14">
        <v>77.593199999999996</v>
      </c>
      <c r="BK1000" s="14">
        <v>77</v>
      </c>
      <c r="BL1000" s="14">
        <v>76.779700000000005</v>
      </c>
      <c r="BM1000" s="14">
        <v>79</v>
      </c>
      <c r="BN1000" s="14">
        <v>85.847499999999997</v>
      </c>
      <c r="BO1000" s="14">
        <v>89.847499999999997</v>
      </c>
      <c r="BP1000" s="14">
        <v>93.254199999999997</v>
      </c>
      <c r="BQ1000" s="14">
        <v>96.067800000000005</v>
      </c>
      <c r="BR1000" s="14">
        <v>95.881399999999999</v>
      </c>
      <c r="BS1000" s="14">
        <v>95.067800000000005</v>
      </c>
      <c r="BT1000" s="14">
        <v>95.474599999999995</v>
      </c>
      <c r="BU1000" s="14">
        <v>92.661000000000001</v>
      </c>
      <c r="BV1000" s="14">
        <v>93.254199999999997</v>
      </c>
      <c r="BW1000" s="14">
        <v>95.220299999999995</v>
      </c>
      <c r="BX1000" s="14">
        <v>94.627099999999999</v>
      </c>
      <c r="BY1000" s="14">
        <v>92.627099999999999</v>
      </c>
      <c r="BZ1000" s="14">
        <v>92.406800000000004</v>
      </c>
      <c r="CA1000" s="14">
        <v>87.847499999999997</v>
      </c>
      <c r="CB1000" s="14">
        <v>80.220299999999995</v>
      </c>
      <c r="CC1000" s="14">
        <v>79.813599999999994</v>
      </c>
      <c r="CD1000" s="14">
        <v>79.220299999999995</v>
      </c>
      <c r="CE1000" s="14">
        <v>10790.47</v>
      </c>
      <c r="CF1000" s="14">
        <v>8820.5849999999991</v>
      </c>
      <c r="CG1000" s="14">
        <v>8843.2690000000002</v>
      </c>
      <c r="CH1000" s="14">
        <v>7501.07</v>
      </c>
      <c r="CI1000" s="14">
        <v>4408.4549999999999</v>
      </c>
      <c r="CJ1000" s="14">
        <v>4224.2349999999997</v>
      </c>
      <c r="CK1000" s="14">
        <v>7499.1040000000003</v>
      </c>
      <c r="CL1000" s="14">
        <v>9551.2829999999994</v>
      </c>
      <c r="CM1000" s="14">
        <v>8144.1289999999999</v>
      </c>
      <c r="CN1000" s="14">
        <v>8344.5529999999999</v>
      </c>
      <c r="CO1000" s="14">
        <v>10860.58</v>
      </c>
      <c r="CP1000" s="14">
        <v>7735.0320000000002</v>
      </c>
      <c r="CQ1000" s="14">
        <v>6642.21</v>
      </c>
      <c r="CR1000" s="14">
        <v>6606.1779999999999</v>
      </c>
      <c r="CS1000" s="14">
        <v>7718.1869999999999</v>
      </c>
      <c r="CT1000" s="14">
        <v>6967.6940000000004</v>
      </c>
      <c r="CU1000" s="14">
        <v>8156.4170000000004</v>
      </c>
      <c r="CV1000" s="14">
        <v>7711.6989999999996</v>
      </c>
      <c r="CW1000" s="14">
        <v>8545.3809999999994</v>
      </c>
      <c r="CX1000" s="14">
        <v>30007.67</v>
      </c>
      <c r="CY1000" s="14">
        <v>36894.629999999997</v>
      </c>
      <c r="CZ1000" s="14">
        <v>30703.26</v>
      </c>
      <c r="DA1000" s="14">
        <v>11020.21</v>
      </c>
      <c r="DB1000" s="14">
        <v>12356.73</v>
      </c>
      <c r="DC1000" s="14">
        <v>4498.8940000000002</v>
      </c>
      <c r="DD1000" s="14">
        <f>SUMIFS(CountData!$H:$H, CountData!$A:$A, $B1000,CountData!$B:$B, $C1000, CountData!$C:$C, $D1000, CountData!$D:$D, $E1000, CountData!$E:$E, $F1000, CountData!$F:$F, $G1000, CountData!$G:$G, $H1000)</f>
        <v>16</v>
      </c>
      <c r="DE1000" s="14">
        <f>SUMIFS(CountData!$I:$I, CountData!$A:$A, $B1000, CountData!$B:$B, $C1000, CountData!$C:$C, $D1000, CountData!$D:$D, $E1000, CountData!$E:$E, $F1000, CountData!$F:$F, $G1000, CountData!$G:$G, $H1000)</f>
        <v>19</v>
      </c>
      <c r="DF1000" s="27">
        <f t="shared" ca="1" si="15"/>
        <v>1888.0150000000012</v>
      </c>
      <c r="DG1000" s="14">
        <v>0</v>
      </c>
    </row>
    <row r="1001" spans="1:111" x14ac:dyDescent="0.25">
      <c r="A1001" s="14" t="s">
        <v>56</v>
      </c>
      <c r="B1001" s="14" t="s">
        <v>55</v>
      </c>
      <c r="C1001" s="14" t="s">
        <v>55</v>
      </c>
      <c r="D1001" s="14" t="s">
        <v>101</v>
      </c>
      <c r="E1001" s="14" t="s">
        <v>55</v>
      </c>
      <c r="F1001" s="14" t="s">
        <v>55</v>
      </c>
      <c r="G1001" s="14" t="s">
        <v>102</v>
      </c>
      <c r="H1001" s="1">
        <v>42257</v>
      </c>
      <c r="I1001" s="14">
        <v>4397.0200000000004</v>
      </c>
      <c r="J1001" s="14">
        <v>4085.38</v>
      </c>
      <c r="K1001" s="14">
        <v>4089.22</v>
      </c>
      <c r="L1001" s="14">
        <v>4162.46</v>
      </c>
      <c r="M1001" s="14">
        <v>5012.3999999999996</v>
      </c>
      <c r="N1001" s="14">
        <v>6510.96</v>
      </c>
      <c r="O1001" s="14">
        <v>8782.02</v>
      </c>
      <c r="P1001" s="14">
        <v>10527.72</v>
      </c>
      <c r="Q1001" s="14">
        <v>11579.72</v>
      </c>
      <c r="R1001" s="14">
        <v>12481.06</v>
      </c>
      <c r="S1001" s="14">
        <v>14403.48</v>
      </c>
      <c r="T1001" s="14">
        <v>14713.46</v>
      </c>
      <c r="U1001" s="14">
        <v>15282.72</v>
      </c>
      <c r="V1001" s="14">
        <v>15543.98</v>
      </c>
      <c r="W1001" s="14">
        <v>15593.88</v>
      </c>
      <c r="X1001" s="14">
        <v>13686.28</v>
      </c>
      <c r="Y1001" s="14">
        <v>13253.84</v>
      </c>
      <c r="Z1001" s="14">
        <v>12856.68</v>
      </c>
      <c r="AA1001" s="14">
        <v>12796.64</v>
      </c>
      <c r="AB1001" s="14">
        <v>14423.64</v>
      </c>
      <c r="AC1001" s="14">
        <v>12940.46</v>
      </c>
      <c r="AD1001" s="14">
        <v>8856.98</v>
      </c>
      <c r="AE1001" s="14">
        <v>5598.32</v>
      </c>
      <c r="AF1001" s="14">
        <v>4225.92</v>
      </c>
      <c r="AG1001" s="14">
        <v>13148.36</v>
      </c>
      <c r="AH1001" s="14">
        <v>4499.4589999999998</v>
      </c>
      <c r="AI1001" s="14">
        <v>4251.8900000000003</v>
      </c>
      <c r="AJ1001" s="14">
        <v>4260.5739999999996</v>
      </c>
      <c r="AK1001" s="14">
        <v>4363.3220000000001</v>
      </c>
      <c r="AL1001" s="14">
        <v>5016.5780000000004</v>
      </c>
      <c r="AM1001" s="14">
        <v>6180.1019999999999</v>
      </c>
      <c r="AN1001" s="14">
        <v>8493.1029999999992</v>
      </c>
      <c r="AO1001" s="14">
        <v>10498.3</v>
      </c>
      <c r="AP1001" s="14">
        <v>11754.05</v>
      </c>
      <c r="AQ1001" s="14">
        <v>12789.58</v>
      </c>
      <c r="AR1001" s="14">
        <v>14714.81</v>
      </c>
      <c r="AS1001" s="14">
        <v>14966.75</v>
      </c>
      <c r="AT1001" s="14">
        <v>15486.05</v>
      </c>
      <c r="AU1001" s="14">
        <v>15581.26</v>
      </c>
      <c r="AV1001" s="14">
        <v>15723.47</v>
      </c>
      <c r="AW1001" s="14">
        <v>15448.47</v>
      </c>
      <c r="AX1001" s="14">
        <v>15157.22</v>
      </c>
      <c r="AY1001" s="14">
        <v>14889.9</v>
      </c>
      <c r="AZ1001" s="14">
        <v>14321.46</v>
      </c>
      <c r="BA1001" s="14">
        <v>14263.91</v>
      </c>
      <c r="BB1001" s="14">
        <v>12998.32</v>
      </c>
      <c r="BC1001" s="14">
        <v>9038.6049999999996</v>
      </c>
      <c r="BD1001" s="14">
        <v>5847.8209999999999</v>
      </c>
      <c r="BE1001" s="14">
        <v>4338.2309999999998</v>
      </c>
      <c r="BF1001" s="14">
        <v>14917.99</v>
      </c>
      <c r="BG1001" s="14">
        <v>78.278700000000001</v>
      </c>
      <c r="BH1001" s="14">
        <v>77.852500000000006</v>
      </c>
      <c r="BI1001" s="14">
        <v>78.426199999999994</v>
      </c>
      <c r="BJ1001" s="14">
        <v>78.852500000000006</v>
      </c>
      <c r="BK1001" s="14">
        <v>79.852500000000006</v>
      </c>
      <c r="BL1001" s="14">
        <v>79</v>
      </c>
      <c r="BM1001" s="14">
        <v>80.573800000000006</v>
      </c>
      <c r="BN1001" s="14">
        <v>83.704899999999995</v>
      </c>
      <c r="BO1001" s="14">
        <v>84.557400000000001</v>
      </c>
      <c r="BP1001" s="14">
        <v>88.704899999999995</v>
      </c>
      <c r="BQ1001" s="14">
        <v>90.557400000000001</v>
      </c>
      <c r="BR1001" s="14">
        <v>93.278700000000001</v>
      </c>
      <c r="BS1001" s="14">
        <v>94.278700000000001</v>
      </c>
      <c r="BT1001" s="14">
        <v>95.704899999999995</v>
      </c>
      <c r="BU1001" s="14">
        <v>92.704899999999995</v>
      </c>
      <c r="BV1001" s="14">
        <v>91.704899999999995</v>
      </c>
      <c r="BW1001" s="14">
        <v>91.704899999999995</v>
      </c>
      <c r="BX1001" s="14">
        <v>87.557400000000001</v>
      </c>
      <c r="BY1001" s="14">
        <v>87.278700000000001</v>
      </c>
      <c r="BZ1001" s="14">
        <v>85.852500000000006</v>
      </c>
      <c r="CA1001" s="14">
        <v>83.852500000000006</v>
      </c>
      <c r="CB1001" s="14">
        <v>83.426199999999994</v>
      </c>
      <c r="CC1001" s="14">
        <v>82.573800000000006</v>
      </c>
      <c r="CD1001" s="14">
        <v>81</v>
      </c>
      <c r="CE1001" s="14">
        <v>7286.491</v>
      </c>
      <c r="CF1001" s="14">
        <v>6430.6279999999997</v>
      </c>
      <c r="CG1001" s="14">
        <v>6747.1220000000003</v>
      </c>
      <c r="CH1001" s="14">
        <v>7472.6729999999998</v>
      </c>
      <c r="CI1001" s="14">
        <v>8261.4220000000005</v>
      </c>
      <c r="CJ1001" s="14">
        <v>10688.76</v>
      </c>
      <c r="CK1001" s="14">
        <v>13958.79</v>
      </c>
      <c r="CL1001" s="14">
        <v>14324.41</v>
      </c>
      <c r="CM1001" s="14">
        <v>7845.7420000000002</v>
      </c>
      <c r="CN1001" s="14">
        <v>7195.067</v>
      </c>
      <c r="CO1001" s="14">
        <v>10131.59</v>
      </c>
      <c r="CP1001" s="14">
        <v>8455.5</v>
      </c>
      <c r="CQ1001" s="14">
        <v>8081.2139999999999</v>
      </c>
      <c r="CR1001" s="14">
        <v>8297.07</v>
      </c>
      <c r="CS1001" s="14">
        <v>7837.9309999999996</v>
      </c>
      <c r="CT1001" s="14">
        <v>7539.4610000000002</v>
      </c>
      <c r="CU1001" s="14">
        <v>7836.75</v>
      </c>
      <c r="CV1001" s="14">
        <v>8941.3510000000006</v>
      </c>
      <c r="CW1001" s="14">
        <v>8934.8510000000006</v>
      </c>
      <c r="CX1001" s="14">
        <v>20517.89</v>
      </c>
      <c r="CY1001" s="14">
        <v>22957.48</v>
      </c>
      <c r="CZ1001" s="14">
        <v>18245.900000000001</v>
      </c>
      <c r="DA1001" s="14">
        <v>9818.7729999999992</v>
      </c>
      <c r="DB1001" s="14">
        <v>10490.59</v>
      </c>
      <c r="DC1001" s="14">
        <v>5052.9530000000004</v>
      </c>
      <c r="DD1001" s="14">
        <f>SUMIFS(CountData!$H:$H, CountData!$A:$A, $B1001,CountData!$B:$B, $C1001, CountData!$C:$C, $D1001, CountData!$D:$D, $E1001, CountData!$E:$E, $F1001, CountData!$F:$F, $G1001, CountData!$G:$G, $H1001)</f>
        <v>16</v>
      </c>
      <c r="DE1001" s="14">
        <f>SUMIFS(CountData!$I:$I, CountData!$A:$A, $B1001, CountData!$B:$B, $C1001, CountData!$C:$C, $D1001, CountData!$D:$D, $E1001, CountData!$E:$E, $F1001, CountData!$F:$F, $G1001, CountData!$G:$G, $H1001)</f>
        <v>19</v>
      </c>
      <c r="DF1001" s="27">
        <f t="shared" ca="1" si="15"/>
        <v>2156.4049999999988</v>
      </c>
      <c r="DG1001" s="14">
        <v>0</v>
      </c>
    </row>
    <row r="1002" spans="1:111" x14ac:dyDescent="0.25">
      <c r="A1002" s="14" t="s">
        <v>56</v>
      </c>
      <c r="B1002" s="14" t="s">
        <v>55</v>
      </c>
      <c r="C1002" s="14" t="s">
        <v>55</v>
      </c>
      <c r="D1002" s="14" t="s">
        <v>101</v>
      </c>
      <c r="E1002" s="14" t="s">
        <v>55</v>
      </c>
      <c r="F1002" s="14" t="s">
        <v>55</v>
      </c>
      <c r="G1002" s="14" t="s">
        <v>102</v>
      </c>
      <c r="H1002" s="1">
        <v>42258</v>
      </c>
      <c r="I1002" s="14">
        <v>3771.72</v>
      </c>
      <c r="J1002" s="14">
        <v>3717.2</v>
      </c>
      <c r="K1002" s="14">
        <v>3759.32</v>
      </c>
      <c r="L1002" s="14">
        <v>4107.0600000000004</v>
      </c>
      <c r="M1002" s="14">
        <v>5102.1400000000003</v>
      </c>
      <c r="N1002" s="14">
        <v>7242.56</v>
      </c>
      <c r="O1002" s="14">
        <v>9794.2199999999993</v>
      </c>
      <c r="P1002" s="14">
        <v>9859.2800000000007</v>
      </c>
      <c r="Q1002" s="14">
        <v>10003.58</v>
      </c>
      <c r="R1002" s="14">
        <v>12400.64</v>
      </c>
      <c r="S1002" s="14">
        <v>13207.5</v>
      </c>
      <c r="T1002" s="14">
        <v>13599.34</v>
      </c>
      <c r="U1002" s="14">
        <v>13745.18</v>
      </c>
      <c r="V1002" s="14">
        <v>14062.5</v>
      </c>
      <c r="W1002" s="14">
        <v>14023.86</v>
      </c>
      <c r="X1002" s="14">
        <v>12386.22</v>
      </c>
      <c r="Y1002" s="14">
        <v>11877.9</v>
      </c>
      <c r="Z1002" s="14">
        <v>11601.18</v>
      </c>
      <c r="AA1002" s="14">
        <v>11428.12</v>
      </c>
      <c r="AB1002" s="14">
        <v>12749.74</v>
      </c>
      <c r="AC1002" s="14">
        <v>12339.04</v>
      </c>
      <c r="AD1002" s="14">
        <v>10455.32</v>
      </c>
      <c r="AE1002" s="14">
        <v>6233.98</v>
      </c>
      <c r="AF1002" s="14">
        <v>3918.42</v>
      </c>
      <c r="AG1002" s="14">
        <v>11823.35</v>
      </c>
      <c r="AH1002" s="14">
        <v>3838.1350000000002</v>
      </c>
      <c r="AI1002" s="14">
        <v>3860.4450000000002</v>
      </c>
      <c r="AJ1002" s="14">
        <v>3914.875</v>
      </c>
      <c r="AK1002" s="14">
        <v>4258.8050000000003</v>
      </c>
      <c r="AL1002" s="14">
        <v>5110.8810000000003</v>
      </c>
      <c r="AM1002" s="14">
        <v>7000.2209999999995</v>
      </c>
      <c r="AN1002" s="14">
        <v>9574.2250000000004</v>
      </c>
      <c r="AO1002" s="14">
        <v>9944.6360000000004</v>
      </c>
      <c r="AP1002" s="14">
        <v>10096.94</v>
      </c>
      <c r="AQ1002" s="14">
        <v>12559.9</v>
      </c>
      <c r="AR1002" s="14">
        <v>13418.35</v>
      </c>
      <c r="AS1002" s="14">
        <v>13817.38</v>
      </c>
      <c r="AT1002" s="14">
        <v>13837.06</v>
      </c>
      <c r="AU1002" s="14">
        <v>13996.56</v>
      </c>
      <c r="AV1002" s="14">
        <v>13960.22</v>
      </c>
      <c r="AW1002" s="14">
        <v>13919.97</v>
      </c>
      <c r="AX1002" s="14">
        <v>13582.54</v>
      </c>
      <c r="AY1002" s="14">
        <v>13494.31</v>
      </c>
      <c r="AZ1002" s="14">
        <v>12868.27</v>
      </c>
      <c r="BA1002" s="14">
        <v>12567.54</v>
      </c>
      <c r="BB1002" s="14">
        <v>12369.93</v>
      </c>
      <c r="BC1002" s="14">
        <v>10503.09</v>
      </c>
      <c r="BD1002" s="14">
        <v>6434.5469999999996</v>
      </c>
      <c r="BE1002" s="14">
        <v>4032.3530000000001</v>
      </c>
      <c r="BF1002" s="14">
        <v>13444.94</v>
      </c>
      <c r="BG1002" s="14">
        <v>80</v>
      </c>
      <c r="BH1002" s="14">
        <v>79</v>
      </c>
      <c r="BI1002" s="14">
        <v>77.551699999999997</v>
      </c>
      <c r="BJ1002" s="14">
        <v>77.551699999999997</v>
      </c>
      <c r="BK1002" s="14">
        <v>77.551699999999997</v>
      </c>
      <c r="BL1002" s="14">
        <v>77.551699999999997</v>
      </c>
      <c r="BM1002" s="14">
        <v>78</v>
      </c>
      <c r="BN1002" s="14">
        <v>80.344800000000006</v>
      </c>
      <c r="BO1002" s="14">
        <v>81.689700000000002</v>
      </c>
      <c r="BP1002" s="14">
        <v>84.034499999999994</v>
      </c>
      <c r="BQ1002" s="14">
        <v>86.930999999999997</v>
      </c>
      <c r="BR1002" s="14">
        <v>88.482799999999997</v>
      </c>
      <c r="BS1002" s="14">
        <v>90.586200000000005</v>
      </c>
      <c r="BT1002" s="14">
        <v>88.137900000000002</v>
      </c>
      <c r="BU1002" s="14">
        <v>88.137900000000002</v>
      </c>
      <c r="BV1002" s="14">
        <v>87.586200000000005</v>
      </c>
      <c r="BW1002" s="14">
        <v>85.137900000000002</v>
      </c>
      <c r="BX1002" s="14">
        <v>83.241399999999999</v>
      </c>
      <c r="BY1002" s="14">
        <v>82.241399999999999</v>
      </c>
      <c r="BZ1002" s="14">
        <v>83.448300000000003</v>
      </c>
      <c r="CA1002" s="14">
        <v>82.448300000000003</v>
      </c>
      <c r="CB1002" s="14">
        <v>82.896600000000007</v>
      </c>
      <c r="CC1002" s="14">
        <v>82.448300000000003</v>
      </c>
      <c r="CD1002" s="14">
        <v>81.896600000000007</v>
      </c>
      <c r="CE1002" s="14">
        <v>7541.375</v>
      </c>
      <c r="CF1002" s="14">
        <v>6327.0110000000004</v>
      </c>
      <c r="CG1002" s="14">
        <v>5402.9390000000003</v>
      </c>
      <c r="CH1002" s="14">
        <v>4759.4449999999997</v>
      </c>
      <c r="CI1002" s="14">
        <v>4435.8540000000003</v>
      </c>
      <c r="CJ1002" s="14">
        <v>6374.7219999999998</v>
      </c>
      <c r="CK1002" s="14">
        <v>8163.6779999999999</v>
      </c>
      <c r="CL1002" s="14">
        <v>8375.8369999999995</v>
      </c>
      <c r="CM1002" s="14">
        <v>5019.1670000000004</v>
      </c>
      <c r="CN1002" s="14">
        <v>4873.1040000000003</v>
      </c>
      <c r="CO1002" s="14">
        <v>7064.7290000000003</v>
      </c>
      <c r="CP1002" s="14">
        <v>5830.7569999999996</v>
      </c>
      <c r="CQ1002" s="14">
        <v>5388.9669999999996</v>
      </c>
      <c r="CR1002" s="14">
        <v>6568.2259999999997</v>
      </c>
      <c r="CS1002" s="14">
        <v>5642.8440000000001</v>
      </c>
      <c r="CT1002" s="14">
        <v>5830.366</v>
      </c>
      <c r="CU1002" s="14">
        <v>8262.2260000000006</v>
      </c>
      <c r="CV1002" s="14">
        <v>6731.5460000000003</v>
      </c>
      <c r="CW1002" s="14">
        <v>6466.223</v>
      </c>
      <c r="CX1002" s="14">
        <v>16067.67</v>
      </c>
      <c r="CY1002" s="14">
        <v>15855.05</v>
      </c>
      <c r="CZ1002" s="14">
        <v>15154.77</v>
      </c>
      <c r="DA1002" s="14">
        <v>8826.4380000000001</v>
      </c>
      <c r="DB1002" s="14">
        <v>12527.07</v>
      </c>
      <c r="DC1002" s="14">
        <v>4303.2830000000004</v>
      </c>
      <c r="DD1002" s="14">
        <f>SUMIFS(CountData!$H:$H, CountData!$A:$A, $B1002,CountData!$B:$B, $C1002, CountData!$C:$C, $D1002, CountData!$D:$D, $E1002, CountData!$E:$E, $F1002, CountData!$F:$F, $G1002, CountData!$G:$G, $H1002)</f>
        <v>16</v>
      </c>
      <c r="DE1002" s="14">
        <f>SUMIFS(CountData!$I:$I, CountData!$A:$A, $B1002, CountData!$B:$B, $C1002, CountData!$C:$C, $D1002, CountData!$D:$D, $E1002, CountData!$E:$E, $F1002, CountData!$F:$F, $G1002, CountData!$G:$G, $H1002)</f>
        <v>19</v>
      </c>
      <c r="DF1002" s="27">
        <f t="shared" ca="1" si="15"/>
        <v>1915.904999999997</v>
      </c>
      <c r="DG1002" s="14">
        <v>0</v>
      </c>
    </row>
    <row r="1003" spans="1:111" x14ac:dyDescent="0.25">
      <c r="A1003" s="14" t="s">
        <v>56</v>
      </c>
      <c r="B1003" s="14" t="s">
        <v>55</v>
      </c>
      <c r="C1003" s="14" t="s">
        <v>55</v>
      </c>
      <c r="D1003" s="14" t="s">
        <v>101</v>
      </c>
      <c r="E1003" s="14" t="s">
        <v>55</v>
      </c>
      <c r="F1003" s="14" t="s">
        <v>55</v>
      </c>
      <c r="G1003" s="14" t="s">
        <v>102</v>
      </c>
      <c r="H1003" s="1">
        <v>42268</v>
      </c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14"/>
      <c r="AO1003" s="14"/>
      <c r="AP1003" s="14"/>
      <c r="AQ1003" s="14"/>
      <c r="AR1003" s="14"/>
      <c r="AS1003" s="14"/>
      <c r="AT1003" s="14"/>
      <c r="AU1003" s="14"/>
      <c r="AV1003" s="14"/>
      <c r="AW1003" s="14"/>
      <c r="AX1003" s="14"/>
      <c r="AY1003" s="14"/>
      <c r="AZ1003" s="14"/>
      <c r="BA1003" s="14"/>
      <c r="BB1003" s="14"/>
      <c r="BC1003" s="14"/>
      <c r="BD1003" s="14"/>
      <c r="BE1003" s="14"/>
      <c r="BF1003" s="14"/>
      <c r="BG1003" s="14"/>
      <c r="BH1003" s="14"/>
      <c r="BI1003" s="14"/>
      <c r="BJ1003" s="14"/>
      <c r="BK1003" s="14"/>
      <c r="BL1003" s="14"/>
      <c r="BM1003" s="14"/>
      <c r="BN1003" s="14"/>
      <c r="BO1003" s="14"/>
      <c r="BP1003" s="14"/>
      <c r="BQ1003" s="14"/>
      <c r="BR1003" s="14"/>
      <c r="BS1003" s="14"/>
      <c r="BT1003" s="14"/>
      <c r="BU1003" s="14"/>
      <c r="BV1003" s="14"/>
      <c r="BW1003" s="14"/>
      <c r="BX1003" s="14"/>
      <c r="BY1003" s="14"/>
      <c r="BZ1003" s="14"/>
      <c r="CA1003" s="14"/>
      <c r="CB1003" s="14"/>
      <c r="CC1003" s="14"/>
      <c r="CD1003" s="14"/>
      <c r="CE1003" s="14"/>
      <c r="CF1003" s="14"/>
      <c r="CG1003" s="14"/>
      <c r="CH1003" s="14"/>
      <c r="CI1003" s="14"/>
      <c r="CJ1003" s="14"/>
      <c r="CK1003" s="14"/>
      <c r="CL1003" s="14"/>
      <c r="CM1003" s="14"/>
      <c r="CN1003" s="14"/>
      <c r="CO1003" s="14"/>
      <c r="CP1003" s="14"/>
      <c r="CQ1003" s="14"/>
      <c r="CR1003" s="14"/>
      <c r="CS1003" s="14"/>
      <c r="CT1003" s="14"/>
      <c r="CU1003" s="14"/>
      <c r="CV1003" s="14"/>
      <c r="CW1003" s="14"/>
      <c r="CX1003" s="14"/>
      <c r="CY1003" s="14"/>
      <c r="CZ1003" s="14"/>
      <c r="DD1003" s="14">
        <f>SUMIFS(CountData!$H:$H, CountData!$A:$A, $B1003,CountData!$B:$B, $C1003, CountData!$C:$C, $D1003, CountData!$D:$D, $E1003, CountData!$E:$E, $F1003, CountData!$F:$F, $G1003, CountData!$G:$G, $H1003)</f>
        <v>16</v>
      </c>
      <c r="DE1003" s="14">
        <f>SUMIFS(CountData!$I:$I, CountData!$A:$A, $B1003, CountData!$B:$B, $C1003, CountData!$C:$C, $D1003, CountData!$D:$D, $E1003, CountData!$E:$E, $F1003, CountData!$F:$F, $G1003, CountData!$G:$G, $H1003)</f>
        <v>19</v>
      </c>
      <c r="DF1003" s="27">
        <f t="shared" ca="1" si="15"/>
        <v>0</v>
      </c>
      <c r="DG1003" s="14">
        <v>1</v>
      </c>
    </row>
    <row r="1004" spans="1:111" x14ac:dyDescent="0.25">
      <c r="A1004" s="14" t="s">
        <v>56</v>
      </c>
      <c r="B1004" s="14" t="s">
        <v>55</v>
      </c>
      <c r="C1004" s="14" t="s">
        <v>55</v>
      </c>
      <c r="D1004" s="14" t="s">
        <v>101</v>
      </c>
      <c r="E1004" s="14" t="s">
        <v>55</v>
      </c>
      <c r="F1004" s="14" t="s">
        <v>55</v>
      </c>
      <c r="G1004" s="14" t="s">
        <v>102</v>
      </c>
      <c r="H1004" s="1">
        <v>42286</v>
      </c>
      <c r="I1004" s="14">
        <v>3522.3440000000001</v>
      </c>
      <c r="J1004" s="14">
        <v>3381.116</v>
      </c>
      <c r="K1004" s="14">
        <v>3321.482</v>
      </c>
      <c r="L1004" s="14">
        <v>3731.076</v>
      </c>
      <c r="M1004" s="14">
        <v>4340.7340000000004</v>
      </c>
      <c r="N1004" s="14">
        <v>5535.7939999999999</v>
      </c>
      <c r="O1004" s="14">
        <v>6764.0959999999995</v>
      </c>
      <c r="P1004" s="14">
        <v>7685.2039999999997</v>
      </c>
      <c r="Q1004" s="14">
        <v>8512.018</v>
      </c>
      <c r="R1004" s="14">
        <v>9473.5460000000003</v>
      </c>
      <c r="S1004" s="14">
        <v>12104.25</v>
      </c>
      <c r="T1004" s="14">
        <v>13128.94</v>
      </c>
      <c r="U1004" s="14">
        <v>13625.85</v>
      </c>
      <c r="V1004" s="14">
        <v>14289.78</v>
      </c>
      <c r="W1004" s="14">
        <v>14400.61</v>
      </c>
      <c r="X1004" s="14">
        <v>12754.62</v>
      </c>
      <c r="Y1004" s="14">
        <v>12369.06</v>
      </c>
      <c r="Z1004" s="14">
        <v>11969.61</v>
      </c>
      <c r="AA1004" s="14">
        <v>12330.62</v>
      </c>
      <c r="AB1004" s="14">
        <v>13204.14</v>
      </c>
      <c r="AC1004" s="14">
        <v>12081.47</v>
      </c>
      <c r="AD1004" s="14">
        <v>8108.8180000000002</v>
      </c>
      <c r="AE1004" s="14">
        <v>5377.0479999999998</v>
      </c>
      <c r="AF1004" s="14">
        <v>3754.1320000000001</v>
      </c>
      <c r="AG1004" s="14">
        <v>12355.98</v>
      </c>
      <c r="AH1004" s="14">
        <v>3765.2260000000001</v>
      </c>
      <c r="AI1004" s="14">
        <v>3573.6260000000002</v>
      </c>
      <c r="AJ1004" s="14">
        <v>3533.1480000000001</v>
      </c>
      <c r="AK1004" s="14">
        <v>3866.7069999999999</v>
      </c>
      <c r="AL1004" s="14">
        <v>4282.2650000000003</v>
      </c>
      <c r="AM1004" s="14">
        <v>5250.9939999999997</v>
      </c>
      <c r="AN1004" s="14">
        <v>6750.8140000000003</v>
      </c>
      <c r="AO1004" s="14">
        <v>7671.2749999999996</v>
      </c>
      <c r="AP1004" s="14">
        <v>8677.7610000000004</v>
      </c>
      <c r="AQ1004" s="14">
        <v>9711.9560000000001</v>
      </c>
      <c r="AR1004" s="14">
        <v>12319.66</v>
      </c>
      <c r="AS1004" s="14">
        <v>13274.15</v>
      </c>
      <c r="AT1004" s="14">
        <v>13732.56</v>
      </c>
      <c r="AU1004" s="14">
        <v>14181.04</v>
      </c>
      <c r="AV1004" s="14">
        <v>14346.33</v>
      </c>
      <c r="AW1004" s="14">
        <v>14597.26</v>
      </c>
      <c r="AX1004" s="14">
        <v>14336</v>
      </c>
      <c r="AY1004" s="14">
        <v>14019.66</v>
      </c>
      <c r="AZ1004" s="14">
        <v>13825.31</v>
      </c>
      <c r="BA1004" s="14">
        <v>13114.92</v>
      </c>
      <c r="BB1004" s="14">
        <v>12197</v>
      </c>
      <c r="BC1004" s="14">
        <v>8317.3919999999998</v>
      </c>
      <c r="BD1004" s="14">
        <v>5668.2340000000004</v>
      </c>
      <c r="BE1004" s="14">
        <v>3890.538</v>
      </c>
      <c r="BF1004" s="14">
        <v>14143.74</v>
      </c>
      <c r="BG1004" s="14">
        <v>69.941199999999995</v>
      </c>
      <c r="BH1004" s="14">
        <v>70.764700000000005</v>
      </c>
      <c r="BI1004" s="14">
        <v>70.176500000000004</v>
      </c>
      <c r="BJ1004" s="14">
        <v>69.176500000000004</v>
      </c>
      <c r="BK1004" s="14">
        <v>69.176500000000004</v>
      </c>
      <c r="BL1004" s="14">
        <v>68.764700000000005</v>
      </c>
      <c r="BM1004" s="14">
        <v>69.588200000000001</v>
      </c>
      <c r="BN1004" s="14">
        <v>74.647099999999995</v>
      </c>
      <c r="BO1004" s="14">
        <v>80.7059</v>
      </c>
      <c r="BP1004" s="14">
        <v>82.2941</v>
      </c>
      <c r="BQ1004" s="14">
        <v>88.2941</v>
      </c>
      <c r="BR1004" s="14">
        <v>93.117599999999996</v>
      </c>
      <c r="BS1004" s="14">
        <v>93.117599999999996</v>
      </c>
      <c r="BT1004" s="14">
        <v>94.117599999999996</v>
      </c>
      <c r="BU1004" s="14">
        <v>97.2941</v>
      </c>
      <c r="BV1004" s="14">
        <v>97.882400000000004</v>
      </c>
      <c r="BW1004" s="14">
        <v>95.7059</v>
      </c>
      <c r="BX1004" s="14">
        <v>94.235299999999995</v>
      </c>
      <c r="BY1004" s="14">
        <v>92.764700000000005</v>
      </c>
      <c r="BZ1004" s="14">
        <v>90.823499999999996</v>
      </c>
      <c r="CA1004" s="14">
        <v>86</v>
      </c>
      <c r="CB1004" s="14">
        <v>83.764700000000005</v>
      </c>
      <c r="CC1004" s="14">
        <v>82.352900000000005</v>
      </c>
      <c r="CD1004" s="14">
        <v>80.588200000000001</v>
      </c>
      <c r="CE1004" s="14">
        <v>8954.7890000000007</v>
      </c>
      <c r="CF1004" s="14">
        <v>7262.6570000000002</v>
      </c>
      <c r="CG1004" s="14">
        <v>7778.2510000000002</v>
      </c>
      <c r="CH1004" s="14">
        <v>7678.7529999999997</v>
      </c>
      <c r="CI1004" s="14">
        <v>6478.6170000000002</v>
      </c>
      <c r="CJ1004" s="14">
        <v>7901.3410000000003</v>
      </c>
      <c r="CK1004" s="14">
        <v>12905.1</v>
      </c>
      <c r="CL1004" s="14">
        <v>13712.31</v>
      </c>
      <c r="CM1004" s="14">
        <v>6925.8969999999999</v>
      </c>
      <c r="CN1004" s="14">
        <v>8209.5580000000009</v>
      </c>
      <c r="CO1004" s="14">
        <v>9714.77</v>
      </c>
      <c r="CP1004" s="14">
        <v>7776.4880000000003</v>
      </c>
      <c r="CQ1004" s="14">
        <v>7147.9179999999997</v>
      </c>
      <c r="CR1004" s="14">
        <v>7860.9189999999999</v>
      </c>
      <c r="CS1004" s="14">
        <v>9913.9150000000009</v>
      </c>
      <c r="CT1004" s="14">
        <v>10140.91</v>
      </c>
      <c r="CU1004" s="14">
        <v>9961.3590000000004</v>
      </c>
      <c r="CV1004" s="14">
        <v>12246.17</v>
      </c>
      <c r="CW1004" s="14">
        <v>14921.88</v>
      </c>
      <c r="CX1004" s="14">
        <v>34593.24</v>
      </c>
      <c r="CY1004" s="14">
        <v>36061.589999999997</v>
      </c>
      <c r="CZ1004" s="14">
        <v>23337.63</v>
      </c>
      <c r="DA1004" s="14">
        <v>11056.28</v>
      </c>
      <c r="DB1004" s="14">
        <v>11420.15</v>
      </c>
      <c r="DC1004" s="14">
        <v>8239.76</v>
      </c>
      <c r="DD1004" s="14">
        <f>SUMIFS(CountData!$H:$H, CountData!$A:$A, $B1004,CountData!$B:$B, $C1004, CountData!$C:$C, $D1004, CountData!$D:$D, $E1004, CountData!$E:$E, $F1004, CountData!$F:$F, $G1004, CountData!$G:$G, $H1004)</f>
        <v>16</v>
      </c>
      <c r="DE1004" s="14">
        <f>SUMIFS(CountData!$I:$I, CountData!$A:$A, $B1004, CountData!$B:$B, $C1004, CountData!$C:$C, $D1004, CountData!$D:$D, $E1004, CountData!$E:$E, $F1004, CountData!$F:$F, $G1004, CountData!$G:$G, $H1004)</f>
        <v>19</v>
      </c>
      <c r="DF1004" s="27">
        <f t="shared" ca="1" si="15"/>
        <v>1968.8349999999991</v>
      </c>
      <c r="DG1004" s="14">
        <v>0</v>
      </c>
    </row>
    <row r="1005" spans="1:111" x14ac:dyDescent="0.25">
      <c r="A1005" s="14" t="s">
        <v>56</v>
      </c>
      <c r="B1005" s="14" t="s">
        <v>55</v>
      </c>
      <c r="C1005" s="14" t="s">
        <v>55</v>
      </c>
      <c r="D1005" s="14" t="s">
        <v>101</v>
      </c>
      <c r="E1005" s="14" t="s">
        <v>55</v>
      </c>
      <c r="F1005" s="14" t="s">
        <v>55</v>
      </c>
      <c r="G1005" s="14" t="s">
        <v>102</v>
      </c>
      <c r="H1005" s="1">
        <v>42289</v>
      </c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14"/>
      <c r="AO1005" s="14"/>
      <c r="AP1005" s="14"/>
      <c r="AQ1005" s="14"/>
      <c r="AR1005" s="14"/>
      <c r="AS1005" s="14"/>
      <c r="AT1005" s="14"/>
      <c r="AU1005" s="14"/>
      <c r="AV1005" s="14"/>
      <c r="AW1005" s="14"/>
      <c r="AX1005" s="14"/>
      <c r="AY1005" s="14"/>
      <c r="AZ1005" s="14"/>
      <c r="BA1005" s="14"/>
      <c r="BB1005" s="14"/>
      <c r="BC1005" s="14"/>
      <c r="BD1005" s="14"/>
      <c r="BE1005" s="14"/>
      <c r="BF1005" s="14"/>
      <c r="BG1005" s="14"/>
      <c r="BH1005" s="14"/>
      <c r="BI1005" s="14"/>
      <c r="BJ1005" s="14"/>
      <c r="BK1005" s="14"/>
      <c r="BL1005" s="14"/>
      <c r="BM1005" s="14"/>
      <c r="BN1005" s="14"/>
      <c r="BO1005" s="14"/>
      <c r="BP1005" s="14"/>
      <c r="BQ1005" s="14"/>
      <c r="BR1005" s="14"/>
      <c r="BS1005" s="14"/>
      <c r="BT1005" s="14"/>
      <c r="BU1005" s="14"/>
      <c r="BV1005" s="14"/>
      <c r="BW1005" s="14"/>
      <c r="BX1005" s="14"/>
      <c r="BY1005" s="14"/>
      <c r="BZ1005" s="14"/>
      <c r="CA1005" s="14"/>
      <c r="CB1005" s="14"/>
      <c r="CC1005" s="14"/>
      <c r="CD1005" s="14"/>
      <c r="CE1005" s="14"/>
      <c r="CF1005" s="14"/>
      <c r="CG1005" s="14"/>
      <c r="CH1005" s="14"/>
      <c r="CI1005" s="14"/>
      <c r="CJ1005" s="14"/>
      <c r="CK1005" s="14"/>
      <c r="CL1005" s="14"/>
      <c r="CM1005" s="14"/>
      <c r="CN1005" s="14"/>
      <c r="CO1005" s="14"/>
      <c r="CP1005" s="14"/>
      <c r="CQ1005" s="14"/>
      <c r="CR1005" s="14"/>
      <c r="CS1005" s="14"/>
      <c r="CT1005" s="14"/>
      <c r="CU1005" s="14"/>
      <c r="CV1005" s="14"/>
      <c r="CW1005" s="14"/>
      <c r="CX1005" s="14"/>
      <c r="CY1005" s="14"/>
      <c r="CZ1005" s="14"/>
      <c r="DD1005" s="14">
        <f>SUMIFS(CountData!$H:$H, CountData!$A:$A, $B1005,CountData!$B:$B, $C1005, CountData!$C:$C, $D1005, CountData!$D:$D, $E1005, CountData!$E:$E, $F1005, CountData!$F:$F, $G1005, CountData!$G:$G, $H1005)</f>
        <v>16</v>
      </c>
      <c r="DE1005" s="14">
        <f>SUMIFS(CountData!$I:$I, CountData!$A:$A, $B1005, CountData!$B:$B, $C1005, CountData!$C:$C, $D1005, CountData!$D:$D, $E1005, CountData!$E:$E, $F1005, CountData!$F:$F, $G1005, CountData!$G:$G, $H1005)</f>
        <v>19</v>
      </c>
      <c r="DF1005" s="27">
        <f t="shared" ca="1" si="15"/>
        <v>0</v>
      </c>
      <c r="DG1005" s="14">
        <v>1</v>
      </c>
    </row>
    <row r="1006" spans="1:111" x14ac:dyDescent="0.25">
      <c r="A1006" s="14" t="s">
        <v>56</v>
      </c>
      <c r="B1006" s="14" t="s">
        <v>55</v>
      </c>
      <c r="C1006" s="14" t="s">
        <v>55</v>
      </c>
      <c r="D1006" s="14" t="s">
        <v>101</v>
      </c>
      <c r="E1006" s="14" t="s">
        <v>55</v>
      </c>
      <c r="F1006" s="14" t="s">
        <v>55</v>
      </c>
      <c r="G1006" s="14" t="s">
        <v>102</v>
      </c>
      <c r="H1006" s="1">
        <v>42290</v>
      </c>
      <c r="I1006" s="14">
        <v>4261.2910000000002</v>
      </c>
      <c r="J1006" s="14">
        <v>4231</v>
      </c>
      <c r="K1006" s="14">
        <v>4377.01</v>
      </c>
      <c r="L1006" s="14">
        <v>4668.9520000000002</v>
      </c>
      <c r="M1006" s="14">
        <v>5246.8919999999998</v>
      </c>
      <c r="N1006" s="14">
        <v>6731.8869999999997</v>
      </c>
      <c r="O1006" s="14">
        <v>8203.9529999999995</v>
      </c>
      <c r="P1006" s="14">
        <v>9687.777</v>
      </c>
      <c r="Q1006" s="14">
        <v>10623.78</v>
      </c>
      <c r="R1006" s="14">
        <v>11643.95</v>
      </c>
      <c r="S1006" s="14">
        <v>14146.6</v>
      </c>
      <c r="T1006" s="14">
        <v>14810.8</v>
      </c>
      <c r="U1006" s="14">
        <v>15194.5</v>
      </c>
      <c r="V1006" s="14">
        <v>15558.34</v>
      </c>
      <c r="W1006" s="14">
        <v>15442.05</v>
      </c>
      <c r="X1006" s="14">
        <v>13294.06</v>
      </c>
      <c r="Y1006" s="14">
        <v>13015.09</v>
      </c>
      <c r="Z1006" s="14">
        <v>12328.49</v>
      </c>
      <c r="AA1006" s="14">
        <v>12908.09</v>
      </c>
      <c r="AB1006" s="14">
        <v>14208.63</v>
      </c>
      <c r="AC1006" s="14">
        <v>12892.38</v>
      </c>
      <c r="AD1006" s="14">
        <v>8838.74</v>
      </c>
      <c r="AE1006" s="14">
        <v>6177.9560000000001</v>
      </c>
      <c r="AF1006" s="14">
        <v>5270.1229999999996</v>
      </c>
      <c r="AG1006" s="14">
        <v>12886.43</v>
      </c>
      <c r="AH1006" s="14">
        <v>4323.0249999999996</v>
      </c>
      <c r="AI1006" s="14">
        <v>4387.5420000000004</v>
      </c>
      <c r="AJ1006" s="14">
        <v>4525.8289999999997</v>
      </c>
      <c r="AK1006" s="14">
        <v>4797.9229999999998</v>
      </c>
      <c r="AL1006" s="14">
        <v>5289.1580000000004</v>
      </c>
      <c r="AM1006" s="14">
        <v>6588.2439999999997</v>
      </c>
      <c r="AN1006" s="14">
        <v>8070.1009999999997</v>
      </c>
      <c r="AO1006" s="14">
        <v>9712.4930000000004</v>
      </c>
      <c r="AP1006" s="14">
        <v>10650.34</v>
      </c>
      <c r="AQ1006" s="14">
        <v>11733.15</v>
      </c>
      <c r="AR1006" s="14">
        <v>14262.91</v>
      </c>
      <c r="AS1006" s="14">
        <v>14960.92</v>
      </c>
      <c r="AT1006" s="14">
        <v>15270.03</v>
      </c>
      <c r="AU1006" s="14">
        <v>15382.01</v>
      </c>
      <c r="AV1006" s="14">
        <v>15394.65</v>
      </c>
      <c r="AW1006" s="14">
        <v>15073.78</v>
      </c>
      <c r="AX1006" s="14">
        <v>14891.88</v>
      </c>
      <c r="AY1006" s="14">
        <v>14408.6</v>
      </c>
      <c r="AZ1006" s="14">
        <v>14480.5</v>
      </c>
      <c r="BA1006" s="14">
        <v>13894.02</v>
      </c>
      <c r="BB1006" s="14">
        <v>12826.08</v>
      </c>
      <c r="BC1006" s="14">
        <v>8917.9549999999999</v>
      </c>
      <c r="BD1006" s="14">
        <v>6278.0140000000001</v>
      </c>
      <c r="BE1006" s="14">
        <v>5349.6790000000001</v>
      </c>
      <c r="BF1006" s="14">
        <v>14692.3</v>
      </c>
      <c r="BG1006" s="14">
        <v>77.4375</v>
      </c>
      <c r="BH1006" s="14">
        <v>76.5625</v>
      </c>
      <c r="BI1006" s="14">
        <v>76.125</v>
      </c>
      <c r="BJ1006" s="14">
        <v>76.125</v>
      </c>
      <c r="BK1006" s="14">
        <v>76.25</v>
      </c>
      <c r="BL1006" s="14">
        <v>76.125</v>
      </c>
      <c r="BM1006" s="14">
        <v>76.125</v>
      </c>
      <c r="BN1006" s="14">
        <v>80</v>
      </c>
      <c r="BO1006" s="14">
        <v>82.75</v>
      </c>
      <c r="BP1006" s="14">
        <v>84.625</v>
      </c>
      <c r="BQ1006" s="14">
        <v>85.0625</v>
      </c>
      <c r="BR1006" s="14">
        <v>86.1875</v>
      </c>
      <c r="BS1006" s="14">
        <v>87.75</v>
      </c>
      <c r="BT1006" s="14">
        <v>86.625</v>
      </c>
      <c r="BU1006" s="14">
        <v>84.75</v>
      </c>
      <c r="BV1006" s="14">
        <v>84.3125</v>
      </c>
      <c r="BW1006" s="14">
        <v>83.75</v>
      </c>
      <c r="BX1006" s="14">
        <v>82.3125</v>
      </c>
      <c r="BY1006" s="14">
        <v>79.3125</v>
      </c>
      <c r="BZ1006" s="14">
        <v>78.4375</v>
      </c>
      <c r="CA1006" s="14">
        <v>78.4375</v>
      </c>
      <c r="CB1006" s="14">
        <v>77.4375</v>
      </c>
      <c r="CC1006" s="14">
        <v>78</v>
      </c>
      <c r="CD1006" s="14">
        <v>78</v>
      </c>
      <c r="CE1006" s="14">
        <v>5510.7430000000004</v>
      </c>
      <c r="CF1006" s="14">
        <v>4657.9690000000001</v>
      </c>
      <c r="CG1006" s="14">
        <v>4038.7449999999999</v>
      </c>
      <c r="CH1006" s="14">
        <v>3916.43</v>
      </c>
      <c r="CI1006" s="14">
        <v>4212.2420000000002</v>
      </c>
      <c r="CJ1006" s="14">
        <v>5401.14</v>
      </c>
      <c r="CK1006" s="14">
        <v>5928.0709999999999</v>
      </c>
      <c r="CL1006" s="14">
        <v>7524.7049999999999</v>
      </c>
      <c r="CM1006" s="14">
        <v>5058.8549999999996</v>
      </c>
      <c r="CN1006" s="14">
        <v>4276.9189999999999</v>
      </c>
      <c r="CO1006" s="14">
        <v>6309.8209999999999</v>
      </c>
      <c r="CP1006" s="14">
        <v>4730.598</v>
      </c>
      <c r="CQ1006" s="14">
        <v>4712.4539999999997</v>
      </c>
      <c r="CR1006" s="14">
        <v>5051.7129999999997</v>
      </c>
      <c r="CS1006" s="14">
        <v>5418.1260000000002</v>
      </c>
      <c r="CT1006" s="14">
        <v>5534.6930000000002</v>
      </c>
      <c r="CU1006" s="14">
        <v>6250.3469999999998</v>
      </c>
      <c r="CV1006" s="14">
        <v>5311.1719999999996</v>
      </c>
      <c r="CW1006" s="14">
        <v>5548.018</v>
      </c>
      <c r="CX1006" s="14">
        <v>12392.9</v>
      </c>
      <c r="CY1006" s="14">
        <v>13858.48</v>
      </c>
      <c r="CZ1006" s="14">
        <v>9638.7819999999992</v>
      </c>
      <c r="DA1006" s="14">
        <v>5908.0959999999995</v>
      </c>
      <c r="DB1006" s="14">
        <v>7077.7160000000003</v>
      </c>
      <c r="DC1006" s="14">
        <v>3817.1309999999999</v>
      </c>
      <c r="DD1006" s="14">
        <f>SUMIFS(CountData!$H:$H, CountData!$A:$A, $B1006,CountData!$B:$B, $C1006, CountData!$C:$C, $D1006, CountData!$D:$D, $E1006, CountData!$E:$E, $F1006, CountData!$F:$F, $G1006, CountData!$G:$G, $H1006)</f>
        <v>16</v>
      </c>
      <c r="DE1006" s="14">
        <f>SUMIFS(CountData!$I:$I, CountData!$A:$A, $B1006, CountData!$B:$B, $C1006, CountData!$C:$C, $D1006, CountData!$D:$D, $E1006, CountData!$E:$E, $F1006, CountData!$F:$F, $G1006, CountData!$G:$G, $H1006)</f>
        <v>19</v>
      </c>
      <c r="DF1006" s="27">
        <f t="shared" ca="1" si="15"/>
        <v>2055.7950000000001</v>
      </c>
      <c r="DG1006" s="14">
        <v>0</v>
      </c>
    </row>
    <row r="1007" spans="1:111" x14ac:dyDescent="0.25">
      <c r="A1007" s="14" t="s">
        <v>56</v>
      </c>
      <c r="B1007" s="14" t="s">
        <v>55</v>
      </c>
      <c r="C1007" s="14" t="s">
        <v>55</v>
      </c>
      <c r="D1007" s="14" t="s">
        <v>101</v>
      </c>
      <c r="E1007" s="14" t="s">
        <v>55</v>
      </c>
      <c r="F1007" s="14" t="s">
        <v>55</v>
      </c>
      <c r="G1007" s="14" t="s">
        <v>102</v>
      </c>
      <c r="H1007" s="1">
        <v>42291</v>
      </c>
      <c r="I1007" s="14">
        <v>4210.7879999999996</v>
      </c>
      <c r="J1007" s="14">
        <v>4064.12</v>
      </c>
      <c r="K1007" s="14">
        <v>3987.27</v>
      </c>
      <c r="L1007" s="14">
        <v>4167.6610000000001</v>
      </c>
      <c r="M1007" s="14">
        <v>4594.9740000000002</v>
      </c>
      <c r="N1007" s="14">
        <v>5889.2619999999997</v>
      </c>
      <c r="O1007" s="14">
        <v>7606.93</v>
      </c>
      <c r="P1007" s="14">
        <v>9478.4230000000007</v>
      </c>
      <c r="Q1007" s="14">
        <v>10042.92</v>
      </c>
      <c r="R1007" s="14">
        <v>10679.16</v>
      </c>
      <c r="S1007" s="14">
        <v>13059.2</v>
      </c>
      <c r="T1007" s="14">
        <v>13656.03</v>
      </c>
      <c r="U1007" s="14">
        <v>13928.51</v>
      </c>
      <c r="V1007" s="14">
        <v>14300.98</v>
      </c>
      <c r="W1007" s="14">
        <v>14190.06</v>
      </c>
      <c r="X1007" s="14">
        <v>12257.77</v>
      </c>
      <c r="Y1007" s="14">
        <v>12142.68</v>
      </c>
      <c r="Z1007" s="14">
        <v>11633.04</v>
      </c>
      <c r="AA1007" s="14">
        <v>12240.55</v>
      </c>
      <c r="AB1007" s="14">
        <v>13530.79</v>
      </c>
      <c r="AC1007" s="14">
        <v>11842</v>
      </c>
      <c r="AD1007" s="14">
        <v>8079.1469999999999</v>
      </c>
      <c r="AE1007" s="14">
        <v>5250.3429999999998</v>
      </c>
      <c r="AF1007" s="14">
        <v>4086.4540000000002</v>
      </c>
      <c r="AG1007" s="14">
        <v>12068.51</v>
      </c>
      <c r="AH1007" s="14">
        <v>4210.13</v>
      </c>
      <c r="AI1007" s="14">
        <v>4189.7290000000003</v>
      </c>
      <c r="AJ1007" s="14">
        <v>4118.7209999999995</v>
      </c>
      <c r="AK1007" s="14">
        <v>4304.05</v>
      </c>
      <c r="AL1007" s="14">
        <v>4713.9960000000001</v>
      </c>
      <c r="AM1007" s="14">
        <v>5927.5680000000002</v>
      </c>
      <c r="AN1007" s="14">
        <v>7603.6980000000003</v>
      </c>
      <c r="AO1007" s="14">
        <v>9363.5630000000001</v>
      </c>
      <c r="AP1007" s="14">
        <v>9877.6409999999996</v>
      </c>
      <c r="AQ1007" s="14">
        <v>10549.12</v>
      </c>
      <c r="AR1007" s="14">
        <v>13102.3</v>
      </c>
      <c r="AS1007" s="14">
        <v>13769.06</v>
      </c>
      <c r="AT1007" s="14">
        <v>14005.88</v>
      </c>
      <c r="AU1007" s="14">
        <v>14049.21</v>
      </c>
      <c r="AV1007" s="14">
        <v>13960.65</v>
      </c>
      <c r="AW1007" s="14">
        <v>13529.73</v>
      </c>
      <c r="AX1007" s="14">
        <v>13664.88</v>
      </c>
      <c r="AY1007" s="14">
        <v>13376.58</v>
      </c>
      <c r="AZ1007" s="14">
        <v>13584.9</v>
      </c>
      <c r="BA1007" s="14">
        <v>13260.26</v>
      </c>
      <c r="BB1007" s="14">
        <v>11804.76</v>
      </c>
      <c r="BC1007" s="14">
        <v>8247.6470000000008</v>
      </c>
      <c r="BD1007" s="14">
        <v>5323.0129999999999</v>
      </c>
      <c r="BE1007" s="14">
        <v>4141.5870000000004</v>
      </c>
      <c r="BF1007" s="14">
        <v>13511.78</v>
      </c>
      <c r="BG1007" s="14">
        <v>77.424999999999997</v>
      </c>
      <c r="BH1007" s="14">
        <v>76</v>
      </c>
      <c r="BI1007" s="14">
        <v>75</v>
      </c>
      <c r="BJ1007" s="14">
        <v>74.424999999999997</v>
      </c>
      <c r="BK1007" s="14">
        <v>75.424999999999997</v>
      </c>
      <c r="BL1007" s="14">
        <v>75.424999999999997</v>
      </c>
      <c r="BM1007" s="14">
        <v>75</v>
      </c>
      <c r="BN1007" s="14">
        <v>75</v>
      </c>
      <c r="BO1007" s="14">
        <v>80.849999999999994</v>
      </c>
      <c r="BP1007" s="14">
        <v>83.55</v>
      </c>
      <c r="BQ1007" s="14">
        <v>83.4</v>
      </c>
      <c r="BR1007" s="14">
        <v>82.55</v>
      </c>
      <c r="BS1007" s="14">
        <v>82.974999999999994</v>
      </c>
      <c r="BT1007" s="14">
        <v>83.55</v>
      </c>
      <c r="BU1007" s="14">
        <v>82.7</v>
      </c>
      <c r="BV1007" s="14">
        <v>82.7</v>
      </c>
      <c r="BW1007" s="14">
        <v>82.275000000000006</v>
      </c>
      <c r="BX1007" s="14">
        <v>78.849999999999994</v>
      </c>
      <c r="BY1007" s="14">
        <v>76.424999999999997</v>
      </c>
      <c r="BZ1007" s="14">
        <v>75.424999999999997</v>
      </c>
      <c r="CA1007" s="14">
        <v>74.849999999999994</v>
      </c>
      <c r="CB1007" s="14">
        <v>74</v>
      </c>
      <c r="CC1007" s="14">
        <v>73.575000000000003</v>
      </c>
      <c r="CD1007" s="14">
        <v>74</v>
      </c>
      <c r="CE1007" s="14">
        <v>5850.6819999999998</v>
      </c>
      <c r="CF1007" s="14">
        <v>4592.2470000000003</v>
      </c>
      <c r="CG1007" s="14">
        <v>3640.1869999999999</v>
      </c>
      <c r="CH1007" s="14">
        <v>3212.3330000000001</v>
      </c>
      <c r="CI1007" s="14">
        <v>3260.1959999999999</v>
      </c>
      <c r="CJ1007" s="14">
        <v>2582.4830000000002</v>
      </c>
      <c r="CK1007" s="14">
        <v>3866.8780000000002</v>
      </c>
      <c r="CL1007" s="14">
        <v>4013.0450000000001</v>
      </c>
      <c r="CM1007" s="14">
        <v>4829.1639999999998</v>
      </c>
      <c r="CN1007" s="14">
        <v>4628.8410000000003</v>
      </c>
      <c r="CO1007" s="14">
        <v>5620.8389999999999</v>
      </c>
      <c r="CP1007" s="14">
        <v>4232.7309999999998</v>
      </c>
      <c r="CQ1007" s="14">
        <v>4205.8779999999997</v>
      </c>
      <c r="CR1007" s="14">
        <v>3605.7930000000001</v>
      </c>
      <c r="CS1007" s="14">
        <v>3365.71</v>
      </c>
      <c r="CT1007" s="14">
        <v>3216.1010000000001</v>
      </c>
      <c r="CU1007" s="14">
        <v>3297.04</v>
      </c>
      <c r="CV1007" s="14">
        <v>3617.9870000000001</v>
      </c>
      <c r="CW1007" s="14">
        <v>4262.6469999999999</v>
      </c>
      <c r="CX1007" s="14">
        <v>11454.76</v>
      </c>
      <c r="CY1007" s="14">
        <v>14768.82</v>
      </c>
      <c r="CZ1007" s="14">
        <v>9640.509</v>
      </c>
      <c r="DA1007" s="14">
        <v>4708.8159999999998</v>
      </c>
      <c r="DB1007" s="14">
        <v>4881.78</v>
      </c>
      <c r="DC1007" s="14">
        <v>2125.6370000000002</v>
      </c>
      <c r="DD1007" s="14">
        <f>SUMIFS(CountData!$H:$H, CountData!$A:$A, $B1007,CountData!$B:$B, $C1007, CountData!$C:$C, $D1007, CountData!$D:$D, $E1007, CountData!$E:$E, $F1007, CountData!$F:$F, $G1007, CountData!$G:$G, $H1007)</f>
        <v>16</v>
      </c>
      <c r="DE1007" s="14">
        <f>SUMIFS(CountData!$I:$I, CountData!$A:$A, $B1007, CountData!$B:$B, $C1007, CountData!$C:$C, $D1007, CountData!$D:$D, $E1007, CountData!$E:$E, $F1007, CountData!$F:$F, $G1007, CountData!$G:$G, $H1007)</f>
        <v>19</v>
      </c>
      <c r="DF1007" s="27">
        <f t="shared" ca="1" si="15"/>
        <v>1564.4499999999971</v>
      </c>
      <c r="DG1007" s="14">
        <v>0</v>
      </c>
    </row>
    <row r="1008" spans="1:111" x14ac:dyDescent="0.25">
      <c r="A1008" s="14" t="s">
        <v>56</v>
      </c>
      <c r="B1008" s="14" t="s">
        <v>55</v>
      </c>
      <c r="C1008" s="14" t="s">
        <v>55</v>
      </c>
      <c r="D1008" s="14" t="s">
        <v>101</v>
      </c>
      <c r="E1008" s="14" t="s">
        <v>55</v>
      </c>
      <c r="F1008" s="14" t="s">
        <v>55</v>
      </c>
      <c r="G1008" s="14" t="s">
        <v>62</v>
      </c>
      <c r="H1008" s="1">
        <v>42125</v>
      </c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  <c r="AI1008" s="14"/>
      <c r="AJ1008" s="14"/>
      <c r="AK1008" s="14"/>
      <c r="AL1008" s="14"/>
      <c r="AM1008" s="14"/>
      <c r="AN1008" s="14"/>
      <c r="AO1008" s="14"/>
      <c r="AP1008" s="14"/>
      <c r="AQ1008" s="14"/>
      <c r="AR1008" s="14"/>
      <c r="AS1008" s="14"/>
      <c r="AT1008" s="14"/>
      <c r="AU1008" s="14"/>
      <c r="AV1008" s="14"/>
      <c r="AW1008" s="14"/>
      <c r="AX1008" s="14"/>
      <c r="AY1008" s="14"/>
      <c r="AZ1008" s="14"/>
      <c r="BA1008" s="14"/>
      <c r="BB1008" s="14"/>
      <c r="BC1008" s="14"/>
      <c r="BD1008" s="14"/>
      <c r="BE1008" s="14"/>
      <c r="BF1008" s="14"/>
      <c r="BG1008" s="14"/>
      <c r="BH1008" s="14"/>
      <c r="BI1008" s="14"/>
      <c r="BJ1008" s="14"/>
      <c r="BK1008" s="14"/>
      <c r="BL1008" s="14"/>
      <c r="BM1008" s="14"/>
      <c r="BN1008" s="14"/>
      <c r="BO1008" s="14"/>
      <c r="BP1008" s="14"/>
      <c r="BQ1008" s="14"/>
      <c r="BR1008" s="14"/>
      <c r="BS1008" s="14"/>
      <c r="BT1008" s="14"/>
      <c r="BU1008" s="14"/>
      <c r="BV1008" s="14"/>
      <c r="BW1008" s="14"/>
      <c r="BX1008" s="14"/>
      <c r="BY1008" s="14"/>
      <c r="BZ1008" s="14"/>
      <c r="CA1008" s="14"/>
      <c r="CB1008" s="14"/>
      <c r="CC1008" s="14"/>
      <c r="CD1008" s="14"/>
      <c r="CE1008" s="14"/>
      <c r="CF1008" s="14"/>
      <c r="CG1008" s="14"/>
      <c r="CH1008" s="14"/>
      <c r="CI1008" s="14"/>
      <c r="CJ1008" s="14"/>
      <c r="CK1008" s="14"/>
      <c r="CL1008" s="14"/>
      <c r="CM1008" s="14"/>
      <c r="CN1008" s="14"/>
      <c r="CO1008" s="14"/>
      <c r="CP1008" s="14"/>
      <c r="CQ1008" s="14"/>
      <c r="CR1008" s="14"/>
      <c r="CS1008" s="14"/>
      <c r="CT1008" s="14"/>
      <c r="CU1008" s="14"/>
      <c r="CV1008" s="14"/>
      <c r="CW1008" s="14"/>
      <c r="CX1008" s="14"/>
      <c r="CY1008" s="14"/>
      <c r="CZ1008" s="14"/>
      <c r="DD1008" s="14">
        <f>SUMIFS(CountData!$H:$H, CountData!$A:$A, $B1008,CountData!$B:$B, $C1008, CountData!$C:$C, $D1008, CountData!$D:$D, $E1008, CountData!$E:$E, $F1008, CountData!$F:$F, $G1008, CountData!$G:$G, $H1008)</f>
        <v>16</v>
      </c>
      <c r="DE1008" s="14">
        <f>SUMIFS(CountData!$I:$I, CountData!$A:$A, $B1008, CountData!$B:$B, $C1008, CountData!$C:$C, $D1008, CountData!$D:$D, $E1008, CountData!$E:$E, $F1008, CountData!$F:$F, $G1008, CountData!$G:$G, $H1008)</f>
        <v>19</v>
      </c>
      <c r="DF1008" s="27">
        <f t="shared" ca="1" si="15"/>
        <v>0</v>
      </c>
      <c r="DG1008" s="14">
        <v>1</v>
      </c>
    </row>
    <row r="1009" spans="1:111" x14ac:dyDescent="0.25">
      <c r="A1009" s="14" t="s">
        <v>56</v>
      </c>
      <c r="B1009" s="14" t="s">
        <v>55</v>
      </c>
      <c r="C1009" s="14" t="s">
        <v>55</v>
      </c>
      <c r="D1009" s="14" t="s">
        <v>101</v>
      </c>
      <c r="E1009" s="14" t="s">
        <v>55</v>
      </c>
      <c r="F1009" s="14" t="s">
        <v>55</v>
      </c>
      <c r="G1009" s="14" t="s">
        <v>62</v>
      </c>
      <c r="H1009" s="1">
        <v>42164</v>
      </c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  <c r="AJ1009" s="14"/>
      <c r="AK1009" s="14"/>
      <c r="AL1009" s="14"/>
      <c r="AM1009" s="14"/>
      <c r="AN1009" s="14"/>
      <c r="AO1009" s="14"/>
      <c r="AP1009" s="14"/>
      <c r="AQ1009" s="14"/>
      <c r="AR1009" s="14"/>
      <c r="AS1009" s="14"/>
      <c r="AT1009" s="14"/>
      <c r="AU1009" s="14"/>
      <c r="AV1009" s="14"/>
      <c r="AW1009" s="14"/>
      <c r="AX1009" s="14"/>
      <c r="AY1009" s="14"/>
      <c r="AZ1009" s="14"/>
      <c r="BA1009" s="14"/>
      <c r="BB1009" s="14"/>
      <c r="BC1009" s="14"/>
      <c r="BD1009" s="14"/>
      <c r="BE1009" s="14"/>
      <c r="BF1009" s="14"/>
      <c r="BG1009" s="14"/>
      <c r="BH1009" s="14"/>
      <c r="BI1009" s="14"/>
      <c r="BJ1009" s="14"/>
      <c r="BK1009" s="14"/>
      <c r="BL1009" s="14"/>
      <c r="BM1009" s="14"/>
      <c r="BN1009" s="14"/>
      <c r="BO1009" s="14"/>
      <c r="BP1009" s="14"/>
      <c r="BQ1009" s="14"/>
      <c r="BR1009" s="14"/>
      <c r="BS1009" s="14"/>
      <c r="BT1009" s="14"/>
      <c r="BU1009" s="14"/>
      <c r="BV1009" s="14"/>
      <c r="BW1009" s="14"/>
      <c r="BX1009" s="14"/>
      <c r="BY1009" s="14"/>
      <c r="BZ1009" s="14"/>
      <c r="CA1009" s="14"/>
      <c r="CB1009" s="14"/>
      <c r="CC1009" s="14"/>
      <c r="CD1009" s="14"/>
      <c r="CE1009" s="14"/>
      <c r="CF1009" s="14"/>
      <c r="CG1009" s="14"/>
      <c r="CH1009" s="14"/>
      <c r="CI1009" s="14"/>
      <c r="CJ1009" s="14"/>
      <c r="CK1009" s="14"/>
      <c r="CL1009" s="14"/>
      <c r="CM1009" s="14"/>
      <c r="CN1009" s="14"/>
      <c r="CO1009" s="14"/>
      <c r="CP1009" s="14"/>
      <c r="CQ1009" s="14"/>
      <c r="CR1009" s="14"/>
      <c r="CS1009" s="14"/>
      <c r="CT1009" s="14"/>
      <c r="CU1009" s="14"/>
      <c r="CV1009" s="14"/>
      <c r="CW1009" s="14"/>
      <c r="CX1009" s="14"/>
      <c r="CY1009" s="14"/>
      <c r="CZ1009" s="14"/>
      <c r="DD1009" s="14">
        <f>SUMIFS(CountData!$H:$H, CountData!$A:$A, $B1009,CountData!$B:$B, $C1009, CountData!$C:$C, $D1009, CountData!$D:$D, $E1009, CountData!$E:$E, $F1009, CountData!$F:$F, $G1009, CountData!$G:$G, $H1009)</f>
        <v>16</v>
      </c>
      <c r="DE1009" s="14">
        <f>SUMIFS(CountData!$I:$I, CountData!$A:$A, $B1009, CountData!$B:$B, $C1009, CountData!$C:$C, $D1009, CountData!$D:$D, $E1009, CountData!$E:$E, $F1009, CountData!$F:$F, $G1009, CountData!$G:$G, $H1009)</f>
        <v>19</v>
      </c>
      <c r="DF1009" s="27">
        <f t="shared" ca="1" si="15"/>
        <v>0</v>
      </c>
      <c r="DG1009" s="14">
        <v>1</v>
      </c>
    </row>
    <row r="1010" spans="1:111" x14ac:dyDescent="0.25">
      <c r="A1010" s="14" t="s">
        <v>56</v>
      </c>
      <c r="B1010" s="14" t="s">
        <v>55</v>
      </c>
      <c r="C1010" s="14" t="s">
        <v>55</v>
      </c>
      <c r="D1010" s="14" t="s">
        <v>101</v>
      </c>
      <c r="E1010" s="14" t="s">
        <v>55</v>
      </c>
      <c r="F1010" s="14" t="s">
        <v>55</v>
      </c>
      <c r="G1010" s="14" t="s">
        <v>62</v>
      </c>
      <c r="H1010" s="1">
        <v>42171</v>
      </c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  <c r="AJ1010" s="14"/>
      <c r="AK1010" s="14"/>
      <c r="AL1010" s="14"/>
      <c r="AM1010" s="14"/>
      <c r="AN1010" s="14"/>
      <c r="AO1010" s="14"/>
      <c r="AP1010" s="14"/>
      <c r="AQ1010" s="14"/>
      <c r="AR1010" s="14"/>
      <c r="AS1010" s="14"/>
      <c r="AT1010" s="14"/>
      <c r="AU1010" s="14"/>
      <c r="AV1010" s="14"/>
      <c r="AW1010" s="14"/>
      <c r="AX1010" s="14"/>
      <c r="AY1010" s="14"/>
      <c r="AZ1010" s="14"/>
      <c r="BA1010" s="14"/>
      <c r="BB1010" s="14"/>
      <c r="BC1010" s="14"/>
      <c r="BD1010" s="14"/>
      <c r="BE1010" s="14"/>
      <c r="BF1010" s="14"/>
      <c r="BG1010" s="14"/>
      <c r="BH1010" s="14"/>
      <c r="BI1010" s="14"/>
      <c r="BJ1010" s="14"/>
      <c r="BK1010" s="14"/>
      <c r="BL1010" s="14"/>
      <c r="BM1010" s="14"/>
      <c r="BN1010" s="14"/>
      <c r="BO1010" s="14"/>
      <c r="BP1010" s="14"/>
      <c r="BQ1010" s="14"/>
      <c r="BR1010" s="14"/>
      <c r="BS1010" s="14"/>
      <c r="BT1010" s="14"/>
      <c r="BU1010" s="14"/>
      <c r="BV1010" s="14"/>
      <c r="BW1010" s="14"/>
      <c r="BX1010" s="14"/>
      <c r="BY1010" s="14"/>
      <c r="BZ1010" s="14"/>
      <c r="CA1010" s="14"/>
      <c r="CB1010" s="14"/>
      <c r="CC1010" s="14"/>
      <c r="CD1010" s="14"/>
      <c r="CE1010" s="14"/>
      <c r="CF1010" s="14"/>
      <c r="CG1010" s="14"/>
      <c r="CH1010" s="14"/>
      <c r="CI1010" s="14"/>
      <c r="CJ1010" s="14"/>
      <c r="CK1010" s="14"/>
      <c r="CL1010" s="14"/>
      <c r="CM1010" s="14"/>
      <c r="CN1010" s="14"/>
      <c r="CO1010" s="14"/>
      <c r="CP1010" s="14"/>
      <c r="CQ1010" s="14"/>
      <c r="CR1010" s="14"/>
      <c r="CS1010" s="14"/>
      <c r="CT1010" s="14"/>
      <c r="CU1010" s="14"/>
      <c r="CV1010" s="14"/>
      <c r="CW1010" s="14"/>
      <c r="CX1010" s="14"/>
      <c r="CY1010" s="14"/>
      <c r="CZ1010" s="14"/>
      <c r="DD1010" s="14">
        <f>SUMIFS(CountData!$H:$H, CountData!$A:$A, $B1010,CountData!$B:$B, $C1010, CountData!$C:$C, $D1010, CountData!$D:$D, $E1010, CountData!$E:$E, $F1010, CountData!$F:$F, $G1010, CountData!$G:$G, $H1010)</f>
        <v>16</v>
      </c>
      <c r="DE1010" s="14">
        <f>SUMIFS(CountData!$I:$I, CountData!$A:$A, $B1010, CountData!$B:$B, $C1010, CountData!$C:$C, $D1010, CountData!$D:$D, $E1010, CountData!$E:$E, $F1010, CountData!$F:$F, $G1010, CountData!$G:$G, $H1010)</f>
        <v>19</v>
      </c>
      <c r="DF1010" s="27">
        <f t="shared" ca="1" si="15"/>
        <v>0</v>
      </c>
      <c r="DG1010" s="14">
        <v>1</v>
      </c>
    </row>
    <row r="1011" spans="1:111" x14ac:dyDescent="0.25">
      <c r="A1011" s="14" t="s">
        <v>56</v>
      </c>
      <c r="B1011" s="14" t="s">
        <v>55</v>
      </c>
      <c r="C1011" s="14" t="s">
        <v>55</v>
      </c>
      <c r="D1011" s="14" t="s">
        <v>101</v>
      </c>
      <c r="E1011" s="14" t="s">
        <v>55</v>
      </c>
      <c r="F1011" s="14" t="s">
        <v>55</v>
      </c>
      <c r="G1011" s="14" t="s">
        <v>62</v>
      </c>
      <c r="H1011" s="1">
        <v>42172</v>
      </c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  <c r="AI1011" s="14"/>
      <c r="AJ1011" s="14"/>
      <c r="AK1011" s="14"/>
      <c r="AL1011" s="14"/>
      <c r="AM1011" s="14"/>
      <c r="AN1011" s="14"/>
      <c r="AO1011" s="14"/>
      <c r="AP1011" s="14"/>
      <c r="AQ1011" s="14"/>
      <c r="AR1011" s="14"/>
      <c r="AS1011" s="14"/>
      <c r="AT1011" s="14"/>
      <c r="AU1011" s="14"/>
      <c r="AV1011" s="14"/>
      <c r="AW1011" s="14"/>
      <c r="AX1011" s="14"/>
      <c r="AY1011" s="14"/>
      <c r="AZ1011" s="14"/>
      <c r="BA1011" s="14"/>
      <c r="BB1011" s="14"/>
      <c r="BC1011" s="14"/>
      <c r="BD1011" s="14"/>
      <c r="BE1011" s="14"/>
      <c r="BF1011" s="14"/>
      <c r="BG1011" s="14"/>
      <c r="BH1011" s="14"/>
      <c r="BI1011" s="14"/>
      <c r="BJ1011" s="14"/>
      <c r="BK1011" s="14"/>
      <c r="BL1011" s="14"/>
      <c r="BM1011" s="14"/>
      <c r="BN1011" s="14"/>
      <c r="BO1011" s="14"/>
      <c r="BP1011" s="14"/>
      <c r="BQ1011" s="14"/>
      <c r="BR1011" s="14"/>
      <c r="BS1011" s="14"/>
      <c r="BT1011" s="14"/>
      <c r="BU1011" s="14"/>
      <c r="BV1011" s="14"/>
      <c r="BW1011" s="14"/>
      <c r="BX1011" s="14"/>
      <c r="BY1011" s="14"/>
      <c r="BZ1011" s="14"/>
      <c r="CA1011" s="14"/>
      <c r="CB1011" s="14"/>
      <c r="CC1011" s="14"/>
      <c r="CD1011" s="14"/>
      <c r="CE1011" s="14"/>
      <c r="CF1011" s="14"/>
      <c r="CG1011" s="14"/>
      <c r="CH1011" s="14"/>
      <c r="CI1011" s="14"/>
      <c r="CJ1011" s="14"/>
      <c r="CK1011" s="14"/>
      <c r="CL1011" s="14"/>
      <c r="CM1011" s="14"/>
      <c r="CN1011" s="14"/>
      <c r="CO1011" s="14"/>
      <c r="CP1011" s="14"/>
      <c r="CQ1011" s="14"/>
      <c r="CR1011" s="14"/>
      <c r="CS1011" s="14"/>
      <c r="CT1011" s="14"/>
      <c r="CU1011" s="14"/>
      <c r="CV1011" s="14"/>
      <c r="CW1011" s="14"/>
      <c r="CX1011" s="14"/>
      <c r="CY1011" s="14"/>
      <c r="CZ1011" s="14"/>
      <c r="DD1011" s="14">
        <f>SUMIFS(CountData!$H:$H, CountData!$A:$A, $B1011,CountData!$B:$B, $C1011, CountData!$C:$C, $D1011, CountData!$D:$D, $E1011, CountData!$E:$E, $F1011, CountData!$F:$F, $G1011, CountData!$G:$G, $H1011)</f>
        <v>16</v>
      </c>
      <c r="DE1011" s="14">
        <f>SUMIFS(CountData!$I:$I, CountData!$A:$A, $B1011, CountData!$B:$B, $C1011, CountData!$C:$C, $D1011, CountData!$D:$D, $E1011, CountData!$E:$E, $F1011, CountData!$F:$F, $G1011, CountData!$G:$G, $H1011)</f>
        <v>19</v>
      </c>
      <c r="DF1011" s="27">
        <f t="shared" ca="1" si="15"/>
        <v>0</v>
      </c>
      <c r="DG1011" s="14">
        <v>1</v>
      </c>
    </row>
    <row r="1012" spans="1:111" x14ac:dyDescent="0.25">
      <c r="A1012" s="14" t="s">
        <v>56</v>
      </c>
      <c r="B1012" s="14" t="s">
        <v>55</v>
      </c>
      <c r="C1012" s="14" t="s">
        <v>55</v>
      </c>
      <c r="D1012" s="14" t="s">
        <v>101</v>
      </c>
      <c r="E1012" s="14" t="s">
        <v>55</v>
      </c>
      <c r="F1012" s="14" t="s">
        <v>55</v>
      </c>
      <c r="G1012" s="14" t="s">
        <v>62</v>
      </c>
      <c r="H1012" s="1">
        <v>42177</v>
      </c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4"/>
      <c r="AK1012" s="14"/>
      <c r="AL1012" s="14"/>
      <c r="AM1012" s="14"/>
      <c r="AN1012" s="14"/>
      <c r="AO1012" s="14"/>
      <c r="AP1012" s="14"/>
      <c r="AQ1012" s="14"/>
      <c r="AR1012" s="14"/>
      <c r="AS1012" s="14"/>
      <c r="AT1012" s="14"/>
      <c r="AU1012" s="14"/>
      <c r="AV1012" s="14"/>
      <c r="AW1012" s="14"/>
      <c r="AX1012" s="14"/>
      <c r="AY1012" s="14"/>
      <c r="AZ1012" s="14"/>
      <c r="BA1012" s="14"/>
      <c r="BB1012" s="14"/>
      <c r="BC1012" s="14"/>
      <c r="BD1012" s="14"/>
      <c r="BE1012" s="14"/>
      <c r="BF1012" s="14"/>
      <c r="BG1012" s="14"/>
      <c r="BH1012" s="14"/>
      <c r="BI1012" s="14"/>
      <c r="BJ1012" s="14"/>
      <c r="BK1012" s="14"/>
      <c r="BL1012" s="14"/>
      <c r="BM1012" s="14"/>
      <c r="BN1012" s="14"/>
      <c r="BO1012" s="14"/>
      <c r="BP1012" s="14"/>
      <c r="BQ1012" s="14"/>
      <c r="BR1012" s="14"/>
      <c r="BS1012" s="14"/>
      <c r="BT1012" s="14"/>
      <c r="BU1012" s="14"/>
      <c r="BV1012" s="14"/>
      <c r="BW1012" s="14"/>
      <c r="BX1012" s="14"/>
      <c r="BY1012" s="14"/>
      <c r="BZ1012" s="14"/>
      <c r="CA1012" s="14"/>
      <c r="CB1012" s="14"/>
      <c r="CC1012" s="14"/>
      <c r="CD1012" s="14"/>
      <c r="CE1012" s="14"/>
      <c r="CF1012" s="14"/>
      <c r="CG1012" s="14"/>
      <c r="CH1012" s="14"/>
      <c r="CI1012" s="14"/>
      <c r="CJ1012" s="14"/>
      <c r="CK1012" s="14"/>
      <c r="CL1012" s="14"/>
      <c r="CM1012" s="14"/>
      <c r="CN1012" s="14"/>
      <c r="CO1012" s="14"/>
      <c r="CP1012" s="14"/>
      <c r="CQ1012" s="14"/>
      <c r="CR1012" s="14"/>
      <c r="CS1012" s="14"/>
      <c r="CT1012" s="14"/>
      <c r="CU1012" s="14"/>
      <c r="CV1012" s="14"/>
      <c r="CW1012" s="14"/>
      <c r="CX1012" s="14"/>
      <c r="CY1012" s="14"/>
      <c r="CZ1012" s="14"/>
      <c r="DD1012" s="14">
        <f>SUMIFS(CountData!$H:$H, CountData!$A:$A, $B1012,CountData!$B:$B, $C1012, CountData!$C:$C, $D1012, CountData!$D:$D, $E1012, CountData!$E:$E, $F1012, CountData!$F:$F, $G1012, CountData!$G:$G, $H1012)</f>
        <v>16</v>
      </c>
      <c r="DE1012" s="14">
        <f>SUMIFS(CountData!$I:$I, CountData!$A:$A, $B1012, CountData!$B:$B, $C1012, CountData!$C:$C, $D1012, CountData!$D:$D, $E1012, CountData!$E:$E, $F1012, CountData!$F:$F, $G1012, CountData!$G:$G, $H1012)</f>
        <v>19</v>
      </c>
      <c r="DF1012" s="27">
        <f t="shared" ca="1" si="15"/>
        <v>0</v>
      </c>
      <c r="DG1012" s="14">
        <v>1</v>
      </c>
    </row>
    <row r="1013" spans="1:111" x14ac:dyDescent="0.25">
      <c r="A1013" s="14" t="s">
        <v>56</v>
      </c>
      <c r="B1013" s="14" t="s">
        <v>55</v>
      </c>
      <c r="C1013" s="14" t="s">
        <v>55</v>
      </c>
      <c r="D1013" s="14" t="s">
        <v>101</v>
      </c>
      <c r="E1013" s="14" t="s">
        <v>55</v>
      </c>
      <c r="F1013" s="14" t="s">
        <v>55</v>
      </c>
      <c r="G1013" s="14" t="s">
        <v>62</v>
      </c>
      <c r="H1013" s="1">
        <v>42179</v>
      </c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  <c r="AJ1013" s="14"/>
      <c r="AK1013" s="14"/>
      <c r="AL1013" s="14"/>
      <c r="AM1013" s="14"/>
      <c r="AN1013" s="14"/>
      <c r="AO1013" s="14"/>
      <c r="AP1013" s="14"/>
      <c r="AQ1013" s="14"/>
      <c r="AR1013" s="14"/>
      <c r="AS1013" s="14"/>
      <c r="AT1013" s="14"/>
      <c r="AU1013" s="14"/>
      <c r="AV1013" s="14"/>
      <c r="AW1013" s="14"/>
      <c r="AX1013" s="14"/>
      <c r="AY1013" s="14"/>
      <c r="AZ1013" s="14"/>
      <c r="BA1013" s="14"/>
      <c r="BB1013" s="14"/>
      <c r="BC1013" s="14"/>
      <c r="BD1013" s="14"/>
      <c r="BE1013" s="14"/>
      <c r="BF1013" s="14"/>
      <c r="BG1013" s="14"/>
      <c r="BH1013" s="14"/>
      <c r="BI1013" s="14"/>
      <c r="BJ1013" s="14"/>
      <c r="BK1013" s="14"/>
      <c r="BL1013" s="14"/>
      <c r="BM1013" s="14"/>
      <c r="BN1013" s="14"/>
      <c r="BO1013" s="14"/>
      <c r="BP1013" s="14"/>
      <c r="BQ1013" s="14"/>
      <c r="BR1013" s="14"/>
      <c r="BS1013" s="14"/>
      <c r="BT1013" s="14"/>
      <c r="BU1013" s="14"/>
      <c r="BV1013" s="14"/>
      <c r="BW1013" s="14"/>
      <c r="BX1013" s="14"/>
      <c r="BY1013" s="14"/>
      <c r="BZ1013" s="14"/>
      <c r="CA1013" s="14"/>
      <c r="CB1013" s="14"/>
      <c r="CC1013" s="14"/>
      <c r="CD1013" s="14"/>
      <c r="CE1013" s="14"/>
      <c r="CF1013" s="14"/>
      <c r="CG1013" s="14"/>
      <c r="CH1013" s="14"/>
      <c r="CI1013" s="14"/>
      <c r="CJ1013" s="14"/>
      <c r="CK1013" s="14"/>
      <c r="CL1013" s="14"/>
      <c r="CM1013" s="14"/>
      <c r="CN1013" s="14"/>
      <c r="CO1013" s="14"/>
      <c r="CP1013" s="14"/>
      <c r="CQ1013" s="14"/>
      <c r="CR1013" s="14"/>
      <c r="CS1013" s="14"/>
      <c r="CT1013" s="14"/>
      <c r="CU1013" s="14"/>
      <c r="CV1013" s="14"/>
      <c r="CW1013" s="14"/>
      <c r="CX1013" s="14"/>
      <c r="CY1013" s="14"/>
      <c r="CZ1013" s="14"/>
      <c r="DD1013" s="14">
        <f>SUMIFS(CountData!$H:$H, CountData!$A:$A, $B1013,CountData!$B:$B, $C1013, CountData!$C:$C, $D1013, CountData!$D:$D, $E1013, CountData!$E:$E, $F1013, CountData!$F:$F, $G1013, CountData!$G:$G, $H1013)</f>
        <v>16</v>
      </c>
      <c r="DE1013" s="14">
        <f>SUMIFS(CountData!$I:$I, CountData!$A:$A, $B1013, CountData!$B:$B, $C1013, CountData!$C:$C, $D1013, CountData!$D:$D, $E1013, CountData!$E:$E, $F1013, CountData!$F:$F, $G1013, CountData!$G:$G, $H1013)</f>
        <v>19</v>
      </c>
      <c r="DF1013" s="27">
        <f t="shared" ca="1" si="15"/>
        <v>0</v>
      </c>
      <c r="DG1013" s="14">
        <v>1</v>
      </c>
    </row>
    <row r="1014" spans="1:111" x14ac:dyDescent="0.25">
      <c r="A1014" s="14" t="s">
        <v>56</v>
      </c>
      <c r="B1014" s="14" t="s">
        <v>55</v>
      </c>
      <c r="C1014" s="14" t="s">
        <v>55</v>
      </c>
      <c r="D1014" s="14" t="s">
        <v>101</v>
      </c>
      <c r="E1014" s="14" t="s">
        <v>55</v>
      </c>
      <c r="F1014" s="14" t="s">
        <v>55</v>
      </c>
      <c r="G1014" s="14" t="s">
        <v>62</v>
      </c>
      <c r="H1014" s="1">
        <v>42180</v>
      </c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14"/>
      <c r="AO1014" s="14"/>
      <c r="AP1014" s="14"/>
      <c r="AQ1014" s="14"/>
      <c r="AR1014" s="14"/>
      <c r="AS1014" s="14"/>
      <c r="AT1014" s="14"/>
      <c r="AU1014" s="14"/>
      <c r="AV1014" s="14"/>
      <c r="AW1014" s="14"/>
      <c r="AX1014" s="14"/>
      <c r="AY1014" s="14"/>
      <c r="AZ1014" s="14"/>
      <c r="BA1014" s="14"/>
      <c r="BB1014" s="14"/>
      <c r="BC1014" s="14"/>
      <c r="BD1014" s="14"/>
      <c r="BE1014" s="14"/>
      <c r="BF1014" s="14"/>
      <c r="BG1014" s="14"/>
      <c r="BH1014" s="14"/>
      <c r="BI1014" s="14"/>
      <c r="BJ1014" s="14"/>
      <c r="BK1014" s="14"/>
      <c r="BL1014" s="14"/>
      <c r="BM1014" s="14"/>
      <c r="BN1014" s="14"/>
      <c r="BO1014" s="14"/>
      <c r="BP1014" s="14"/>
      <c r="BQ1014" s="14"/>
      <c r="BR1014" s="14"/>
      <c r="BS1014" s="14"/>
      <c r="BT1014" s="14"/>
      <c r="BU1014" s="14"/>
      <c r="BV1014" s="14"/>
      <c r="BW1014" s="14"/>
      <c r="BX1014" s="14"/>
      <c r="BY1014" s="14"/>
      <c r="BZ1014" s="14"/>
      <c r="CA1014" s="14"/>
      <c r="CB1014" s="14"/>
      <c r="CC1014" s="14"/>
      <c r="CD1014" s="14"/>
      <c r="CE1014" s="14"/>
      <c r="CF1014" s="14"/>
      <c r="CG1014" s="14"/>
      <c r="CH1014" s="14"/>
      <c r="CI1014" s="14"/>
      <c r="CJ1014" s="14"/>
      <c r="CK1014" s="14"/>
      <c r="CL1014" s="14"/>
      <c r="CM1014" s="14"/>
      <c r="CN1014" s="14"/>
      <c r="CO1014" s="14"/>
      <c r="CP1014" s="14"/>
      <c r="CQ1014" s="14"/>
      <c r="CR1014" s="14"/>
      <c r="CS1014" s="14"/>
      <c r="CT1014" s="14"/>
      <c r="CU1014" s="14"/>
      <c r="CV1014" s="14"/>
      <c r="CW1014" s="14"/>
      <c r="CX1014" s="14"/>
      <c r="CY1014" s="14"/>
      <c r="CZ1014" s="14"/>
      <c r="DD1014" s="14">
        <f>SUMIFS(CountData!$H:$H, CountData!$A:$A, $B1014,CountData!$B:$B, $C1014, CountData!$C:$C, $D1014, CountData!$D:$D, $E1014, CountData!$E:$E, $F1014, CountData!$F:$F, $G1014, CountData!$G:$G, $H1014)</f>
        <v>16</v>
      </c>
      <c r="DE1014" s="14">
        <f>SUMIFS(CountData!$I:$I, CountData!$A:$A, $B1014, CountData!$B:$B, $C1014, CountData!$C:$C, $D1014, CountData!$D:$D, $E1014, CountData!$E:$E, $F1014, CountData!$F:$F, $G1014, CountData!$G:$G, $H1014)</f>
        <v>19</v>
      </c>
      <c r="DF1014" s="27">
        <f t="shared" ca="1" si="15"/>
        <v>0</v>
      </c>
      <c r="DG1014" s="14">
        <v>1</v>
      </c>
    </row>
    <row r="1015" spans="1:111" x14ac:dyDescent="0.25">
      <c r="A1015" s="14" t="s">
        <v>56</v>
      </c>
      <c r="B1015" s="14" t="s">
        <v>55</v>
      </c>
      <c r="C1015" s="14" t="s">
        <v>55</v>
      </c>
      <c r="D1015" s="14" t="s">
        <v>101</v>
      </c>
      <c r="E1015" s="14" t="s">
        <v>55</v>
      </c>
      <c r="F1015" s="14" t="s">
        <v>55</v>
      </c>
      <c r="G1015" s="14" t="s">
        <v>62</v>
      </c>
      <c r="H1015" s="1">
        <v>42181</v>
      </c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  <c r="AP1015" s="14"/>
      <c r="AQ1015" s="14"/>
      <c r="AR1015" s="14"/>
      <c r="AS1015" s="14"/>
      <c r="AT1015" s="14"/>
      <c r="AU1015" s="14"/>
      <c r="AV1015" s="14"/>
      <c r="AW1015" s="14"/>
      <c r="AX1015" s="14"/>
      <c r="AY1015" s="14"/>
      <c r="AZ1015" s="14"/>
      <c r="BA1015" s="14"/>
      <c r="BB1015" s="14"/>
      <c r="BC1015" s="14"/>
      <c r="BD1015" s="14"/>
      <c r="BE1015" s="14"/>
      <c r="BF1015" s="14"/>
      <c r="BG1015" s="14"/>
      <c r="BH1015" s="14"/>
      <c r="BI1015" s="14"/>
      <c r="BJ1015" s="14"/>
      <c r="BK1015" s="14"/>
      <c r="BL1015" s="14"/>
      <c r="BM1015" s="14"/>
      <c r="BN1015" s="14"/>
      <c r="BO1015" s="14"/>
      <c r="BP1015" s="14"/>
      <c r="BQ1015" s="14"/>
      <c r="BR1015" s="14"/>
      <c r="BS1015" s="14"/>
      <c r="BT1015" s="14"/>
      <c r="BU1015" s="14"/>
      <c r="BV1015" s="14"/>
      <c r="BW1015" s="14"/>
      <c r="BX1015" s="14"/>
      <c r="BY1015" s="14"/>
      <c r="BZ1015" s="14"/>
      <c r="CA1015" s="14"/>
      <c r="CB1015" s="14"/>
      <c r="CC1015" s="14"/>
      <c r="CD1015" s="14"/>
      <c r="CE1015" s="14"/>
      <c r="CF1015" s="14"/>
      <c r="CG1015" s="14"/>
      <c r="CH1015" s="14"/>
      <c r="CI1015" s="14"/>
      <c r="CJ1015" s="14"/>
      <c r="CK1015" s="14"/>
      <c r="CL1015" s="14"/>
      <c r="CM1015" s="14"/>
      <c r="CN1015" s="14"/>
      <c r="CO1015" s="14"/>
      <c r="CP1015" s="14"/>
      <c r="CQ1015" s="14"/>
      <c r="CR1015" s="14"/>
      <c r="CS1015" s="14"/>
      <c r="CT1015" s="14"/>
      <c r="CU1015" s="14"/>
      <c r="CV1015" s="14"/>
      <c r="CW1015" s="14"/>
      <c r="CX1015" s="14"/>
      <c r="CY1015" s="14"/>
      <c r="CZ1015" s="14"/>
      <c r="DD1015" s="14">
        <f>SUMIFS(CountData!$H:$H, CountData!$A:$A, $B1015,CountData!$B:$B, $C1015, CountData!$C:$C, $D1015, CountData!$D:$D, $E1015, CountData!$E:$E, $F1015, CountData!$F:$F, $G1015, CountData!$G:$G, $H1015)</f>
        <v>16</v>
      </c>
      <c r="DE1015" s="14">
        <f>SUMIFS(CountData!$I:$I, CountData!$A:$A, $B1015, CountData!$B:$B, $C1015, CountData!$C:$C, $D1015, CountData!$D:$D, $E1015, CountData!$E:$E, $F1015, CountData!$F:$F, $G1015, CountData!$G:$G, $H1015)</f>
        <v>19</v>
      </c>
      <c r="DF1015" s="27">
        <f t="shared" ca="1" si="15"/>
        <v>0</v>
      </c>
      <c r="DG1015" s="14">
        <v>1</v>
      </c>
    </row>
    <row r="1016" spans="1:111" x14ac:dyDescent="0.25">
      <c r="A1016" s="14" t="s">
        <v>56</v>
      </c>
      <c r="B1016" s="14" t="s">
        <v>55</v>
      </c>
      <c r="C1016" s="14" t="s">
        <v>55</v>
      </c>
      <c r="D1016" s="14" t="s">
        <v>101</v>
      </c>
      <c r="E1016" s="14" t="s">
        <v>55</v>
      </c>
      <c r="F1016" s="14" t="s">
        <v>55</v>
      </c>
      <c r="G1016" s="14" t="s">
        <v>62</v>
      </c>
      <c r="H1016" s="1">
        <v>42185</v>
      </c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  <c r="AJ1016" s="14"/>
      <c r="AK1016" s="14"/>
      <c r="AL1016" s="14"/>
      <c r="AM1016" s="14"/>
      <c r="AN1016" s="14"/>
      <c r="AO1016" s="14"/>
      <c r="AP1016" s="14"/>
      <c r="AQ1016" s="14"/>
      <c r="AR1016" s="14"/>
      <c r="AS1016" s="14"/>
      <c r="AT1016" s="14"/>
      <c r="AU1016" s="14"/>
      <c r="AV1016" s="14"/>
      <c r="AW1016" s="14"/>
      <c r="AX1016" s="14"/>
      <c r="AY1016" s="14"/>
      <c r="AZ1016" s="14"/>
      <c r="BA1016" s="14"/>
      <c r="BB1016" s="14"/>
      <c r="BC1016" s="14"/>
      <c r="BD1016" s="14"/>
      <c r="BE1016" s="14"/>
      <c r="BF1016" s="14"/>
      <c r="BG1016" s="14"/>
      <c r="BH1016" s="14"/>
      <c r="BI1016" s="14"/>
      <c r="BJ1016" s="14"/>
      <c r="BK1016" s="14"/>
      <c r="BL1016" s="14"/>
      <c r="BM1016" s="14"/>
      <c r="BN1016" s="14"/>
      <c r="BO1016" s="14"/>
      <c r="BP1016" s="14"/>
      <c r="BQ1016" s="14"/>
      <c r="BR1016" s="14"/>
      <c r="BS1016" s="14"/>
      <c r="BT1016" s="14"/>
      <c r="BU1016" s="14"/>
      <c r="BV1016" s="14"/>
      <c r="BW1016" s="14"/>
      <c r="BX1016" s="14"/>
      <c r="BY1016" s="14"/>
      <c r="BZ1016" s="14"/>
      <c r="CA1016" s="14"/>
      <c r="CB1016" s="14"/>
      <c r="CC1016" s="14"/>
      <c r="CD1016" s="14"/>
      <c r="CE1016" s="14"/>
      <c r="CF1016" s="14"/>
      <c r="CG1016" s="14"/>
      <c r="CH1016" s="14"/>
      <c r="CI1016" s="14"/>
      <c r="CJ1016" s="14"/>
      <c r="CK1016" s="14"/>
      <c r="CL1016" s="14"/>
      <c r="CM1016" s="14"/>
      <c r="CN1016" s="14"/>
      <c r="CO1016" s="14"/>
      <c r="CP1016" s="14"/>
      <c r="CQ1016" s="14"/>
      <c r="CR1016" s="14"/>
      <c r="CS1016" s="14"/>
      <c r="CT1016" s="14"/>
      <c r="CU1016" s="14"/>
      <c r="CV1016" s="14"/>
      <c r="CW1016" s="14"/>
      <c r="CX1016" s="14"/>
      <c r="CY1016" s="14"/>
      <c r="CZ1016" s="14"/>
      <c r="DD1016" s="14">
        <f>SUMIFS(CountData!$H:$H, CountData!$A:$A, $B1016,CountData!$B:$B, $C1016, CountData!$C:$C, $D1016, CountData!$D:$D, $E1016, CountData!$E:$E, $F1016, CountData!$F:$F, $G1016, CountData!$G:$G, $H1016)</f>
        <v>16</v>
      </c>
      <c r="DE1016" s="14">
        <f>SUMIFS(CountData!$I:$I, CountData!$A:$A, $B1016, CountData!$B:$B, $C1016, CountData!$C:$C, $D1016, CountData!$D:$D, $E1016, CountData!$E:$E, $F1016, CountData!$F:$F, $G1016, CountData!$G:$G, $H1016)</f>
        <v>19</v>
      </c>
      <c r="DF1016" s="27">
        <f t="shared" ca="1" si="15"/>
        <v>0</v>
      </c>
      <c r="DG1016" s="14">
        <v>1</v>
      </c>
    </row>
    <row r="1017" spans="1:111" x14ac:dyDescent="0.25">
      <c r="A1017" s="14" t="s">
        <v>56</v>
      </c>
      <c r="B1017" s="14" t="s">
        <v>55</v>
      </c>
      <c r="C1017" s="14" t="s">
        <v>55</v>
      </c>
      <c r="D1017" s="14" t="s">
        <v>101</v>
      </c>
      <c r="E1017" s="14" t="s">
        <v>55</v>
      </c>
      <c r="F1017" s="14" t="s">
        <v>55</v>
      </c>
      <c r="G1017" s="14" t="s">
        <v>62</v>
      </c>
      <c r="H1017" s="1">
        <v>42186</v>
      </c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  <c r="AI1017" s="14"/>
      <c r="AJ1017" s="14"/>
      <c r="AK1017" s="14"/>
      <c r="AL1017" s="14"/>
      <c r="AM1017" s="14"/>
      <c r="AN1017" s="14"/>
      <c r="AO1017" s="14"/>
      <c r="AP1017" s="14"/>
      <c r="AQ1017" s="14"/>
      <c r="AR1017" s="14"/>
      <c r="AS1017" s="14"/>
      <c r="AT1017" s="14"/>
      <c r="AU1017" s="14"/>
      <c r="AV1017" s="14"/>
      <c r="AW1017" s="14"/>
      <c r="AX1017" s="14"/>
      <c r="AY1017" s="14"/>
      <c r="AZ1017" s="14"/>
      <c r="BA1017" s="14"/>
      <c r="BB1017" s="14"/>
      <c r="BC1017" s="14"/>
      <c r="BD1017" s="14"/>
      <c r="BE1017" s="14"/>
      <c r="BF1017" s="14"/>
      <c r="BG1017" s="14"/>
      <c r="BH1017" s="14"/>
      <c r="BI1017" s="14"/>
      <c r="BJ1017" s="14"/>
      <c r="BK1017" s="14"/>
      <c r="BL1017" s="14"/>
      <c r="BM1017" s="14"/>
      <c r="BN1017" s="14"/>
      <c r="BO1017" s="14"/>
      <c r="BP1017" s="14"/>
      <c r="BQ1017" s="14"/>
      <c r="BR1017" s="14"/>
      <c r="BS1017" s="14"/>
      <c r="BT1017" s="14"/>
      <c r="BU1017" s="14"/>
      <c r="BV1017" s="14"/>
      <c r="BW1017" s="14"/>
      <c r="BX1017" s="14"/>
      <c r="BY1017" s="14"/>
      <c r="BZ1017" s="14"/>
      <c r="CA1017" s="14"/>
      <c r="CB1017" s="14"/>
      <c r="CC1017" s="14"/>
      <c r="CD1017" s="14"/>
      <c r="CE1017" s="14"/>
      <c r="CF1017" s="14"/>
      <c r="CG1017" s="14"/>
      <c r="CH1017" s="14"/>
      <c r="CI1017" s="14"/>
      <c r="CJ1017" s="14"/>
      <c r="CK1017" s="14"/>
      <c r="CL1017" s="14"/>
      <c r="CM1017" s="14"/>
      <c r="CN1017" s="14"/>
      <c r="CO1017" s="14"/>
      <c r="CP1017" s="14"/>
      <c r="CQ1017" s="14"/>
      <c r="CR1017" s="14"/>
      <c r="CS1017" s="14"/>
      <c r="CT1017" s="14"/>
      <c r="CU1017" s="14"/>
      <c r="CV1017" s="14"/>
      <c r="CW1017" s="14"/>
      <c r="CX1017" s="14"/>
      <c r="CY1017" s="14"/>
      <c r="CZ1017" s="14"/>
      <c r="DD1017" s="14">
        <f>SUMIFS(CountData!$H:$H, CountData!$A:$A, $B1017,CountData!$B:$B, $C1017, CountData!$C:$C, $D1017, CountData!$D:$D, $E1017, CountData!$E:$E, $F1017, CountData!$F:$F, $G1017, CountData!$G:$G, $H1017)</f>
        <v>16</v>
      </c>
      <c r="DE1017" s="14">
        <f>SUMIFS(CountData!$I:$I, CountData!$A:$A, $B1017, CountData!$B:$B, $C1017, CountData!$C:$C, $D1017, CountData!$D:$D, $E1017, CountData!$E:$E, $F1017, CountData!$F:$F, $G1017, CountData!$G:$G, $H1017)</f>
        <v>19</v>
      </c>
      <c r="DF1017" s="27">
        <f t="shared" ca="1" si="15"/>
        <v>0</v>
      </c>
      <c r="DG1017" s="14">
        <v>1</v>
      </c>
    </row>
    <row r="1018" spans="1:111" x14ac:dyDescent="0.25">
      <c r="A1018" s="14" t="s">
        <v>56</v>
      </c>
      <c r="B1018" s="14" t="s">
        <v>55</v>
      </c>
      <c r="C1018" s="14" t="s">
        <v>55</v>
      </c>
      <c r="D1018" s="14" t="s">
        <v>101</v>
      </c>
      <c r="E1018" s="14" t="s">
        <v>55</v>
      </c>
      <c r="F1018" s="14" t="s">
        <v>55</v>
      </c>
      <c r="G1018" s="14" t="s">
        <v>62</v>
      </c>
      <c r="H1018" s="1">
        <v>42201</v>
      </c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4"/>
      <c r="AG1018" s="14"/>
      <c r="AH1018" s="14"/>
      <c r="AI1018" s="14"/>
      <c r="AJ1018" s="14"/>
      <c r="AK1018" s="14"/>
      <c r="AL1018" s="14"/>
      <c r="AM1018" s="14"/>
      <c r="AN1018" s="14"/>
      <c r="AO1018" s="14"/>
      <c r="AP1018" s="14"/>
      <c r="AQ1018" s="14"/>
      <c r="AR1018" s="14"/>
      <c r="AS1018" s="14"/>
      <c r="AT1018" s="14"/>
      <c r="AU1018" s="14"/>
      <c r="AV1018" s="14"/>
      <c r="AW1018" s="14"/>
      <c r="AX1018" s="14"/>
      <c r="AY1018" s="14"/>
      <c r="AZ1018" s="14"/>
      <c r="BA1018" s="14"/>
      <c r="BB1018" s="14"/>
      <c r="BC1018" s="14"/>
      <c r="BD1018" s="14"/>
      <c r="BE1018" s="14"/>
      <c r="BF1018" s="14"/>
      <c r="BG1018" s="14"/>
      <c r="BH1018" s="14"/>
      <c r="BI1018" s="14"/>
      <c r="BJ1018" s="14"/>
      <c r="BK1018" s="14"/>
      <c r="BL1018" s="14"/>
      <c r="BM1018" s="14"/>
      <c r="BN1018" s="14"/>
      <c r="BO1018" s="14"/>
      <c r="BP1018" s="14"/>
      <c r="BQ1018" s="14"/>
      <c r="BR1018" s="14"/>
      <c r="BS1018" s="14"/>
      <c r="BT1018" s="14"/>
      <c r="BU1018" s="14"/>
      <c r="BV1018" s="14"/>
      <c r="BW1018" s="14"/>
      <c r="BX1018" s="14"/>
      <c r="BY1018" s="14"/>
      <c r="BZ1018" s="14"/>
      <c r="CA1018" s="14"/>
      <c r="CB1018" s="14"/>
      <c r="CC1018" s="14"/>
      <c r="CD1018" s="14"/>
      <c r="CE1018" s="14"/>
      <c r="CF1018" s="14"/>
      <c r="CG1018" s="14"/>
      <c r="CH1018" s="14"/>
      <c r="CI1018" s="14"/>
      <c r="CJ1018" s="14"/>
      <c r="CK1018" s="14"/>
      <c r="CL1018" s="14"/>
      <c r="CM1018" s="14"/>
      <c r="CN1018" s="14"/>
      <c r="CO1018" s="14"/>
      <c r="CP1018" s="14"/>
      <c r="CQ1018" s="14"/>
      <c r="CR1018" s="14"/>
      <c r="CS1018" s="14"/>
      <c r="CT1018" s="14"/>
      <c r="CU1018" s="14"/>
      <c r="CV1018" s="14"/>
      <c r="CW1018" s="14"/>
      <c r="CX1018" s="14"/>
      <c r="CY1018" s="14"/>
      <c r="CZ1018" s="14"/>
      <c r="DD1018" s="14">
        <f>SUMIFS(CountData!$H:$H, CountData!$A:$A, $B1018,CountData!$B:$B, $C1018, CountData!$C:$C, $D1018, CountData!$D:$D, $E1018, CountData!$E:$E, $F1018, CountData!$F:$F, $G1018, CountData!$G:$G, $H1018)</f>
        <v>16</v>
      </c>
      <c r="DE1018" s="14">
        <f>SUMIFS(CountData!$I:$I, CountData!$A:$A, $B1018, CountData!$B:$B, $C1018, CountData!$C:$C, $D1018, CountData!$D:$D, $E1018, CountData!$E:$E, $F1018, CountData!$F:$F, $G1018, CountData!$G:$G, $H1018)</f>
        <v>19</v>
      </c>
      <c r="DF1018" s="27">
        <f t="shared" ca="1" si="15"/>
        <v>0</v>
      </c>
      <c r="DG1018" s="14">
        <v>1</v>
      </c>
    </row>
    <row r="1019" spans="1:111" x14ac:dyDescent="0.25">
      <c r="A1019" s="14" t="s">
        <v>56</v>
      </c>
      <c r="B1019" s="14" t="s">
        <v>55</v>
      </c>
      <c r="C1019" s="14" t="s">
        <v>55</v>
      </c>
      <c r="D1019" s="14" t="s">
        <v>101</v>
      </c>
      <c r="E1019" s="14" t="s">
        <v>55</v>
      </c>
      <c r="F1019" s="14" t="s">
        <v>55</v>
      </c>
      <c r="G1019" s="14" t="s">
        <v>62</v>
      </c>
      <c r="H1019" s="1">
        <v>42213</v>
      </c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  <c r="AI1019" s="14"/>
      <c r="AJ1019" s="14"/>
      <c r="AK1019" s="14"/>
      <c r="AL1019" s="14"/>
      <c r="AM1019" s="14"/>
      <c r="AN1019" s="14"/>
      <c r="AO1019" s="14"/>
      <c r="AP1019" s="14"/>
      <c r="AQ1019" s="14"/>
      <c r="AR1019" s="14"/>
      <c r="AS1019" s="14"/>
      <c r="AT1019" s="14"/>
      <c r="AU1019" s="14"/>
      <c r="AV1019" s="14"/>
      <c r="AW1019" s="14"/>
      <c r="AX1019" s="14"/>
      <c r="AY1019" s="14"/>
      <c r="AZ1019" s="14"/>
      <c r="BA1019" s="14"/>
      <c r="BB1019" s="14"/>
      <c r="BC1019" s="14"/>
      <c r="BD1019" s="14"/>
      <c r="BE1019" s="14"/>
      <c r="BF1019" s="14"/>
      <c r="BG1019" s="14"/>
      <c r="BH1019" s="14"/>
      <c r="BI1019" s="14"/>
      <c r="BJ1019" s="14"/>
      <c r="BK1019" s="14"/>
      <c r="BL1019" s="14"/>
      <c r="BM1019" s="14"/>
      <c r="BN1019" s="14"/>
      <c r="BO1019" s="14"/>
      <c r="BP1019" s="14"/>
      <c r="BQ1019" s="14"/>
      <c r="BR1019" s="14"/>
      <c r="BS1019" s="14"/>
      <c r="BT1019" s="14"/>
      <c r="BU1019" s="14"/>
      <c r="BV1019" s="14"/>
      <c r="BW1019" s="14"/>
      <c r="BX1019" s="14"/>
      <c r="BY1019" s="14"/>
      <c r="BZ1019" s="14"/>
      <c r="CA1019" s="14"/>
      <c r="CB1019" s="14"/>
      <c r="CC1019" s="14"/>
      <c r="CD1019" s="14"/>
      <c r="CE1019" s="14"/>
      <c r="CF1019" s="14"/>
      <c r="CG1019" s="14"/>
      <c r="CH1019" s="14"/>
      <c r="CI1019" s="14"/>
      <c r="CJ1019" s="14"/>
      <c r="CK1019" s="14"/>
      <c r="CL1019" s="14"/>
      <c r="CM1019" s="14"/>
      <c r="CN1019" s="14"/>
      <c r="CO1019" s="14"/>
      <c r="CP1019" s="14"/>
      <c r="CQ1019" s="14"/>
      <c r="CR1019" s="14"/>
      <c r="CS1019" s="14"/>
      <c r="CT1019" s="14"/>
      <c r="CU1019" s="14"/>
      <c r="CV1019" s="14"/>
      <c r="CW1019" s="14"/>
      <c r="CX1019" s="14"/>
      <c r="CY1019" s="14"/>
      <c r="CZ1019" s="14"/>
      <c r="DD1019" s="14">
        <f>SUMIFS(CountData!$H:$H, CountData!$A:$A, $B1019,CountData!$B:$B, $C1019, CountData!$C:$C, $D1019, CountData!$D:$D, $E1019, CountData!$E:$E, $F1019, CountData!$F:$F, $G1019, CountData!$G:$G, $H1019)</f>
        <v>16</v>
      </c>
      <c r="DE1019" s="14">
        <f>SUMIFS(CountData!$I:$I, CountData!$A:$A, $B1019, CountData!$B:$B, $C1019, CountData!$C:$C, $D1019, CountData!$D:$D, $E1019, CountData!$E:$E, $F1019, CountData!$F:$F, $G1019, CountData!$G:$G, $H1019)</f>
        <v>19</v>
      </c>
      <c r="DF1019" s="27">
        <f t="shared" ca="1" si="15"/>
        <v>0</v>
      </c>
      <c r="DG1019" s="14">
        <v>1</v>
      </c>
    </row>
    <row r="1020" spans="1:111" x14ac:dyDescent="0.25">
      <c r="A1020" s="14" t="s">
        <v>56</v>
      </c>
      <c r="B1020" s="14" t="s">
        <v>55</v>
      </c>
      <c r="C1020" s="14" t="s">
        <v>55</v>
      </c>
      <c r="D1020" s="14" t="s">
        <v>101</v>
      </c>
      <c r="E1020" s="14" t="s">
        <v>55</v>
      </c>
      <c r="F1020" s="14" t="s">
        <v>55</v>
      </c>
      <c r="G1020" s="14" t="s">
        <v>62</v>
      </c>
      <c r="H1020" s="1">
        <v>42215</v>
      </c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4"/>
      <c r="AG1020" s="14"/>
      <c r="AH1020" s="14"/>
      <c r="AI1020" s="14"/>
      <c r="AJ1020" s="14"/>
      <c r="AK1020" s="14"/>
      <c r="AL1020" s="14"/>
      <c r="AM1020" s="14"/>
      <c r="AN1020" s="14"/>
      <c r="AO1020" s="14"/>
      <c r="AP1020" s="14"/>
      <c r="AQ1020" s="14"/>
      <c r="AR1020" s="14"/>
      <c r="AS1020" s="14"/>
      <c r="AT1020" s="14"/>
      <c r="AU1020" s="14"/>
      <c r="AV1020" s="14"/>
      <c r="AW1020" s="14"/>
      <c r="AX1020" s="14"/>
      <c r="AY1020" s="14"/>
      <c r="AZ1020" s="14"/>
      <c r="BA1020" s="14"/>
      <c r="BB1020" s="14"/>
      <c r="BC1020" s="14"/>
      <c r="BD1020" s="14"/>
      <c r="BE1020" s="14"/>
      <c r="BF1020" s="14"/>
      <c r="BG1020" s="14"/>
      <c r="BH1020" s="14"/>
      <c r="BI1020" s="14"/>
      <c r="BJ1020" s="14"/>
      <c r="BK1020" s="14"/>
      <c r="BL1020" s="14"/>
      <c r="BM1020" s="14"/>
      <c r="BN1020" s="14"/>
      <c r="BO1020" s="14"/>
      <c r="BP1020" s="14"/>
      <c r="BQ1020" s="14"/>
      <c r="BR1020" s="14"/>
      <c r="BS1020" s="14"/>
      <c r="BT1020" s="14"/>
      <c r="BU1020" s="14"/>
      <c r="BV1020" s="14"/>
      <c r="BW1020" s="14"/>
      <c r="BX1020" s="14"/>
      <c r="BY1020" s="14"/>
      <c r="BZ1020" s="14"/>
      <c r="CA1020" s="14"/>
      <c r="CB1020" s="14"/>
      <c r="CC1020" s="14"/>
      <c r="CD1020" s="14"/>
      <c r="CE1020" s="14"/>
      <c r="CF1020" s="14"/>
      <c r="CG1020" s="14"/>
      <c r="CH1020" s="14"/>
      <c r="CI1020" s="14"/>
      <c r="CJ1020" s="14"/>
      <c r="CK1020" s="14"/>
      <c r="CL1020" s="14"/>
      <c r="CM1020" s="14"/>
      <c r="CN1020" s="14"/>
      <c r="CO1020" s="14"/>
      <c r="CP1020" s="14"/>
      <c r="CQ1020" s="14"/>
      <c r="CR1020" s="14"/>
      <c r="CS1020" s="14"/>
      <c r="CT1020" s="14"/>
      <c r="CU1020" s="14"/>
      <c r="CV1020" s="14"/>
      <c r="CW1020" s="14"/>
      <c r="CX1020" s="14"/>
      <c r="CY1020" s="14"/>
      <c r="CZ1020" s="14"/>
      <c r="DD1020" s="14">
        <f>SUMIFS(CountData!$H:$H, CountData!$A:$A, $B1020,CountData!$B:$B, $C1020, CountData!$C:$C, $D1020, CountData!$D:$D, $E1020, CountData!$E:$E, $F1020, CountData!$F:$F, $G1020, CountData!$G:$G, $H1020)</f>
        <v>16</v>
      </c>
      <c r="DE1020" s="14">
        <f>SUMIFS(CountData!$I:$I, CountData!$A:$A, $B1020, CountData!$B:$B, $C1020, CountData!$C:$C, $D1020, CountData!$D:$D, $E1020, CountData!$E:$E, $F1020, CountData!$F:$F, $G1020, CountData!$G:$G, $H1020)</f>
        <v>19</v>
      </c>
      <c r="DF1020" s="27">
        <f t="shared" ca="1" si="15"/>
        <v>0</v>
      </c>
      <c r="DG1020" s="14">
        <v>1</v>
      </c>
    </row>
    <row r="1021" spans="1:111" x14ac:dyDescent="0.25">
      <c r="A1021" s="14" t="s">
        <v>56</v>
      </c>
      <c r="B1021" s="14" t="s">
        <v>55</v>
      </c>
      <c r="C1021" s="14" t="s">
        <v>55</v>
      </c>
      <c r="D1021" s="14" t="s">
        <v>101</v>
      </c>
      <c r="E1021" s="14" t="s">
        <v>55</v>
      </c>
      <c r="F1021" s="14" t="s">
        <v>55</v>
      </c>
      <c r="G1021" s="14" t="s">
        <v>62</v>
      </c>
      <c r="H1021" s="1">
        <v>42216</v>
      </c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F1021" s="14"/>
      <c r="AG1021" s="14"/>
      <c r="AH1021" s="14"/>
      <c r="AI1021" s="14"/>
      <c r="AJ1021" s="14"/>
      <c r="AK1021" s="14"/>
      <c r="AL1021" s="14"/>
      <c r="AM1021" s="14"/>
      <c r="AN1021" s="14"/>
      <c r="AO1021" s="14"/>
      <c r="AP1021" s="14"/>
      <c r="AQ1021" s="14"/>
      <c r="AR1021" s="14"/>
      <c r="AS1021" s="14"/>
      <c r="AT1021" s="14"/>
      <c r="AU1021" s="14"/>
      <c r="AV1021" s="14"/>
      <c r="AW1021" s="14"/>
      <c r="AX1021" s="14"/>
      <c r="AY1021" s="14"/>
      <c r="AZ1021" s="14"/>
      <c r="BA1021" s="14"/>
      <c r="BB1021" s="14"/>
      <c r="BC1021" s="14"/>
      <c r="BD1021" s="14"/>
      <c r="BE1021" s="14"/>
      <c r="BF1021" s="14"/>
      <c r="BG1021" s="14"/>
      <c r="BH1021" s="14"/>
      <c r="BI1021" s="14"/>
      <c r="BJ1021" s="14"/>
      <c r="BK1021" s="14"/>
      <c r="BL1021" s="14"/>
      <c r="BM1021" s="14"/>
      <c r="BN1021" s="14"/>
      <c r="BO1021" s="14"/>
      <c r="BP1021" s="14"/>
      <c r="BQ1021" s="14"/>
      <c r="BR1021" s="14"/>
      <c r="BS1021" s="14"/>
      <c r="BT1021" s="14"/>
      <c r="BU1021" s="14"/>
      <c r="BV1021" s="14"/>
      <c r="BW1021" s="14"/>
      <c r="BX1021" s="14"/>
      <c r="BY1021" s="14"/>
      <c r="BZ1021" s="14"/>
      <c r="CA1021" s="14"/>
      <c r="CB1021" s="14"/>
      <c r="CC1021" s="14"/>
      <c r="CD1021" s="14"/>
      <c r="CE1021" s="14"/>
      <c r="CF1021" s="14"/>
      <c r="CG1021" s="14"/>
      <c r="CH1021" s="14"/>
      <c r="CI1021" s="14"/>
      <c r="CJ1021" s="14"/>
      <c r="CK1021" s="14"/>
      <c r="CL1021" s="14"/>
      <c r="CM1021" s="14"/>
      <c r="CN1021" s="14"/>
      <c r="CO1021" s="14"/>
      <c r="CP1021" s="14"/>
      <c r="CQ1021" s="14"/>
      <c r="CR1021" s="14"/>
      <c r="CS1021" s="14"/>
      <c r="CT1021" s="14"/>
      <c r="CU1021" s="14"/>
      <c r="CV1021" s="14"/>
      <c r="CW1021" s="14"/>
      <c r="CX1021" s="14"/>
      <c r="CY1021" s="14"/>
      <c r="CZ1021" s="14"/>
      <c r="DD1021" s="14">
        <f>SUMIFS(CountData!$H:$H, CountData!$A:$A, $B1021,CountData!$B:$B, $C1021, CountData!$C:$C, $D1021, CountData!$D:$D, $E1021, CountData!$E:$E, $F1021, CountData!$F:$F, $G1021, CountData!$G:$G, $H1021)</f>
        <v>16</v>
      </c>
      <c r="DE1021" s="14">
        <f>SUMIFS(CountData!$I:$I, CountData!$A:$A, $B1021, CountData!$B:$B, $C1021, CountData!$C:$C, $D1021, CountData!$D:$D, $E1021, CountData!$E:$E, $F1021, CountData!$F:$F, $G1021, CountData!$G:$G, $H1021)</f>
        <v>19</v>
      </c>
      <c r="DF1021" s="27">
        <f t="shared" ca="1" si="15"/>
        <v>0</v>
      </c>
      <c r="DG1021" s="14">
        <v>1</v>
      </c>
    </row>
    <row r="1022" spans="1:111" x14ac:dyDescent="0.25">
      <c r="A1022" s="14" t="s">
        <v>56</v>
      </c>
      <c r="B1022" s="14" t="s">
        <v>55</v>
      </c>
      <c r="C1022" s="14" t="s">
        <v>55</v>
      </c>
      <c r="D1022" s="14" t="s">
        <v>101</v>
      </c>
      <c r="E1022" s="14" t="s">
        <v>55</v>
      </c>
      <c r="F1022" s="14" t="s">
        <v>55</v>
      </c>
      <c r="G1022" s="14" t="s">
        <v>62</v>
      </c>
      <c r="H1022" s="1">
        <v>42222</v>
      </c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4"/>
      <c r="AG1022" s="14"/>
      <c r="AH1022" s="14"/>
      <c r="AI1022" s="14"/>
      <c r="AJ1022" s="14"/>
      <c r="AK1022" s="14"/>
      <c r="AL1022" s="14"/>
      <c r="AM1022" s="14"/>
      <c r="AN1022" s="14"/>
      <c r="AO1022" s="14"/>
      <c r="AP1022" s="14"/>
      <c r="AQ1022" s="14"/>
      <c r="AR1022" s="14"/>
      <c r="AS1022" s="14"/>
      <c r="AT1022" s="14"/>
      <c r="AU1022" s="14"/>
      <c r="AV1022" s="14"/>
      <c r="AW1022" s="14"/>
      <c r="AX1022" s="14"/>
      <c r="AY1022" s="14"/>
      <c r="AZ1022" s="14"/>
      <c r="BA1022" s="14"/>
      <c r="BB1022" s="14"/>
      <c r="BC1022" s="14"/>
      <c r="BD1022" s="14"/>
      <c r="BE1022" s="14"/>
      <c r="BF1022" s="14"/>
      <c r="BG1022" s="14"/>
      <c r="BH1022" s="14"/>
      <c r="BI1022" s="14"/>
      <c r="BJ1022" s="14"/>
      <c r="BK1022" s="14"/>
      <c r="BL1022" s="14"/>
      <c r="BM1022" s="14"/>
      <c r="BN1022" s="14"/>
      <c r="BO1022" s="14"/>
      <c r="BP1022" s="14"/>
      <c r="BQ1022" s="14"/>
      <c r="BR1022" s="14"/>
      <c r="BS1022" s="14"/>
      <c r="BT1022" s="14"/>
      <c r="BU1022" s="14"/>
      <c r="BV1022" s="14"/>
      <c r="BW1022" s="14"/>
      <c r="BX1022" s="14"/>
      <c r="BY1022" s="14"/>
      <c r="BZ1022" s="14"/>
      <c r="CA1022" s="14"/>
      <c r="CB1022" s="14"/>
      <c r="CC1022" s="14"/>
      <c r="CD1022" s="14"/>
      <c r="CE1022" s="14"/>
      <c r="CF1022" s="14"/>
      <c r="CG1022" s="14"/>
      <c r="CH1022" s="14"/>
      <c r="CI1022" s="14"/>
      <c r="CJ1022" s="14"/>
      <c r="CK1022" s="14"/>
      <c r="CL1022" s="14"/>
      <c r="CM1022" s="14"/>
      <c r="CN1022" s="14"/>
      <c r="CO1022" s="14"/>
      <c r="CP1022" s="14"/>
      <c r="CQ1022" s="14"/>
      <c r="CR1022" s="14"/>
      <c r="CS1022" s="14"/>
      <c r="CT1022" s="14"/>
      <c r="CU1022" s="14"/>
      <c r="CV1022" s="14"/>
      <c r="CW1022" s="14"/>
      <c r="CX1022" s="14"/>
      <c r="CY1022" s="14"/>
      <c r="CZ1022" s="14"/>
      <c r="DD1022" s="14">
        <f>SUMIFS(CountData!$H:$H, CountData!$A:$A, $B1022,CountData!$B:$B, $C1022, CountData!$C:$C, $D1022, CountData!$D:$D, $E1022, CountData!$E:$E, $F1022, CountData!$F:$F, $G1022, CountData!$G:$G, $H1022)</f>
        <v>16</v>
      </c>
      <c r="DE1022" s="14">
        <f>SUMIFS(CountData!$I:$I, CountData!$A:$A, $B1022, CountData!$B:$B, $C1022, CountData!$C:$C, $D1022, CountData!$D:$D, $E1022, CountData!$E:$E, $F1022, CountData!$F:$F, $G1022, CountData!$G:$G, $H1022)</f>
        <v>19</v>
      </c>
      <c r="DF1022" s="27">
        <f t="shared" ca="1" si="15"/>
        <v>0</v>
      </c>
      <c r="DG1022" s="14">
        <v>1</v>
      </c>
    </row>
    <row r="1023" spans="1:111" x14ac:dyDescent="0.25">
      <c r="A1023" s="14" t="s">
        <v>56</v>
      </c>
      <c r="B1023" s="14" t="s">
        <v>55</v>
      </c>
      <c r="C1023" s="14" t="s">
        <v>55</v>
      </c>
      <c r="D1023" s="14" t="s">
        <v>101</v>
      </c>
      <c r="E1023" s="14" t="s">
        <v>55</v>
      </c>
      <c r="F1023" s="14" t="s">
        <v>55</v>
      </c>
      <c r="G1023" s="14" t="s">
        <v>62</v>
      </c>
      <c r="H1023" s="1">
        <v>42227</v>
      </c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4"/>
      <c r="AG1023" s="14"/>
      <c r="AH1023" s="14"/>
      <c r="AI1023" s="14"/>
      <c r="AJ1023" s="14"/>
      <c r="AK1023" s="14"/>
      <c r="AL1023" s="14"/>
      <c r="AM1023" s="14"/>
      <c r="AN1023" s="14"/>
      <c r="AO1023" s="14"/>
      <c r="AP1023" s="14"/>
      <c r="AQ1023" s="14"/>
      <c r="AR1023" s="14"/>
      <c r="AS1023" s="14"/>
      <c r="AT1023" s="14"/>
      <c r="AU1023" s="14"/>
      <c r="AV1023" s="14"/>
      <c r="AW1023" s="14"/>
      <c r="AX1023" s="14"/>
      <c r="AY1023" s="14"/>
      <c r="AZ1023" s="14"/>
      <c r="BA1023" s="14"/>
      <c r="BB1023" s="14"/>
      <c r="BC1023" s="14"/>
      <c r="BD1023" s="14"/>
      <c r="BE1023" s="14"/>
      <c r="BF1023" s="14"/>
      <c r="BG1023" s="14"/>
      <c r="BH1023" s="14"/>
      <c r="BI1023" s="14"/>
      <c r="BJ1023" s="14"/>
      <c r="BK1023" s="14"/>
      <c r="BL1023" s="14"/>
      <c r="BM1023" s="14"/>
      <c r="BN1023" s="14"/>
      <c r="BO1023" s="14"/>
      <c r="BP1023" s="14"/>
      <c r="BQ1023" s="14"/>
      <c r="BR1023" s="14"/>
      <c r="BS1023" s="14"/>
      <c r="BT1023" s="14"/>
      <c r="BU1023" s="14"/>
      <c r="BV1023" s="14"/>
      <c r="BW1023" s="14"/>
      <c r="BX1023" s="14"/>
      <c r="BY1023" s="14"/>
      <c r="BZ1023" s="14"/>
      <c r="CA1023" s="14"/>
      <c r="CB1023" s="14"/>
      <c r="CC1023" s="14"/>
      <c r="CD1023" s="14"/>
      <c r="CE1023" s="14"/>
      <c r="CF1023" s="14"/>
      <c r="CG1023" s="14"/>
      <c r="CH1023" s="14"/>
      <c r="CI1023" s="14"/>
      <c r="CJ1023" s="14"/>
      <c r="CK1023" s="14"/>
      <c r="CL1023" s="14"/>
      <c r="CM1023" s="14"/>
      <c r="CN1023" s="14"/>
      <c r="CO1023" s="14"/>
      <c r="CP1023" s="14"/>
      <c r="CQ1023" s="14"/>
      <c r="CR1023" s="14"/>
      <c r="CS1023" s="14"/>
      <c r="CT1023" s="14"/>
      <c r="CU1023" s="14"/>
      <c r="CV1023" s="14"/>
      <c r="CW1023" s="14"/>
      <c r="CX1023" s="14"/>
      <c r="CY1023" s="14"/>
      <c r="CZ1023" s="14"/>
      <c r="DD1023" s="14">
        <f>SUMIFS(CountData!$H:$H, CountData!$A:$A, $B1023,CountData!$B:$B, $C1023, CountData!$C:$C, $D1023, CountData!$D:$D, $E1023, CountData!$E:$E, $F1023, CountData!$F:$F, $G1023, CountData!$G:$G, $H1023)</f>
        <v>16</v>
      </c>
      <c r="DE1023" s="14">
        <f>SUMIFS(CountData!$I:$I, CountData!$A:$A, $B1023, CountData!$B:$B, $C1023, CountData!$C:$C, $D1023, CountData!$D:$D, $E1023, CountData!$E:$E, $F1023, CountData!$F:$F, $G1023, CountData!$G:$G, $H1023)</f>
        <v>19</v>
      </c>
      <c r="DF1023" s="27">
        <f t="shared" ca="1" si="15"/>
        <v>0</v>
      </c>
      <c r="DG1023" s="14">
        <v>1</v>
      </c>
    </row>
    <row r="1024" spans="1:111" x14ac:dyDescent="0.25">
      <c r="A1024" s="14" t="s">
        <v>56</v>
      </c>
      <c r="B1024" s="14" t="s">
        <v>55</v>
      </c>
      <c r="C1024" s="14" t="s">
        <v>55</v>
      </c>
      <c r="D1024" s="14" t="s">
        <v>101</v>
      </c>
      <c r="E1024" s="14" t="s">
        <v>55</v>
      </c>
      <c r="F1024" s="14" t="s">
        <v>55</v>
      </c>
      <c r="G1024" s="14" t="s">
        <v>62</v>
      </c>
      <c r="H1024" s="1">
        <v>42228</v>
      </c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F1024" s="14"/>
      <c r="AG1024" s="14"/>
      <c r="AH1024" s="14"/>
      <c r="AI1024" s="14"/>
      <c r="AJ1024" s="14"/>
      <c r="AK1024" s="14"/>
      <c r="AL1024" s="14"/>
      <c r="AM1024" s="14"/>
      <c r="AN1024" s="14"/>
      <c r="AO1024" s="14"/>
      <c r="AP1024" s="14"/>
      <c r="AQ1024" s="14"/>
      <c r="AR1024" s="14"/>
      <c r="AS1024" s="14"/>
      <c r="AT1024" s="14"/>
      <c r="AU1024" s="14"/>
      <c r="AV1024" s="14"/>
      <c r="AW1024" s="14"/>
      <c r="AX1024" s="14"/>
      <c r="AY1024" s="14"/>
      <c r="AZ1024" s="14"/>
      <c r="BA1024" s="14"/>
      <c r="BB1024" s="14"/>
      <c r="BC1024" s="14"/>
      <c r="BD1024" s="14"/>
      <c r="BE1024" s="14"/>
      <c r="BF1024" s="14"/>
      <c r="BG1024" s="14"/>
      <c r="BH1024" s="14"/>
      <c r="BI1024" s="14"/>
      <c r="BJ1024" s="14"/>
      <c r="BK1024" s="14"/>
      <c r="BL1024" s="14"/>
      <c r="BM1024" s="14"/>
      <c r="BN1024" s="14"/>
      <c r="BO1024" s="14"/>
      <c r="BP1024" s="14"/>
      <c r="BQ1024" s="14"/>
      <c r="BR1024" s="14"/>
      <c r="BS1024" s="14"/>
      <c r="BT1024" s="14"/>
      <c r="BU1024" s="14"/>
      <c r="BV1024" s="14"/>
      <c r="BW1024" s="14"/>
      <c r="BX1024" s="14"/>
      <c r="BY1024" s="14"/>
      <c r="BZ1024" s="14"/>
      <c r="CA1024" s="14"/>
      <c r="CB1024" s="14"/>
      <c r="CC1024" s="14"/>
      <c r="CD1024" s="14"/>
      <c r="CE1024" s="14"/>
      <c r="CF1024" s="14"/>
      <c r="CG1024" s="14"/>
      <c r="CH1024" s="14"/>
      <c r="CI1024" s="14"/>
      <c r="CJ1024" s="14"/>
      <c r="CK1024" s="14"/>
      <c r="CL1024" s="14"/>
      <c r="CM1024" s="14"/>
      <c r="CN1024" s="14"/>
      <c r="CO1024" s="14"/>
      <c r="CP1024" s="14"/>
      <c r="CQ1024" s="14"/>
      <c r="CR1024" s="14"/>
      <c r="CS1024" s="14"/>
      <c r="CT1024" s="14"/>
      <c r="CU1024" s="14"/>
      <c r="CV1024" s="14"/>
      <c r="CW1024" s="14"/>
      <c r="CX1024" s="14"/>
      <c r="CY1024" s="14"/>
      <c r="CZ1024" s="14"/>
      <c r="DD1024" s="14">
        <f>SUMIFS(CountData!$H:$H, CountData!$A:$A, $B1024,CountData!$B:$B, $C1024, CountData!$C:$C, $D1024, CountData!$D:$D, $E1024, CountData!$E:$E, $F1024, CountData!$F:$F, $G1024, CountData!$G:$G, $H1024)</f>
        <v>15</v>
      </c>
      <c r="DE1024" s="14">
        <f>SUMIFS(CountData!$I:$I, CountData!$A:$A, $B1024, CountData!$B:$B, $C1024, CountData!$C:$C, $D1024, CountData!$D:$D, $E1024, CountData!$E:$E, $F1024, CountData!$F:$F, $G1024, CountData!$G:$G, $H1024)</f>
        <v>18</v>
      </c>
      <c r="DF1024" s="27">
        <f t="shared" ca="1" si="15"/>
        <v>0</v>
      </c>
      <c r="DG1024" s="14">
        <v>1</v>
      </c>
    </row>
    <row r="1025" spans="1:111" x14ac:dyDescent="0.25">
      <c r="A1025" s="14" t="s">
        <v>56</v>
      </c>
      <c r="B1025" s="14" t="s">
        <v>55</v>
      </c>
      <c r="C1025" s="14" t="s">
        <v>55</v>
      </c>
      <c r="D1025" s="14" t="s">
        <v>101</v>
      </c>
      <c r="E1025" s="14" t="s">
        <v>55</v>
      </c>
      <c r="F1025" s="14" t="s">
        <v>55</v>
      </c>
      <c r="G1025" s="14" t="s">
        <v>62</v>
      </c>
      <c r="H1025" s="1">
        <v>42229</v>
      </c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4"/>
      <c r="AG1025" s="14"/>
      <c r="AH1025" s="14"/>
      <c r="AI1025" s="14"/>
      <c r="AJ1025" s="14"/>
      <c r="AK1025" s="14"/>
      <c r="AL1025" s="14"/>
      <c r="AM1025" s="14"/>
      <c r="AN1025" s="14"/>
      <c r="AO1025" s="14"/>
      <c r="AP1025" s="14"/>
      <c r="AQ1025" s="14"/>
      <c r="AR1025" s="14"/>
      <c r="AS1025" s="14"/>
      <c r="AT1025" s="14"/>
      <c r="AU1025" s="14"/>
      <c r="AV1025" s="14"/>
      <c r="AW1025" s="14"/>
      <c r="AX1025" s="14"/>
      <c r="AY1025" s="14"/>
      <c r="AZ1025" s="14"/>
      <c r="BA1025" s="14"/>
      <c r="BB1025" s="14"/>
      <c r="BC1025" s="14"/>
      <c r="BD1025" s="14"/>
      <c r="BE1025" s="14"/>
      <c r="BF1025" s="14"/>
      <c r="BG1025" s="14"/>
      <c r="BH1025" s="14"/>
      <c r="BI1025" s="14"/>
      <c r="BJ1025" s="14"/>
      <c r="BK1025" s="14"/>
      <c r="BL1025" s="14"/>
      <c r="BM1025" s="14"/>
      <c r="BN1025" s="14"/>
      <c r="BO1025" s="14"/>
      <c r="BP1025" s="14"/>
      <c r="BQ1025" s="14"/>
      <c r="BR1025" s="14"/>
      <c r="BS1025" s="14"/>
      <c r="BT1025" s="14"/>
      <c r="BU1025" s="14"/>
      <c r="BV1025" s="14"/>
      <c r="BW1025" s="14"/>
      <c r="BX1025" s="14"/>
      <c r="BY1025" s="14"/>
      <c r="BZ1025" s="14"/>
      <c r="CA1025" s="14"/>
      <c r="CB1025" s="14"/>
      <c r="CC1025" s="14"/>
      <c r="CD1025" s="14"/>
      <c r="CE1025" s="14"/>
      <c r="CF1025" s="14"/>
      <c r="CG1025" s="14"/>
      <c r="CH1025" s="14"/>
      <c r="CI1025" s="14"/>
      <c r="CJ1025" s="14"/>
      <c r="CK1025" s="14"/>
      <c r="CL1025" s="14"/>
      <c r="CM1025" s="14"/>
      <c r="CN1025" s="14"/>
      <c r="CO1025" s="14"/>
      <c r="CP1025" s="14"/>
      <c r="CQ1025" s="14"/>
      <c r="CR1025" s="14"/>
      <c r="CS1025" s="14"/>
      <c r="CT1025" s="14"/>
      <c r="CU1025" s="14"/>
      <c r="CV1025" s="14"/>
      <c r="CW1025" s="14"/>
      <c r="CX1025" s="14"/>
      <c r="CY1025" s="14"/>
      <c r="CZ1025" s="14"/>
      <c r="DD1025" s="14">
        <f>SUMIFS(CountData!$H:$H, CountData!$A:$A, $B1025,CountData!$B:$B, $C1025, CountData!$C:$C, $D1025, CountData!$D:$D, $E1025, CountData!$E:$E, $F1025, CountData!$F:$F, $G1025, CountData!$G:$G, $H1025)</f>
        <v>16</v>
      </c>
      <c r="DE1025" s="14">
        <f>SUMIFS(CountData!$I:$I, CountData!$A:$A, $B1025, CountData!$B:$B, $C1025, CountData!$C:$C, $D1025, CountData!$D:$D, $E1025, CountData!$E:$E, $F1025, CountData!$F:$F, $G1025, CountData!$G:$G, $H1025)</f>
        <v>19</v>
      </c>
      <c r="DF1025" s="27">
        <f t="shared" ca="1" si="15"/>
        <v>0</v>
      </c>
      <c r="DG1025" s="14">
        <v>1</v>
      </c>
    </row>
    <row r="1026" spans="1:111" x14ac:dyDescent="0.25">
      <c r="A1026" s="14" t="s">
        <v>56</v>
      </c>
      <c r="B1026" s="14" t="s">
        <v>55</v>
      </c>
      <c r="C1026" s="14" t="s">
        <v>55</v>
      </c>
      <c r="D1026" s="14" t="s">
        <v>101</v>
      </c>
      <c r="E1026" s="14" t="s">
        <v>55</v>
      </c>
      <c r="F1026" s="14" t="s">
        <v>55</v>
      </c>
      <c r="G1026" s="14" t="s">
        <v>62</v>
      </c>
      <c r="H1026" s="1">
        <v>42237</v>
      </c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4"/>
      <c r="AG1026" s="14"/>
      <c r="AH1026" s="14"/>
      <c r="AI1026" s="14"/>
      <c r="AJ1026" s="14"/>
      <c r="AK1026" s="14"/>
      <c r="AL1026" s="14"/>
      <c r="AM1026" s="14"/>
      <c r="AN1026" s="14"/>
      <c r="AO1026" s="14"/>
      <c r="AP1026" s="14"/>
      <c r="AQ1026" s="14"/>
      <c r="AR1026" s="14"/>
      <c r="AS1026" s="14"/>
      <c r="AT1026" s="14"/>
      <c r="AU1026" s="14"/>
      <c r="AV1026" s="14"/>
      <c r="AW1026" s="14"/>
      <c r="AX1026" s="14"/>
      <c r="AY1026" s="14"/>
      <c r="AZ1026" s="14"/>
      <c r="BA1026" s="14"/>
      <c r="BB1026" s="14"/>
      <c r="BC1026" s="14"/>
      <c r="BD1026" s="14"/>
      <c r="BE1026" s="14"/>
      <c r="BF1026" s="14"/>
      <c r="BG1026" s="14"/>
      <c r="BH1026" s="14"/>
      <c r="BI1026" s="14"/>
      <c r="BJ1026" s="14"/>
      <c r="BK1026" s="14"/>
      <c r="BL1026" s="14"/>
      <c r="BM1026" s="14"/>
      <c r="BN1026" s="14"/>
      <c r="BO1026" s="14"/>
      <c r="BP1026" s="14"/>
      <c r="BQ1026" s="14"/>
      <c r="BR1026" s="14"/>
      <c r="BS1026" s="14"/>
      <c r="BT1026" s="14"/>
      <c r="BU1026" s="14"/>
      <c r="BV1026" s="14"/>
      <c r="BW1026" s="14"/>
      <c r="BX1026" s="14"/>
      <c r="BY1026" s="14"/>
      <c r="BZ1026" s="14"/>
      <c r="CA1026" s="14"/>
      <c r="CB1026" s="14"/>
      <c r="CC1026" s="14"/>
      <c r="CD1026" s="14"/>
      <c r="CE1026" s="14"/>
      <c r="CF1026" s="14"/>
      <c r="CG1026" s="14"/>
      <c r="CH1026" s="14"/>
      <c r="CI1026" s="14"/>
      <c r="CJ1026" s="14"/>
      <c r="CK1026" s="14"/>
      <c r="CL1026" s="14"/>
      <c r="CM1026" s="14"/>
      <c r="CN1026" s="14"/>
      <c r="CO1026" s="14"/>
      <c r="CP1026" s="14"/>
      <c r="CQ1026" s="14"/>
      <c r="CR1026" s="14"/>
      <c r="CS1026" s="14"/>
      <c r="CT1026" s="14"/>
      <c r="CU1026" s="14"/>
      <c r="CV1026" s="14"/>
      <c r="CW1026" s="14"/>
      <c r="CX1026" s="14"/>
      <c r="CY1026" s="14"/>
      <c r="CZ1026" s="14"/>
      <c r="DD1026" s="14">
        <f>SUMIFS(CountData!$H:$H, CountData!$A:$A, $B1026,CountData!$B:$B, $C1026, CountData!$C:$C, $D1026, CountData!$D:$D, $E1026, CountData!$E:$E, $F1026, CountData!$F:$F, $G1026, CountData!$G:$G, $H1026)</f>
        <v>15</v>
      </c>
      <c r="DE1026" s="14">
        <f>SUMIFS(CountData!$I:$I, CountData!$A:$A, $B1026, CountData!$B:$B, $C1026, CountData!$C:$C, $D1026, CountData!$D:$D, $E1026, CountData!$E:$E, $F1026, CountData!$F:$F, $G1026, CountData!$G:$G, $H1026)</f>
        <v>18</v>
      </c>
      <c r="DF1026" s="27">
        <f t="shared" ca="1" si="15"/>
        <v>0</v>
      </c>
      <c r="DG1026" s="14">
        <v>1</v>
      </c>
    </row>
    <row r="1027" spans="1:111" x14ac:dyDescent="0.25">
      <c r="A1027" s="14" t="s">
        <v>56</v>
      </c>
      <c r="B1027" s="14" t="s">
        <v>55</v>
      </c>
      <c r="C1027" s="14" t="s">
        <v>55</v>
      </c>
      <c r="D1027" s="14" t="s">
        <v>101</v>
      </c>
      <c r="E1027" s="14" t="s">
        <v>55</v>
      </c>
      <c r="F1027" s="14" t="s">
        <v>55</v>
      </c>
      <c r="G1027" s="14" t="s">
        <v>62</v>
      </c>
      <c r="H1027" s="1">
        <v>42241</v>
      </c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4"/>
      <c r="AG1027" s="14"/>
      <c r="AH1027" s="14"/>
      <c r="AI1027" s="14"/>
      <c r="AJ1027" s="14"/>
      <c r="AK1027" s="14"/>
      <c r="AL1027" s="14"/>
      <c r="AM1027" s="14"/>
      <c r="AN1027" s="14"/>
      <c r="AO1027" s="14"/>
      <c r="AP1027" s="14"/>
      <c r="AQ1027" s="14"/>
      <c r="AR1027" s="14"/>
      <c r="AS1027" s="14"/>
      <c r="AT1027" s="14"/>
      <c r="AU1027" s="14"/>
      <c r="AV1027" s="14"/>
      <c r="AW1027" s="14"/>
      <c r="AX1027" s="14"/>
      <c r="AY1027" s="14"/>
      <c r="AZ1027" s="14"/>
      <c r="BA1027" s="14"/>
      <c r="BB1027" s="14"/>
      <c r="BC1027" s="14"/>
      <c r="BD1027" s="14"/>
      <c r="BE1027" s="14"/>
      <c r="BF1027" s="14"/>
      <c r="BG1027" s="14"/>
      <c r="BH1027" s="14"/>
      <c r="BI1027" s="14"/>
      <c r="BJ1027" s="14"/>
      <c r="BK1027" s="14"/>
      <c r="BL1027" s="14"/>
      <c r="BM1027" s="14"/>
      <c r="BN1027" s="14"/>
      <c r="BO1027" s="14"/>
      <c r="BP1027" s="14"/>
      <c r="BQ1027" s="14"/>
      <c r="BR1027" s="14"/>
      <c r="BS1027" s="14"/>
      <c r="BT1027" s="14"/>
      <c r="BU1027" s="14"/>
      <c r="BV1027" s="14"/>
      <c r="BW1027" s="14"/>
      <c r="BX1027" s="14"/>
      <c r="BY1027" s="14"/>
      <c r="BZ1027" s="14"/>
      <c r="CA1027" s="14"/>
      <c r="CB1027" s="14"/>
      <c r="CC1027" s="14"/>
      <c r="CD1027" s="14"/>
      <c r="CE1027" s="14"/>
      <c r="CF1027" s="14"/>
      <c r="CG1027" s="14"/>
      <c r="CH1027" s="14"/>
      <c r="CI1027" s="14"/>
      <c r="CJ1027" s="14"/>
      <c r="CK1027" s="14"/>
      <c r="CL1027" s="14"/>
      <c r="CM1027" s="14"/>
      <c r="CN1027" s="14"/>
      <c r="CO1027" s="14"/>
      <c r="CP1027" s="14"/>
      <c r="CQ1027" s="14"/>
      <c r="CR1027" s="14"/>
      <c r="CS1027" s="14"/>
      <c r="CT1027" s="14"/>
      <c r="CU1027" s="14"/>
      <c r="CV1027" s="14"/>
      <c r="CW1027" s="14"/>
      <c r="CX1027" s="14"/>
      <c r="CY1027" s="14"/>
      <c r="CZ1027" s="14"/>
      <c r="DD1027" s="14">
        <f>SUMIFS(CountData!$H:$H, CountData!$A:$A, $B1027,CountData!$B:$B, $C1027, CountData!$C:$C, $D1027, CountData!$D:$D, $E1027, CountData!$E:$E, $F1027, CountData!$F:$F, $G1027, CountData!$G:$G, $H1027)</f>
        <v>16</v>
      </c>
      <c r="DE1027" s="14">
        <f>SUMIFS(CountData!$I:$I, CountData!$A:$A, $B1027, CountData!$B:$B, $C1027, CountData!$C:$C, $D1027, CountData!$D:$D, $E1027, CountData!$E:$E, $F1027, CountData!$F:$F, $G1027, CountData!$G:$G, $H1027)</f>
        <v>19</v>
      </c>
      <c r="DF1027" s="27">
        <f t="shared" ref="DF1027:DF1090" ca="1" si="16">(SUM(OFFSET($AG1027, 0, $DD1027-1, 1, $DE1027-$DD1027+1))-SUM(OFFSET($I1027, 0, $DD1027-1, 1, $DE1027-$DD1027+1)))/($DE1027-$DD1027+1)</f>
        <v>0</v>
      </c>
      <c r="DG1027" s="14">
        <v>1</v>
      </c>
    </row>
    <row r="1028" spans="1:111" x14ac:dyDescent="0.25">
      <c r="A1028" s="14" t="s">
        <v>56</v>
      </c>
      <c r="B1028" s="14" t="s">
        <v>55</v>
      </c>
      <c r="C1028" s="14" t="s">
        <v>55</v>
      </c>
      <c r="D1028" s="14" t="s">
        <v>101</v>
      </c>
      <c r="E1028" s="14" t="s">
        <v>55</v>
      </c>
      <c r="F1028" s="14" t="s">
        <v>55</v>
      </c>
      <c r="G1028" s="14" t="s">
        <v>62</v>
      </c>
      <c r="H1028" s="1">
        <v>42242</v>
      </c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F1028" s="14"/>
      <c r="AG1028" s="14"/>
      <c r="AH1028" s="14"/>
      <c r="AI1028" s="14"/>
      <c r="AJ1028" s="14"/>
      <c r="AK1028" s="14"/>
      <c r="AL1028" s="14"/>
      <c r="AM1028" s="14"/>
      <c r="AN1028" s="14"/>
      <c r="AO1028" s="14"/>
      <c r="AP1028" s="14"/>
      <c r="AQ1028" s="14"/>
      <c r="AR1028" s="14"/>
      <c r="AS1028" s="14"/>
      <c r="AT1028" s="14"/>
      <c r="AU1028" s="14"/>
      <c r="AV1028" s="14"/>
      <c r="AW1028" s="14"/>
      <c r="AX1028" s="14"/>
      <c r="AY1028" s="14"/>
      <c r="AZ1028" s="14"/>
      <c r="BA1028" s="14"/>
      <c r="BB1028" s="14"/>
      <c r="BC1028" s="14"/>
      <c r="BD1028" s="14"/>
      <c r="BE1028" s="14"/>
      <c r="BF1028" s="14"/>
      <c r="BG1028" s="14"/>
      <c r="BH1028" s="14"/>
      <c r="BI1028" s="14"/>
      <c r="BJ1028" s="14"/>
      <c r="BK1028" s="14"/>
      <c r="BL1028" s="14"/>
      <c r="BM1028" s="14"/>
      <c r="BN1028" s="14"/>
      <c r="BO1028" s="14"/>
      <c r="BP1028" s="14"/>
      <c r="BQ1028" s="14"/>
      <c r="BR1028" s="14"/>
      <c r="BS1028" s="14"/>
      <c r="BT1028" s="14"/>
      <c r="BU1028" s="14"/>
      <c r="BV1028" s="14"/>
      <c r="BW1028" s="14"/>
      <c r="BX1028" s="14"/>
      <c r="BY1028" s="14"/>
      <c r="BZ1028" s="14"/>
      <c r="CA1028" s="14"/>
      <c r="CB1028" s="14"/>
      <c r="CC1028" s="14"/>
      <c r="CD1028" s="14"/>
      <c r="CE1028" s="14"/>
      <c r="CF1028" s="14"/>
      <c r="CG1028" s="14"/>
      <c r="CH1028" s="14"/>
      <c r="CI1028" s="14"/>
      <c r="CJ1028" s="14"/>
      <c r="CK1028" s="14"/>
      <c r="CL1028" s="14"/>
      <c r="CM1028" s="14"/>
      <c r="CN1028" s="14"/>
      <c r="CO1028" s="14"/>
      <c r="CP1028" s="14"/>
      <c r="CQ1028" s="14"/>
      <c r="CR1028" s="14"/>
      <c r="CS1028" s="14"/>
      <c r="CT1028" s="14"/>
      <c r="CU1028" s="14"/>
      <c r="CV1028" s="14"/>
      <c r="CW1028" s="14"/>
      <c r="CX1028" s="14"/>
      <c r="CY1028" s="14"/>
      <c r="CZ1028" s="14"/>
      <c r="DD1028" s="14">
        <f>SUMIFS(CountData!$H:$H, CountData!$A:$A, $B1028,CountData!$B:$B, $C1028, CountData!$C:$C, $D1028, CountData!$D:$D, $E1028, CountData!$E:$E, $F1028, CountData!$F:$F, $G1028, CountData!$G:$G, $H1028)</f>
        <v>16</v>
      </c>
      <c r="DE1028" s="14">
        <f>SUMIFS(CountData!$I:$I, CountData!$A:$A, $B1028, CountData!$B:$B, $C1028, CountData!$C:$C, $D1028, CountData!$D:$D, $E1028, CountData!$E:$E, $F1028, CountData!$F:$F, $G1028, CountData!$G:$G, $H1028)</f>
        <v>19</v>
      </c>
      <c r="DF1028" s="27">
        <f t="shared" ca="1" si="16"/>
        <v>0</v>
      </c>
      <c r="DG1028" s="14">
        <v>1</v>
      </c>
    </row>
    <row r="1029" spans="1:111" x14ac:dyDescent="0.25">
      <c r="A1029" s="14" t="s">
        <v>56</v>
      </c>
      <c r="B1029" s="14" t="s">
        <v>55</v>
      </c>
      <c r="C1029" s="14" t="s">
        <v>55</v>
      </c>
      <c r="D1029" s="14" t="s">
        <v>101</v>
      </c>
      <c r="E1029" s="14" t="s">
        <v>55</v>
      </c>
      <c r="F1029" s="14" t="s">
        <v>55</v>
      </c>
      <c r="G1029" s="14" t="s">
        <v>62</v>
      </c>
      <c r="H1029" s="1">
        <v>42243</v>
      </c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F1029" s="14"/>
      <c r="AG1029" s="14"/>
      <c r="AH1029" s="14"/>
      <c r="AI1029" s="14"/>
      <c r="AJ1029" s="14"/>
      <c r="AK1029" s="14"/>
      <c r="AL1029" s="14"/>
      <c r="AM1029" s="14"/>
      <c r="AN1029" s="14"/>
      <c r="AO1029" s="14"/>
      <c r="AP1029" s="14"/>
      <c r="AQ1029" s="14"/>
      <c r="AR1029" s="14"/>
      <c r="AS1029" s="14"/>
      <c r="AT1029" s="14"/>
      <c r="AU1029" s="14"/>
      <c r="AV1029" s="14"/>
      <c r="AW1029" s="14"/>
      <c r="AX1029" s="14"/>
      <c r="AY1029" s="14"/>
      <c r="AZ1029" s="14"/>
      <c r="BA1029" s="14"/>
      <c r="BB1029" s="14"/>
      <c r="BC1029" s="14"/>
      <c r="BD1029" s="14"/>
      <c r="BE1029" s="14"/>
      <c r="BF1029" s="14"/>
      <c r="BG1029" s="14"/>
      <c r="BH1029" s="14"/>
      <c r="BI1029" s="14"/>
      <c r="BJ1029" s="14"/>
      <c r="BK1029" s="14"/>
      <c r="BL1029" s="14"/>
      <c r="BM1029" s="14"/>
      <c r="BN1029" s="14"/>
      <c r="BO1029" s="14"/>
      <c r="BP1029" s="14"/>
      <c r="BQ1029" s="14"/>
      <c r="BR1029" s="14"/>
      <c r="BS1029" s="14"/>
      <c r="BT1029" s="14"/>
      <c r="BU1029" s="14"/>
      <c r="BV1029" s="14"/>
      <c r="BW1029" s="14"/>
      <c r="BX1029" s="14"/>
      <c r="BY1029" s="14"/>
      <c r="BZ1029" s="14"/>
      <c r="CA1029" s="14"/>
      <c r="CB1029" s="14"/>
      <c r="CC1029" s="14"/>
      <c r="CD1029" s="14"/>
      <c r="CE1029" s="14"/>
      <c r="CF1029" s="14"/>
      <c r="CG1029" s="14"/>
      <c r="CH1029" s="14"/>
      <c r="CI1029" s="14"/>
      <c r="CJ1029" s="14"/>
      <c r="CK1029" s="14"/>
      <c r="CL1029" s="14"/>
      <c r="CM1029" s="14"/>
      <c r="CN1029" s="14"/>
      <c r="CO1029" s="14"/>
      <c r="CP1029" s="14"/>
      <c r="CQ1029" s="14"/>
      <c r="CR1029" s="14"/>
      <c r="CS1029" s="14"/>
      <c r="CT1029" s="14"/>
      <c r="CU1029" s="14"/>
      <c r="CV1029" s="14"/>
      <c r="CW1029" s="14"/>
      <c r="CX1029" s="14"/>
      <c r="CY1029" s="14"/>
      <c r="CZ1029" s="14"/>
      <c r="DD1029" s="14">
        <f>SUMIFS(CountData!$H:$H, CountData!$A:$A, $B1029,CountData!$B:$B, $C1029, CountData!$C:$C, $D1029, CountData!$D:$D, $E1029, CountData!$E:$E, $F1029, CountData!$F:$F, $G1029, CountData!$G:$G, $H1029)</f>
        <v>16</v>
      </c>
      <c r="DE1029" s="14">
        <f>SUMIFS(CountData!$I:$I, CountData!$A:$A, $B1029, CountData!$B:$B, $C1029, CountData!$C:$C, $D1029, CountData!$D:$D, $E1029, CountData!$E:$E, $F1029, CountData!$F:$F, $G1029, CountData!$G:$G, $H1029)</f>
        <v>19</v>
      </c>
      <c r="DF1029" s="27">
        <f t="shared" ca="1" si="16"/>
        <v>0</v>
      </c>
      <c r="DG1029" s="14">
        <v>1</v>
      </c>
    </row>
    <row r="1030" spans="1:111" x14ac:dyDescent="0.25">
      <c r="A1030" s="14" t="s">
        <v>56</v>
      </c>
      <c r="B1030" s="14" t="s">
        <v>55</v>
      </c>
      <c r="C1030" s="14" t="s">
        <v>55</v>
      </c>
      <c r="D1030" s="14" t="s">
        <v>101</v>
      </c>
      <c r="E1030" s="14" t="s">
        <v>55</v>
      </c>
      <c r="F1030" s="14" t="s">
        <v>55</v>
      </c>
      <c r="G1030" s="14" t="s">
        <v>62</v>
      </c>
      <c r="H1030" s="1">
        <v>42244</v>
      </c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4"/>
      <c r="AG1030" s="14"/>
      <c r="AH1030" s="14"/>
      <c r="AI1030" s="14"/>
      <c r="AJ1030" s="14"/>
      <c r="AK1030" s="14"/>
      <c r="AL1030" s="14"/>
      <c r="AM1030" s="14"/>
      <c r="AN1030" s="14"/>
      <c r="AO1030" s="14"/>
      <c r="AP1030" s="14"/>
      <c r="AQ1030" s="14"/>
      <c r="AR1030" s="14"/>
      <c r="AS1030" s="14"/>
      <c r="AT1030" s="14"/>
      <c r="AU1030" s="14"/>
      <c r="AV1030" s="14"/>
      <c r="AW1030" s="14"/>
      <c r="AX1030" s="14"/>
      <c r="AY1030" s="14"/>
      <c r="AZ1030" s="14"/>
      <c r="BA1030" s="14"/>
      <c r="BB1030" s="14"/>
      <c r="BC1030" s="14"/>
      <c r="BD1030" s="14"/>
      <c r="BE1030" s="14"/>
      <c r="BF1030" s="14"/>
      <c r="BG1030" s="14"/>
      <c r="BH1030" s="14"/>
      <c r="BI1030" s="14"/>
      <c r="BJ1030" s="14"/>
      <c r="BK1030" s="14"/>
      <c r="BL1030" s="14"/>
      <c r="BM1030" s="14"/>
      <c r="BN1030" s="14"/>
      <c r="BO1030" s="14"/>
      <c r="BP1030" s="14"/>
      <c r="BQ1030" s="14"/>
      <c r="BR1030" s="14"/>
      <c r="BS1030" s="14"/>
      <c r="BT1030" s="14"/>
      <c r="BU1030" s="14"/>
      <c r="BV1030" s="14"/>
      <c r="BW1030" s="14"/>
      <c r="BX1030" s="14"/>
      <c r="BY1030" s="14"/>
      <c r="BZ1030" s="14"/>
      <c r="CA1030" s="14"/>
      <c r="CB1030" s="14"/>
      <c r="CC1030" s="14"/>
      <c r="CD1030" s="14"/>
      <c r="CE1030" s="14"/>
      <c r="CF1030" s="14"/>
      <c r="CG1030" s="14"/>
      <c r="CH1030" s="14"/>
      <c r="CI1030" s="14"/>
      <c r="CJ1030" s="14"/>
      <c r="CK1030" s="14"/>
      <c r="CL1030" s="14"/>
      <c r="CM1030" s="14"/>
      <c r="CN1030" s="14"/>
      <c r="CO1030" s="14"/>
      <c r="CP1030" s="14"/>
      <c r="CQ1030" s="14"/>
      <c r="CR1030" s="14"/>
      <c r="CS1030" s="14"/>
      <c r="CT1030" s="14"/>
      <c r="CU1030" s="14"/>
      <c r="CV1030" s="14"/>
      <c r="CW1030" s="14"/>
      <c r="CX1030" s="14"/>
      <c r="CY1030" s="14"/>
      <c r="CZ1030" s="14"/>
      <c r="DD1030" s="14">
        <f>SUMIFS(CountData!$H:$H, CountData!$A:$A, $B1030,CountData!$B:$B, $C1030, CountData!$C:$C, $D1030, CountData!$D:$D, $E1030, CountData!$E:$E, $F1030, CountData!$F:$F, $G1030, CountData!$G:$G, $H1030)</f>
        <v>16</v>
      </c>
      <c r="DE1030" s="14">
        <f>SUMIFS(CountData!$I:$I, CountData!$A:$A, $B1030, CountData!$B:$B, $C1030, CountData!$C:$C, $D1030, CountData!$D:$D, $E1030, CountData!$E:$E, $F1030, CountData!$F:$F, $G1030, CountData!$G:$G, $H1030)</f>
        <v>19</v>
      </c>
      <c r="DF1030" s="27">
        <f t="shared" ca="1" si="16"/>
        <v>0</v>
      </c>
      <c r="DG1030" s="14">
        <v>1</v>
      </c>
    </row>
    <row r="1031" spans="1:111" x14ac:dyDescent="0.25">
      <c r="A1031" s="14" t="s">
        <v>56</v>
      </c>
      <c r="B1031" s="14" t="s">
        <v>55</v>
      </c>
      <c r="C1031" s="14" t="s">
        <v>55</v>
      </c>
      <c r="D1031" s="14" t="s">
        <v>101</v>
      </c>
      <c r="E1031" s="14" t="s">
        <v>55</v>
      </c>
      <c r="F1031" s="14" t="s">
        <v>55</v>
      </c>
      <c r="G1031" s="14" t="s">
        <v>62</v>
      </c>
      <c r="H1031" s="1">
        <v>42256</v>
      </c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4"/>
      <c r="AG1031" s="14"/>
      <c r="AH1031" s="14"/>
      <c r="AI1031" s="14"/>
      <c r="AJ1031" s="14"/>
      <c r="AK1031" s="14"/>
      <c r="AL1031" s="14"/>
      <c r="AM1031" s="14"/>
      <c r="AN1031" s="14"/>
      <c r="AO1031" s="14"/>
      <c r="AP1031" s="14"/>
      <c r="AQ1031" s="14"/>
      <c r="AR1031" s="14"/>
      <c r="AS1031" s="14"/>
      <c r="AT1031" s="14"/>
      <c r="AU1031" s="14"/>
      <c r="AV1031" s="14"/>
      <c r="AW1031" s="14"/>
      <c r="AX1031" s="14"/>
      <c r="AY1031" s="14"/>
      <c r="AZ1031" s="14"/>
      <c r="BA1031" s="14"/>
      <c r="BB1031" s="14"/>
      <c r="BC1031" s="14"/>
      <c r="BD1031" s="14"/>
      <c r="BE1031" s="14"/>
      <c r="BF1031" s="14"/>
      <c r="BG1031" s="14"/>
      <c r="BH1031" s="14"/>
      <c r="BI1031" s="14"/>
      <c r="BJ1031" s="14"/>
      <c r="BK1031" s="14"/>
      <c r="BL1031" s="14"/>
      <c r="BM1031" s="14"/>
      <c r="BN1031" s="14"/>
      <c r="BO1031" s="14"/>
      <c r="BP1031" s="14"/>
      <c r="BQ1031" s="14"/>
      <c r="BR1031" s="14"/>
      <c r="BS1031" s="14"/>
      <c r="BT1031" s="14"/>
      <c r="BU1031" s="14"/>
      <c r="BV1031" s="14"/>
      <c r="BW1031" s="14"/>
      <c r="BX1031" s="14"/>
      <c r="BY1031" s="14"/>
      <c r="BZ1031" s="14"/>
      <c r="CA1031" s="14"/>
      <c r="CB1031" s="14"/>
      <c r="CC1031" s="14"/>
      <c r="CD1031" s="14"/>
      <c r="CE1031" s="14"/>
      <c r="CF1031" s="14"/>
      <c r="CG1031" s="14"/>
      <c r="CH1031" s="14"/>
      <c r="CI1031" s="14"/>
      <c r="CJ1031" s="14"/>
      <c r="CK1031" s="14"/>
      <c r="CL1031" s="14"/>
      <c r="CM1031" s="14"/>
      <c r="CN1031" s="14"/>
      <c r="CO1031" s="14"/>
      <c r="CP1031" s="14"/>
      <c r="CQ1031" s="14"/>
      <c r="CR1031" s="14"/>
      <c r="CS1031" s="14"/>
      <c r="CT1031" s="14"/>
      <c r="CU1031" s="14"/>
      <c r="CV1031" s="14"/>
      <c r="CW1031" s="14"/>
      <c r="CX1031" s="14"/>
      <c r="CY1031" s="14"/>
      <c r="CZ1031" s="14"/>
      <c r="DD1031" s="14">
        <f>SUMIFS(CountData!$H:$H, CountData!$A:$A, $B1031,CountData!$B:$B, $C1031, CountData!$C:$C, $D1031, CountData!$D:$D, $E1031, CountData!$E:$E, $F1031, CountData!$F:$F, $G1031, CountData!$G:$G, $H1031)</f>
        <v>16</v>
      </c>
      <c r="DE1031" s="14">
        <f>SUMIFS(CountData!$I:$I, CountData!$A:$A, $B1031, CountData!$B:$B, $C1031, CountData!$C:$C, $D1031, CountData!$D:$D, $E1031, CountData!$E:$E, $F1031, CountData!$F:$F, $G1031, CountData!$G:$G, $H1031)</f>
        <v>19</v>
      </c>
      <c r="DF1031" s="27">
        <f t="shared" ca="1" si="16"/>
        <v>0</v>
      </c>
      <c r="DG1031" s="14">
        <v>1</v>
      </c>
    </row>
    <row r="1032" spans="1:111" x14ac:dyDescent="0.25">
      <c r="A1032" s="14" t="s">
        <v>56</v>
      </c>
      <c r="B1032" s="14" t="s">
        <v>55</v>
      </c>
      <c r="C1032" s="14" t="s">
        <v>55</v>
      </c>
      <c r="D1032" s="14" t="s">
        <v>101</v>
      </c>
      <c r="E1032" s="14" t="s">
        <v>55</v>
      </c>
      <c r="F1032" s="14" t="s">
        <v>55</v>
      </c>
      <c r="G1032" s="14" t="s">
        <v>62</v>
      </c>
      <c r="H1032" s="1">
        <v>42257</v>
      </c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F1032" s="14"/>
      <c r="AG1032" s="14"/>
      <c r="AH1032" s="14"/>
      <c r="AI1032" s="14"/>
      <c r="AJ1032" s="14"/>
      <c r="AK1032" s="14"/>
      <c r="AL1032" s="14"/>
      <c r="AM1032" s="14"/>
      <c r="AN1032" s="14"/>
      <c r="AO1032" s="14"/>
      <c r="AP1032" s="14"/>
      <c r="AQ1032" s="14"/>
      <c r="AR1032" s="14"/>
      <c r="AS1032" s="14"/>
      <c r="AT1032" s="14"/>
      <c r="AU1032" s="14"/>
      <c r="AV1032" s="14"/>
      <c r="AW1032" s="14"/>
      <c r="AX1032" s="14"/>
      <c r="AY1032" s="14"/>
      <c r="AZ1032" s="14"/>
      <c r="BA1032" s="14"/>
      <c r="BB1032" s="14"/>
      <c r="BC1032" s="14"/>
      <c r="BD1032" s="14"/>
      <c r="BE1032" s="14"/>
      <c r="BF1032" s="14"/>
      <c r="BG1032" s="14"/>
      <c r="BH1032" s="14"/>
      <c r="BI1032" s="14"/>
      <c r="BJ1032" s="14"/>
      <c r="BK1032" s="14"/>
      <c r="BL1032" s="14"/>
      <c r="BM1032" s="14"/>
      <c r="BN1032" s="14"/>
      <c r="BO1032" s="14"/>
      <c r="BP1032" s="14"/>
      <c r="BQ1032" s="14"/>
      <c r="BR1032" s="14"/>
      <c r="BS1032" s="14"/>
      <c r="BT1032" s="14"/>
      <c r="BU1032" s="14"/>
      <c r="BV1032" s="14"/>
      <c r="BW1032" s="14"/>
      <c r="BX1032" s="14"/>
      <c r="BY1032" s="14"/>
      <c r="BZ1032" s="14"/>
      <c r="CA1032" s="14"/>
      <c r="CB1032" s="14"/>
      <c r="CC1032" s="14"/>
      <c r="CD1032" s="14"/>
      <c r="CE1032" s="14"/>
      <c r="CF1032" s="14"/>
      <c r="CG1032" s="14"/>
      <c r="CH1032" s="14"/>
      <c r="CI1032" s="14"/>
      <c r="CJ1032" s="14"/>
      <c r="CK1032" s="14"/>
      <c r="CL1032" s="14"/>
      <c r="CM1032" s="14"/>
      <c r="CN1032" s="14"/>
      <c r="CO1032" s="14"/>
      <c r="CP1032" s="14"/>
      <c r="CQ1032" s="14"/>
      <c r="CR1032" s="14"/>
      <c r="CS1032" s="14"/>
      <c r="CT1032" s="14"/>
      <c r="CU1032" s="14"/>
      <c r="CV1032" s="14"/>
      <c r="CW1032" s="14"/>
      <c r="CX1032" s="14"/>
      <c r="CY1032" s="14"/>
      <c r="CZ1032" s="14"/>
      <c r="DD1032" s="14">
        <f>SUMIFS(CountData!$H:$H, CountData!$A:$A, $B1032,CountData!$B:$B, $C1032, CountData!$C:$C, $D1032, CountData!$D:$D, $E1032, CountData!$E:$E, $F1032, CountData!$F:$F, $G1032, CountData!$G:$G, $H1032)</f>
        <v>16</v>
      </c>
      <c r="DE1032" s="14">
        <f>SUMIFS(CountData!$I:$I, CountData!$A:$A, $B1032, CountData!$B:$B, $C1032, CountData!$C:$C, $D1032, CountData!$D:$D, $E1032, CountData!$E:$E, $F1032, CountData!$F:$F, $G1032, CountData!$G:$G, $H1032)</f>
        <v>19</v>
      </c>
      <c r="DF1032" s="27">
        <f t="shared" ca="1" si="16"/>
        <v>0</v>
      </c>
      <c r="DG1032" s="14">
        <v>1</v>
      </c>
    </row>
    <row r="1033" spans="1:111" x14ac:dyDescent="0.25">
      <c r="A1033" s="14" t="s">
        <v>56</v>
      </c>
      <c r="B1033" s="14" t="s">
        <v>55</v>
      </c>
      <c r="C1033" s="14" t="s">
        <v>55</v>
      </c>
      <c r="D1033" s="14" t="s">
        <v>101</v>
      </c>
      <c r="E1033" s="14" t="s">
        <v>55</v>
      </c>
      <c r="F1033" s="14" t="s">
        <v>55</v>
      </c>
      <c r="G1033" s="14" t="s">
        <v>62</v>
      </c>
      <c r="H1033" s="1">
        <v>42258</v>
      </c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4"/>
      <c r="AG1033" s="14"/>
      <c r="AH1033" s="14"/>
      <c r="AI1033" s="14"/>
      <c r="AJ1033" s="14"/>
      <c r="AK1033" s="14"/>
      <c r="AL1033" s="14"/>
      <c r="AM1033" s="14"/>
      <c r="AN1033" s="14"/>
      <c r="AO1033" s="14"/>
      <c r="AP1033" s="14"/>
      <c r="AQ1033" s="14"/>
      <c r="AR1033" s="14"/>
      <c r="AS1033" s="14"/>
      <c r="AT1033" s="14"/>
      <c r="AU1033" s="14"/>
      <c r="AV1033" s="14"/>
      <c r="AW1033" s="14"/>
      <c r="AX1033" s="14"/>
      <c r="AY1033" s="14"/>
      <c r="AZ1033" s="14"/>
      <c r="BA1033" s="14"/>
      <c r="BB1033" s="14"/>
      <c r="BC1033" s="14"/>
      <c r="BD1033" s="14"/>
      <c r="BE1033" s="14"/>
      <c r="BF1033" s="14"/>
      <c r="BG1033" s="14"/>
      <c r="BH1033" s="14"/>
      <c r="BI1033" s="14"/>
      <c r="BJ1033" s="14"/>
      <c r="BK1033" s="14"/>
      <c r="BL1033" s="14"/>
      <c r="BM1033" s="14"/>
      <c r="BN1033" s="14"/>
      <c r="BO1033" s="14"/>
      <c r="BP1033" s="14"/>
      <c r="BQ1033" s="14"/>
      <c r="BR1033" s="14"/>
      <c r="BS1033" s="14"/>
      <c r="BT1033" s="14"/>
      <c r="BU1033" s="14"/>
      <c r="BV1033" s="14"/>
      <c r="BW1033" s="14"/>
      <c r="BX1033" s="14"/>
      <c r="BY1033" s="14"/>
      <c r="BZ1033" s="14"/>
      <c r="CA1033" s="14"/>
      <c r="CB1033" s="14"/>
      <c r="CC1033" s="14"/>
      <c r="CD1033" s="14"/>
      <c r="CE1033" s="14"/>
      <c r="CF1033" s="14"/>
      <c r="CG1033" s="14"/>
      <c r="CH1033" s="14"/>
      <c r="CI1033" s="14"/>
      <c r="CJ1033" s="14"/>
      <c r="CK1033" s="14"/>
      <c r="CL1033" s="14"/>
      <c r="CM1033" s="14"/>
      <c r="CN1033" s="14"/>
      <c r="CO1033" s="14"/>
      <c r="CP1033" s="14"/>
      <c r="CQ1033" s="14"/>
      <c r="CR1033" s="14"/>
      <c r="CS1033" s="14"/>
      <c r="CT1033" s="14"/>
      <c r="CU1033" s="14"/>
      <c r="CV1033" s="14"/>
      <c r="CW1033" s="14"/>
      <c r="CX1033" s="14"/>
      <c r="CY1033" s="14"/>
      <c r="CZ1033" s="14"/>
      <c r="DD1033" s="14">
        <f>SUMIFS(CountData!$H:$H, CountData!$A:$A, $B1033,CountData!$B:$B, $C1033, CountData!$C:$C, $D1033, CountData!$D:$D, $E1033, CountData!$E:$E, $F1033, CountData!$F:$F, $G1033, CountData!$G:$G, $H1033)</f>
        <v>16</v>
      </c>
      <c r="DE1033" s="14">
        <f>SUMIFS(CountData!$I:$I, CountData!$A:$A, $B1033, CountData!$B:$B, $C1033, CountData!$C:$C, $D1033, CountData!$D:$D, $E1033, CountData!$E:$E, $F1033, CountData!$F:$F, $G1033, CountData!$G:$G, $H1033)</f>
        <v>19</v>
      </c>
      <c r="DF1033" s="27">
        <f t="shared" ca="1" si="16"/>
        <v>0</v>
      </c>
      <c r="DG1033" s="14">
        <v>1</v>
      </c>
    </row>
    <row r="1034" spans="1:111" x14ac:dyDescent="0.25">
      <c r="A1034" s="14" t="s">
        <v>56</v>
      </c>
      <c r="B1034" s="14" t="s">
        <v>55</v>
      </c>
      <c r="C1034" s="14" t="s">
        <v>55</v>
      </c>
      <c r="D1034" s="14" t="s">
        <v>101</v>
      </c>
      <c r="E1034" s="14" t="s">
        <v>55</v>
      </c>
      <c r="F1034" s="14" t="s">
        <v>55</v>
      </c>
      <c r="G1034" s="14" t="s">
        <v>62</v>
      </c>
      <c r="H1034" s="1">
        <v>42270</v>
      </c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4"/>
      <c r="AG1034" s="14"/>
      <c r="AH1034" s="14"/>
      <c r="AI1034" s="14"/>
      <c r="AJ1034" s="14"/>
      <c r="AK1034" s="14"/>
      <c r="AL1034" s="14"/>
      <c r="AM1034" s="14"/>
      <c r="AN1034" s="14"/>
      <c r="AO1034" s="14"/>
      <c r="AP1034" s="14"/>
      <c r="AQ1034" s="14"/>
      <c r="AR1034" s="14"/>
      <c r="AS1034" s="14"/>
      <c r="AT1034" s="14"/>
      <c r="AU1034" s="14"/>
      <c r="AV1034" s="14"/>
      <c r="AW1034" s="14"/>
      <c r="AX1034" s="14"/>
      <c r="AY1034" s="14"/>
      <c r="AZ1034" s="14"/>
      <c r="BA1034" s="14"/>
      <c r="BB1034" s="14"/>
      <c r="BC1034" s="14"/>
      <c r="BD1034" s="14"/>
      <c r="BE1034" s="14"/>
      <c r="BF1034" s="14"/>
      <c r="BG1034" s="14"/>
      <c r="BH1034" s="14"/>
      <c r="BI1034" s="14"/>
      <c r="BJ1034" s="14"/>
      <c r="BK1034" s="14"/>
      <c r="BL1034" s="14"/>
      <c r="BM1034" s="14"/>
      <c r="BN1034" s="14"/>
      <c r="BO1034" s="14"/>
      <c r="BP1034" s="14"/>
      <c r="BQ1034" s="14"/>
      <c r="BR1034" s="14"/>
      <c r="BS1034" s="14"/>
      <c r="BT1034" s="14"/>
      <c r="BU1034" s="14"/>
      <c r="BV1034" s="14"/>
      <c r="BW1034" s="14"/>
      <c r="BX1034" s="14"/>
      <c r="BY1034" s="14"/>
      <c r="BZ1034" s="14"/>
      <c r="CA1034" s="14"/>
      <c r="CB1034" s="14"/>
      <c r="CC1034" s="14"/>
      <c r="CD1034" s="14"/>
      <c r="CE1034" s="14"/>
      <c r="CF1034" s="14"/>
      <c r="CG1034" s="14"/>
      <c r="CH1034" s="14"/>
      <c r="CI1034" s="14"/>
      <c r="CJ1034" s="14"/>
      <c r="CK1034" s="14"/>
      <c r="CL1034" s="14"/>
      <c r="CM1034" s="14"/>
      <c r="CN1034" s="14"/>
      <c r="CO1034" s="14"/>
      <c r="CP1034" s="14"/>
      <c r="CQ1034" s="14"/>
      <c r="CR1034" s="14"/>
      <c r="CS1034" s="14"/>
      <c r="CT1034" s="14"/>
      <c r="CU1034" s="14"/>
      <c r="CV1034" s="14"/>
      <c r="CW1034" s="14"/>
      <c r="CX1034" s="14"/>
      <c r="CY1034" s="14"/>
      <c r="CZ1034" s="14"/>
      <c r="DD1034" s="14">
        <f>SUMIFS(CountData!$H:$H, CountData!$A:$A, $B1034,CountData!$B:$B, $C1034, CountData!$C:$C, $D1034, CountData!$D:$D, $E1034, CountData!$E:$E, $F1034, CountData!$F:$F, $G1034, CountData!$G:$G, $H1034)</f>
        <v>16</v>
      </c>
      <c r="DE1034" s="14">
        <f>SUMIFS(CountData!$I:$I, CountData!$A:$A, $B1034, CountData!$B:$B, $C1034, CountData!$C:$C, $D1034, CountData!$D:$D, $E1034, CountData!$E:$E, $F1034, CountData!$F:$F, $G1034, CountData!$G:$G, $H1034)</f>
        <v>19</v>
      </c>
      <c r="DF1034" s="27">
        <f t="shared" ca="1" si="16"/>
        <v>0</v>
      </c>
      <c r="DG1034" s="14">
        <v>1</v>
      </c>
    </row>
    <row r="1035" spans="1:111" x14ac:dyDescent="0.25">
      <c r="A1035" s="14" t="s">
        <v>56</v>
      </c>
      <c r="B1035" s="14" t="s">
        <v>55</v>
      </c>
      <c r="C1035" s="14" t="s">
        <v>55</v>
      </c>
      <c r="D1035" s="14" t="s">
        <v>101</v>
      </c>
      <c r="E1035" s="14" t="s">
        <v>55</v>
      </c>
      <c r="F1035" s="14" t="s">
        <v>55</v>
      </c>
      <c r="G1035" s="14" t="s">
        <v>62</v>
      </c>
      <c r="H1035" s="1">
        <v>42271</v>
      </c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F1035" s="14"/>
      <c r="AG1035" s="14"/>
      <c r="AH1035" s="14"/>
      <c r="AI1035" s="14"/>
      <c r="AJ1035" s="14"/>
      <c r="AK1035" s="14"/>
      <c r="AL1035" s="14"/>
      <c r="AM1035" s="14"/>
      <c r="AN1035" s="14"/>
      <c r="AO1035" s="14"/>
      <c r="AP1035" s="14"/>
      <c r="AQ1035" s="14"/>
      <c r="AR1035" s="14"/>
      <c r="AS1035" s="14"/>
      <c r="AT1035" s="14"/>
      <c r="AU1035" s="14"/>
      <c r="AV1035" s="14"/>
      <c r="AW1035" s="14"/>
      <c r="AX1035" s="14"/>
      <c r="AY1035" s="14"/>
      <c r="AZ1035" s="14"/>
      <c r="BA1035" s="14"/>
      <c r="BB1035" s="14"/>
      <c r="BC1035" s="14"/>
      <c r="BD1035" s="14"/>
      <c r="BE1035" s="14"/>
      <c r="BF1035" s="14"/>
      <c r="BG1035" s="14"/>
      <c r="BH1035" s="14"/>
      <c r="BI1035" s="14"/>
      <c r="BJ1035" s="14"/>
      <c r="BK1035" s="14"/>
      <c r="BL1035" s="14"/>
      <c r="BM1035" s="14"/>
      <c r="BN1035" s="14"/>
      <c r="BO1035" s="14"/>
      <c r="BP1035" s="14"/>
      <c r="BQ1035" s="14"/>
      <c r="BR1035" s="14"/>
      <c r="BS1035" s="14"/>
      <c r="BT1035" s="14"/>
      <c r="BU1035" s="14"/>
      <c r="BV1035" s="14"/>
      <c r="BW1035" s="14"/>
      <c r="BX1035" s="14"/>
      <c r="BY1035" s="14"/>
      <c r="BZ1035" s="14"/>
      <c r="CA1035" s="14"/>
      <c r="CB1035" s="14"/>
      <c r="CC1035" s="14"/>
      <c r="CD1035" s="14"/>
      <c r="CE1035" s="14"/>
      <c r="CF1035" s="14"/>
      <c r="CG1035" s="14"/>
      <c r="CH1035" s="14"/>
      <c r="CI1035" s="14"/>
      <c r="CJ1035" s="14"/>
      <c r="CK1035" s="14"/>
      <c r="CL1035" s="14"/>
      <c r="CM1035" s="14"/>
      <c r="CN1035" s="14"/>
      <c r="CO1035" s="14"/>
      <c r="CP1035" s="14"/>
      <c r="CQ1035" s="14"/>
      <c r="CR1035" s="14"/>
      <c r="CS1035" s="14"/>
      <c r="CT1035" s="14"/>
      <c r="CU1035" s="14"/>
      <c r="CV1035" s="14"/>
      <c r="CW1035" s="14"/>
      <c r="CX1035" s="14"/>
      <c r="CY1035" s="14"/>
      <c r="CZ1035" s="14"/>
      <c r="DD1035" s="14">
        <f>SUMIFS(CountData!$H:$H, CountData!$A:$A, $B1035,CountData!$B:$B, $C1035, CountData!$C:$C, $D1035, CountData!$D:$D, $E1035, CountData!$E:$E, $F1035, CountData!$F:$F, $G1035, CountData!$G:$G, $H1035)</f>
        <v>16</v>
      </c>
      <c r="DE1035" s="14">
        <f>SUMIFS(CountData!$I:$I, CountData!$A:$A, $B1035, CountData!$B:$B, $C1035, CountData!$C:$C, $D1035, CountData!$D:$D, $E1035, CountData!$E:$E, $F1035, CountData!$F:$F, $G1035, CountData!$G:$G, $H1035)</f>
        <v>19</v>
      </c>
      <c r="DF1035" s="27">
        <f t="shared" ca="1" si="16"/>
        <v>0</v>
      </c>
      <c r="DG1035" s="14">
        <v>1</v>
      </c>
    </row>
    <row r="1036" spans="1:111" x14ac:dyDescent="0.25">
      <c r="A1036" s="14" t="s">
        <v>56</v>
      </c>
      <c r="B1036" s="14" t="s">
        <v>55</v>
      </c>
      <c r="C1036" s="14" t="s">
        <v>55</v>
      </c>
      <c r="D1036" s="14" t="s">
        <v>101</v>
      </c>
      <c r="E1036" s="14" t="s">
        <v>55</v>
      </c>
      <c r="F1036" s="14" t="s">
        <v>55</v>
      </c>
      <c r="G1036" s="14" t="s">
        <v>62</v>
      </c>
      <c r="H1036" s="1">
        <v>42272</v>
      </c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F1036" s="14"/>
      <c r="AG1036" s="14"/>
      <c r="AH1036" s="14"/>
      <c r="AI1036" s="14"/>
      <c r="AJ1036" s="14"/>
      <c r="AK1036" s="14"/>
      <c r="AL1036" s="14"/>
      <c r="AM1036" s="14"/>
      <c r="AN1036" s="14"/>
      <c r="AO1036" s="14"/>
      <c r="AP1036" s="14"/>
      <c r="AQ1036" s="14"/>
      <c r="AR1036" s="14"/>
      <c r="AS1036" s="14"/>
      <c r="AT1036" s="14"/>
      <c r="AU1036" s="14"/>
      <c r="AV1036" s="14"/>
      <c r="AW1036" s="14"/>
      <c r="AX1036" s="14"/>
      <c r="AY1036" s="14"/>
      <c r="AZ1036" s="14"/>
      <c r="BA1036" s="14"/>
      <c r="BB1036" s="14"/>
      <c r="BC1036" s="14"/>
      <c r="BD1036" s="14"/>
      <c r="BE1036" s="14"/>
      <c r="BF1036" s="14"/>
      <c r="BG1036" s="14"/>
      <c r="BH1036" s="14"/>
      <c r="BI1036" s="14"/>
      <c r="BJ1036" s="14"/>
      <c r="BK1036" s="14"/>
      <c r="BL1036" s="14"/>
      <c r="BM1036" s="14"/>
      <c r="BN1036" s="14"/>
      <c r="BO1036" s="14"/>
      <c r="BP1036" s="14"/>
      <c r="BQ1036" s="14"/>
      <c r="BR1036" s="14"/>
      <c r="BS1036" s="14"/>
      <c r="BT1036" s="14"/>
      <c r="BU1036" s="14"/>
      <c r="BV1036" s="14"/>
      <c r="BW1036" s="14"/>
      <c r="BX1036" s="14"/>
      <c r="BY1036" s="14"/>
      <c r="BZ1036" s="14"/>
      <c r="CA1036" s="14"/>
      <c r="CB1036" s="14"/>
      <c r="CC1036" s="14"/>
      <c r="CD1036" s="14"/>
      <c r="CE1036" s="14"/>
      <c r="CF1036" s="14"/>
      <c r="CG1036" s="14"/>
      <c r="CH1036" s="14"/>
      <c r="CI1036" s="14"/>
      <c r="CJ1036" s="14"/>
      <c r="CK1036" s="14"/>
      <c r="CL1036" s="14"/>
      <c r="CM1036" s="14"/>
      <c r="CN1036" s="14"/>
      <c r="CO1036" s="14"/>
      <c r="CP1036" s="14"/>
      <c r="CQ1036" s="14"/>
      <c r="CR1036" s="14"/>
      <c r="CS1036" s="14"/>
      <c r="CT1036" s="14"/>
      <c r="CU1036" s="14"/>
      <c r="CV1036" s="14"/>
      <c r="CW1036" s="14"/>
      <c r="CX1036" s="14"/>
      <c r="CY1036" s="14"/>
      <c r="CZ1036" s="14"/>
      <c r="DD1036" s="14">
        <f>SUMIFS(CountData!$H:$H, CountData!$A:$A, $B1036,CountData!$B:$B, $C1036, CountData!$C:$C, $D1036, CountData!$D:$D, $E1036, CountData!$E:$E, $F1036, CountData!$F:$F, $G1036, CountData!$G:$G, $H1036)</f>
        <v>16</v>
      </c>
      <c r="DE1036" s="14">
        <f>SUMIFS(CountData!$I:$I, CountData!$A:$A, $B1036, CountData!$B:$B, $C1036, CountData!$C:$C, $D1036, CountData!$D:$D, $E1036, CountData!$E:$E, $F1036, CountData!$F:$F, $G1036, CountData!$G:$G, $H1036)</f>
        <v>19</v>
      </c>
      <c r="DF1036" s="27">
        <f t="shared" ca="1" si="16"/>
        <v>0</v>
      </c>
      <c r="DG1036" s="14">
        <v>1</v>
      </c>
    </row>
    <row r="1037" spans="1:111" x14ac:dyDescent="0.25">
      <c r="A1037" s="14" t="s">
        <v>56</v>
      </c>
      <c r="B1037" s="14" t="s">
        <v>55</v>
      </c>
      <c r="C1037" s="14" t="s">
        <v>55</v>
      </c>
      <c r="D1037" s="14" t="s">
        <v>101</v>
      </c>
      <c r="E1037" s="14" t="s">
        <v>55</v>
      </c>
      <c r="F1037" s="14" t="s">
        <v>55</v>
      </c>
      <c r="G1037" s="14" t="s">
        <v>62</v>
      </c>
      <c r="H1037" s="1">
        <v>42276</v>
      </c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F1037" s="14"/>
      <c r="AG1037" s="14"/>
      <c r="AH1037" s="14"/>
      <c r="AI1037" s="14"/>
      <c r="AJ1037" s="14"/>
      <c r="AK1037" s="14"/>
      <c r="AL1037" s="14"/>
      <c r="AM1037" s="14"/>
      <c r="AN1037" s="14"/>
      <c r="AO1037" s="14"/>
      <c r="AP1037" s="14"/>
      <c r="AQ1037" s="14"/>
      <c r="AR1037" s="14"/>
      <c r="AS1037" s="14"/>
      <c r="AT1037" s="14"/>
      <c r="AU1037" s="14"/>
      <c r="AV1037" s="14"/>
      <c r="AW1037" s="14"/>
      <c r="AX1037" s="14"/>
      <c r="AY1037" s="14"/>
      <c r="AZ1037" s="14"/>
      <c r="BA1037" s="14"/>
      <c r="BB1037" s="14"/>
      <c r="BC1037" s="14"/>
      <c r="BD1037" s="14"/>
      <c r="BE1037" s="14"/>
      <c r="BF1037" s="14"/>
      <c r="BG1037" s="14"/>
      <c r="BH1037" s="14"/>
      <c r="BI1037" s="14"/>
      <c r="BJ1037" s="14"/>
      <c r="BK1037" s="14"/>
      <c r="BL1037" s="14"/>
      <c r="BM1037" s="14"/>
      <c r="BN1037" s="14"/>
      <c r="BO1037" s="14"/>
      <c r="BP1037" s="14"/>
      <c r="BQ1037" s="14"/>
      <c r="BR1037" s="14"/>
      <c r="BS1037" s="14"/>
      <c r="BT1037" s="14"/>
      <c r="BU1037" s="14"/>
      <c r="BV1037" s="14"/>
      <c r="BW1037" s="14"/>
      <c r="BX1037" s="14"/>
      <c r="BY1037" s="14"/>
      <c r="BZ1037" s="14"/>
      <c r="CA1037" s="14"/>
      <c r="CB1037" s="14"/>
      <c r="CC1037" s="14"/>
      <c r="CD1037" s="14"/>
      <c r="CE1037" s="14"/>
      <c r="CF1037" s="14"/>
      <c r="CG1037" s="14"/>
      <c r="CH1037" s="14"/>
      <c r="CI1037" s="14"/>
      <c r="CJ1037" s="14"/>
      <c r="CK1037" s="14"/>
      <c r="CL1037" s="14"/>
      <c r="CM1037" s="14"/>
      <c r="CN1037" s="14"/>
      <c r="CO1037" s="14"/>
      <c r="CP1037" s="14"/>
      <c r="CQ1037" s="14"/>
      <c r="CR1037" s="14"/>
      <c r="CS1037" s="14"/>
      <c r="CT1037" s="14"/>
      <c r="CU1037" s="14"/>
      <c r="CV1037" s="14"/>
      <c r="CW1037" s="14"/>
      <c r="CX1037" s="14"/>
      <c r="CY1037" s="14"/>
      <c r="CZ1037" s="14"/>
      <c r="DD1037" s="14">
        <f>SUMIFS(CountData!$H:$H, CountData!$A:$A, $B1037,CountData!$B:$B, $C1037, CountData!$C:$C, $D1037, CountData!$D:$D, $E1037, CountData!$E:$E, $F1037, CountData!$F:$F, $G1037, CountData!$G:$G, $H1037)</f>
        <v>16</v>
      </c>
      <c r="DE1037" s="14">
        <f>SUMIFS(CountData!$I:$I, CountData!$A:$A, $B1037, CountData!$B:$B, $C1037, CountData!$C:$C, $D1037, CountData!$D:$D, $E1037, CountData!$E:$E, $F1037, CountData!$F:$F, $G1037, CountData!$G:$G, $H1037)</f>
        <v>19</v>
      </c>
      <c r="DF1037" s="27">
        <f t="shared" ca="1" si="16"/>
        <v>0</v>
      </c>
      <c r="DG1037" s="14">
        <v>1</v>
      </c>
    </row>
    <row r="1038" spans="1:111" x14ac:dyDescent="0.25">
      <c r="A1038" s="14" t="s">
        <v>56</v>
      </c>
      <c r="B1038" s="14" t="s">
        <v>55</v>
      </c>
      <c r="C1038" s="14" t="s">
        <v>55</v>
      </c>
      <c r="D1038" s="14" t="s">
        <v>101</v>
      </c>
      <c r="E1038" s="14" t="s">
        <v>55</v>
      </c>
      <c r="F1038" s="14" t="s">
        <v>55</v>
      </c>
      <c r="G1038" s="14" t="s">
        <v>62</v>
      </c>
      <c r="H1038" s="1">
        <v>42277</v>
      </c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F1038" s="14"/>
      <c r="AG1038" s="14"/>
      <c r="AH1038" s="14"/>
      <c r="AI1038" s="14"/>
      <c r="AJ1038" s="14"/>
      <c r="AK1038" s="14"/>
      <c r="AL1038" s="14"/>
      <c r="AM1038" s="14"/>
      <c r="AN1038" s="14"/>
      <c r="AO1038" s="14"/>
      <c r="AP1038" s="14"/>
      <c r="AQ1038" s="14"/>
      <c r="AR1038" s="14"/>
      <c r="AS1038" s="14"/>
      <c r="AT1038" s="14"/>
      <c r="AU1038" s="14"/>
      <c r="AV1038" s="14"/>
      <c r="AW1038" s="14"/>
      <c r="AX1038" s="14"/>
      <c r="AY1038" s="14"/>
      <c r="AZ1038" s="14"/>
      <c r="BA1038" s="14"/>
      <c r="BB1038" s="14"/>
      <c r="BC1038" s="14"/>
      <c r="BD1038" s="14"/>
      <c r="BE1038" s="14"/>
      <c r="BF1038" s="14"/>
      <c r="BG1038" s="14"/>
      <c r="BH1038" s="14"/>
      <c r="BI1038" s="14"/>
      <c r="BJ1038" s="14"/>
      <c r="BK1038" s="14"/>
      <c r="BL1038" s="14"/>
      <c r="BM1038" s="14"/>
      <c r="BN1038" s="14"/>
      <c r="BO1038" s="14"/>
      <c r="BP1038" s="14"/>
      <c r="BQ1038" s="14"/>
      <c r="BR1038" s="14"/>
      <c r="BS1038" s="14"/>
      <c r="BT1038" s="14"/>
      <c r="BU1038" s="14"/>
      <c r="BV1038" s="14"/>
      <c r="BW1038" s="14"/>
      <c r="BX1038" s="14"/>
      <c r="BY1038" s="14"/>
      <c r="BZ1038" s="14"/>
      <c r="CA1038" s="14"/>
      <c r="CB1038" s="14"/>
      <c r="CC1038" s="14"/>
      <c r="CD1038" s="14"/>
      <c r="CE1038" s="14"/>
      <c r="CF1038" s="14"/>
      <c r="CG1038" s="14"/>
      <c r="CH1038" s="14"/>
      <c r="CI1038" s="14"/>
      <c r="CJ1038" s="14"/>
      <c r="CK1038" s="14"/>
      <c r="CL1038" s="14"/>
      <c r="CM1038" s="14"/>
      <c r="CN1038" s="14"/>
      <c r="CO1038" s="14"/>
      <c r="CP1038" s="14"/>
      <c r="CQ1038" s="14"/>
      <c r="CR1038" s="14"/>
      <c r="CS1038" s="14"/>
      <c r="CT1038" s="14"/>
      <c r="CU1038" s="14"/>
      <c r="CV1038" s="14"/>
      <c r="CW1038" s="14"/>
      <c r="CX1038" s="14"/>
      <c r="CY1038" s="14"/>
      <c r="CZ1038" s="14"/>
      <c r="DD1038" s="14">
        <f>SUMIFS(CountData!$H:$H, CountData!$A:$A, $B1038,CountData!$B:$B, $C1038, CountData!$C:$C, $D1038, CountData!$D:$D, $E1038, CountData!$E:$E, $F1038, CountData!$F:$F, $G1038, CountData!$G:$G, $H1038)</f>
        <v>16</v>
      </c>
      <c r="DE1038" s="14">
        <f>SUMIFS(CountData!$I:$I, CountData!$A:$A, $B1038, CountData!$B:$B, $C1038, CountData!$C:$C, $D1038, CountData!$D:$D, $E1038, CountData!$E:$E, $F1038, CountData!$F:$F, $G1038, CountData!$G:$G, $H1038)</f>
        <v>19</v>
      </c>
      <c r="DF1038" s="27">
        <f t="shared" ca="1" si="16"/>
        <v>0</v>
      </c>
      <c r="DG1038" s="14">
        <v>1</v>
      </c>
    </row>
    <row r="1039" spans="1:111" x14ac:dyDescent="0.25">
      <c r="A1039" s="14" t="s">
        <v>56</v>
      </c>
      <c r="B1039" s="14" t="s">
        <v>55</v>
      </c>
      <c r="C1039" s="14" t="s">
        <v>55</v>
      </c>
      <c r="D1039" s="14" t="s">
        <v>101</v>
      </c>
      <c r="E1039" s="14" t="s">
        <v>55</v>
      </c>
      <c r="F1039" s="14" t="s">
        <v>55</v>
      </c>
      <c r="G1039" s="14" t="s">
        <v>62</v>
      </c>
      <c r="H1039" s="1">
        <v>42285</v>
      </c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F1039" s="14"/>
      <c r="AG1039" s="14"/>
      <c r="AH1039" s="14"/>
      <c r="AI1039" s="14"/>
      <c r="AJ1039" s="14"/>
      <c r="AK1039" s="14"/>
      <c r="AL1039" s="14"/>
      <c r="AM1039" s="14"/>
      <c r="AN1039" s="14"/>
      <c r="AO1039" s="14"/>
      <c r="AP1039" s="14"/>
      <c r="AQ1039" s="14"/>
      <c r="AR1039" s="14"/>
      <c r="AS1039" s="14"/>
      <c r="AT1039" s="14"/>
      <c r="AU1039" s="14"/>
      <c r="AV1039" s="14"/>
      <c r="AW1039" s="14"/>
      <c r="AX1039" s="14"/>
      <c r="AY1039" s="14"/>
      <c r="AZ1039" s="14"/>
      <c r="BA1039" s="14"/>
      <c r="BB1039" s="14"/>
      <c r="BC1039" s="14"/>
      <c r="BD1039" s="14"/>
      <c r="BE1039" s="14"/>
      <c r="BF1039" s="14"/>
      <c r="BG1039" s="14"/>
      <c r="BH1039" s="14"/>
      <c r="BI1039" s="14"/>
      <c r="BJ1039" s="14"/>
      <c r="BK1039" s="14"/>
      <c r="BL1039" s="14"/>
      <c r="BM1039" s="14"/>
      <c r="BN1039" s="14"/>
      <c r="BO1039" s="14"/>
      <c r="BP1039" s="14"/>
      <c r="BQ1039" s="14"/>
      <c r="BR1039" s="14"/>
      <c r="BS1039" s="14"/>
      <c r="BT1039" s="14"/>
      <c r="BU1039" s="14"/>
      <c r="BV1039" s="14"/>
      <c r="BW1039" s="14"/>
      <c r="BX1039" s="14"/>
      <c r="BY1039" s="14"/>
      <c r="BZ1039" s="14"/>
      <c r="CA1039" s="14"/>
      <c r="CB1039" s="14"/>
      <c r="CC1039" s="14"/>
      <c r="CD1039" s="14"/>
      <c r="CE1039" s="14"/>
      <c r="CF1039" s="14"/>
      <c r="CG1039" s="14"/>
      <c r="CH1039" s="14"/>
      <c r="CI1039" s="14"/>
      <c r="CJ1039" s="14"/>
      <c r="CK1039" s="14"/>
      <c r="CL1039" s="14"/>
      <c r="CM1039" s="14"/>
      <c r="CN1039" s="14"/>
      <c r="CO1039" s="14"/>
      <c r="CP1039" s="14"/>
      <c r="CQ1039" s="14"/>
      <c r="CR1039" s="14"/>
      <c r="CS1039" s="14"/>
      <c r="CT1039" s="14"/>
      <c r="CU1039" s="14"/>
      <c r="CV1039" s="14"/>
      <c r="CW1039" s="14"/>
      <c r="CX1039" s="14"/>
      <c r="CY1039" s="14"/>
      <c r="CZ1039" s="14"/>
      <c r="DD1039" s="14">
        <f>SUMIFS(CountData!$H:$H, CountData!$A:$A, $B1039,CountData!$B:$B, $C1039, CountData!$C:$C, $D1039, CountData!$D:$D, $E1039, CountData!$E:$E, $F1039, CountData!$F:$F, $G1039, CountData!$G:$G, $H1039)</f>
        <v>16</v>
      </c>
      <c r="DE1039" s="14">
        <f>SUMIFS(CountData!$I:$I, CountData!$A:$A, $B1039, CountData!$B:$B, $C1039, CountData!$C:$C, $D1039, CountData!$D:$D, $E1039, CountData!$E:$E, $F1039, CountData!$F:$F, $G1039, CountData!$G:$G, $H1039)</f>
        <v>19</v>
      </c>
      <c r="DF1039" s="27">
        <f t="shared" ca="1" si="16"/>
        <v>0</v>
      </c>
      <c r="DG1039" s="14">
        <v>1</v>
      </c>
    </row>
    <row r="1040" spans="1:111" x14ac:dyDescent="0.25">
      <c r="A1040" s="14" t="s">
        <v>56</v>
      </c>
      <c r="B1040" s="14" t="s">
        <v>55</v>
      </c>
      <c r="C1040" s="14" t="s">
        <v>55</v>
      </c>
      <c r="D1040" s="14" t="s">
        <v>101</v>
      </c>
      <c r="E1040" s="14" t="s">
        <v>55</v>
      </c>
      <c r="F1040" s="14" t="s">
        <v>55</v>
      </c>
      <c r="G1040" s="14" t="s">
        <v>62</v>
      </c>
      <c r="H1040" s="1">
        <v>42286</v>
      </c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F1040" s="14"/>
      <c r="AG1040" s="14"/>
      <c r="AH1040" s="14"/>
      <c r="AI1040" s="14"/>
      <c r="AJ1040" s="14"/>
      <c r="AK1040" s="14"/>
      <c r="AL1040" s="14"/>
      <c r="AM1040" s="14"/>
      <c r="AN1040" s="14"/>
      <c r="AO1040" s="14"/>
      <c r="AP1040" s="14"/>
      <c r="AQ1040" s="14"/>
      <c r="AR1040" s="14"/>
      <c r="AS1040" s="14"/>
      <c r="AT1040" s="14"/>
      <c r="AU1040" s="14"/>
      <c r="AV1040" s="14"/>
      <c r="AW1040" s="14"/>
      <c r="AX1040" s="14"/>
      <c r="AY1040" s="14"/>
      <c r="AZ1040" s="14"/>
      <c r="BA1040" s="14"/>
      <c r="BB1040" s="14"/>
      <c r="BC1040" s="14"/>
      <c r="BD1040" s="14"/>
      <c r="BE1040" s="14"/>
      <c r="BF1040" s="14"/>
      <c r="BG1040" s="14"/>
      <c r="BH1040" s="14"/>
      <c r="BI1040" s="14"/>
      <c r="BJ1040" s="14"/>
      <c r="BK1040" s="14"/>
      <c r="BL1040" s="14"/>
      <c r="BM1040" s="14"/>
      <c r="BN1040" s="14"/>
      <c r="BO1040" s="14"/>
      <c r="BP1040" s="14"/>
      <c r="BQ1040" s="14"/>
      <c r="BR1040" s="14"/>
      <c r="BS1040" s="14"/>
      <c r="BT1040" s="14"/>
      <c r="BU1040" s="14"/>
      <c r="BV1040" s="14"/>
      <c r="BW1040" s="14"/>
      <c r="BX1040" s="14"/>
      <c r="BY1040" s="14"/>
      <c r="BZ1040" s="14"/>
      <c r="CA1040" s="14"/>
      <c r="CB1040" s="14"/>
      <c r="CC1040" s="14"/>
      <c r="CD1040" s="14"/>
      <c r="CE1040" s="14"/>
      <c r="CF1040" s="14"/>
      <c r="CG1040" s="14"/>
      <c r="CH1040" s="14"/>
      <c r="CI1040" s="14"/>
      <c r="CJ1040" s="14"/>
      <c r="CK1040" s="14"/>
      <c r="CL1040" s="14"/>
      <c r="CM1040" s="14"/>
      <c r="CN1040" s="14"/>
      <c r="CO1040" s="14"/>
      <c r="CP1040" s="14"/>
      <c r="CQ1040" s="14"/>
      <c r="CR1040" s="14"/>
      <c r="CS1040" s="14"/>
      <c r="CT1040" s="14"/>
      <c r="CU1040" s="14"/>
      <c r="CV1040" s="14"/>
      <c r="CW1040" s="14"/>
      <c r="CX1040" s="14"/>
      <c r="CY1040" s="14"/>
      <c r="CZ1040" s="14"/>
      <c r="DD1040" s="14">
        <f>SUMIFS(CountData!$H:$H, CountData!$A:$A, $B1040,CountData!$B:$B, $C1040, CountData!$C:$C, $D1040, CountData!$D:$D, $E1040, CountData!$E:$E, $F1040, CountData!$F:$F, $G1040, CountData!$G:$G, $H1040)</f>
        <v>16</v>
      </c>
      <c r="DE1040" s="14">
        <f>SUMIFS(CountData!$I:$I, CountData!$A:$A, $B1040, CountData!$B:$B, $C1040, CountData!$C:$C, $D1040, CountData!$D:$D, $E1040, CountData!$E:$E, $F1040, CountData!$F:$F, $G1040, CountData!$G:$G, $H1040)</f>
        <v>19</v>
      </c>
      <c r="DF1040" s="27">
        <f t="shared" ca="1" si="16"/>
        <v>0</v>
      </c>
      <c r="DG1040" s="14">
        <v>1</v>
      </c>
    </row>
    <row r="1041" spans="1:111" x14ac:dyDescent="0.25">
      <c r="A1041" s="14" t="s">
        <v>56</v>
      </c>
      <c r="B1041" s="14" t="s">
        <v>55</v>
      </c>
      <c r="C1041" s="14" t="s">
        <v>55</v>
      </c>
      <c r="D1041" s="14" t="s">
        <v>101</v>
      </c>
      <c r="E1041" s="14" t="s">
        <v>55</v>
      </c>
      <c r="F1041" s="14" t="s">
        <v>55</v>
      </c>
      <c r="G1041" s="14" t="s">
        <v>62</v>
      </c>
      <c r="H1041" s="1">
        <v>42289</v>
      </c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F1041" s="14"/>
      <c r="AG1041" s="14"/>
      <c r="AH1041" s="14"/>
      <c r="AI1041" s="14"/>
      <c r="AJ1041" s="14"/>
      <c r="AK1041" s="14"/>
      <c r="AL1041" s="14"/>
      <c r="AM1041" s="14"/>
      <c r="AN1041" s="14"/>
      <c r="AO1041" s="14"/>
      <c r="AP1041" s="14"/>
      <c r="AQ1041" s="14"/>
      <c r="AR1041" s="14"/>
      <c r="AS1041" s="14"/>
      <c r="AT1041" s="14"/>
      <c r="AU1041" s="14"/>
      <c r="AV1041" s="14"/>
      <c r="AW1041" s="14"/>
      <c r="AX1041" s="14"/>
      <c r="AY1041" s="14"/>
      <c r="AZ1041" s="14"/>
      <c r="BA1041" s="14"/>
      <c r="BB1041" s="14"/>
      <c r="BC1041" s="14"/>
      <c r="BD1041" s="14"/>
      <c r="BE1041" s="14"/>
      <c r="BF1041" s="14"/>
      <c r="BG1041" s="14"/>
      <c r="BH1041" s="14"/>
      <c r="BI1041" s="14"/>
      <c r="BJ1041" s="14"/>
      <c r="BK1041" s="14"/>
      <c r="BL1041" s="14"/>
      <c r="BM1041" s="14"/>
      <c r="BN1041" s="14"/>
      <c r="BO1041" s="14"/>
      <c r="BP1041" s="14"/>
      <c r="BQ1041" s="14"/>
      <c r="BR1041" s="14"/>
      <c r="BS1041" s="14"/>
      <c r="BT1041" s="14"/>
      <c r="BU1041" s="14"/>
      <c r="BV1041" s="14"/>
      <c r="BW1041" s="14"/>
      <c r="BX1041" s="14"/>
      <c r="BY1041" s="14"/>
      <c r="BZ1041" s="14"/>
      <c r="CA1041" s="14"/>
      <c r="CB1041" s="14"/>
      <c r="CC1041" s="14"/>
      <c r="CD1041" s="14"/>
      <c r="CE1041" s="14"/>
      <c r="CF1041" s="14"/>
      <c r="CG1041" s="14"/>
      <c r="CH1041" s="14"/>
      <c r="CI1041" s="14"/>
      <c r="CJ1041" s="14"/>
      <c r="CK1041" s="14"/>
      <c r="CL1041" s="14"/>
      <c r="CM1041" s="14"/>
      <c r="CN1041" s="14"/>
      <c r="CO1041" s="14"/>
      <c r="CP1041" s="14"/>
      <c r="CQ1041" s="14"/>
      <c r="CR1041" s="14"/>
      <c r="CS1041" s="14"/>
      <c r="CT1041" s="14"/>
      <c r="CU1041" s="14"/>
      <c r="CV1041" s="14"/>
      <c r="CW1041" s="14"/>
      <c r="CX1041" s="14"/>
      <c r="CY1041" s="14"/>
      <c r="CZ1041" s="14"/>
      <c r="DD1041" s="14">
        <f>SUMIFS(CountData!$H:$H, CountData!$A:$A, $B1041,CountData!$B:$B, $C1041, CountData!$C:$C, $D1041, CountData!$D:$D, $E1041, CountData!$E:$E, $F1041, CountData!$F:$F, $G1041, CountData!$G:$G, $H1041)</f>
        <v>16</v>
      </c>
      <c r="DE1041" s="14">
        <f>SUMIFS(CountData!$I:$I, CountData!$A:$A, $B1041, CountData!$B:$B, $C1041, CountData!$C:$C, $D1041, CountData!$D:$D, $E1041, CountData!$E:$E, $F1041, CountData!$F:$F, $G1041, CountData!$G:$G, $H1041)</f>
        <v>19</v>
      </c>
      <c r="DF1041" s="27">
        <f t="shared" ca="1" si="16"/>
        <v>0</v>
      </c>
      <c r="DG1041" s="14">
        <v>1</v>
      </c>
    </row>
    <row r="1042" spans="1:111" x14ac:dyDescent="0.25">
      <c r="A1042" s="14" t="s">
        <v>56</v>
      </c>
      <c r="B1042" s="14" t="s">
        <v>55</v>
      </c>
      <c r="C1042" s="14" t="s">
        <v>55</v>
      </c>
      <c r="D1042" s="14" t="s">
        <v>101</v>
      </c>
      <c r="E1042" s="14" t="s">
        <v>55</v>
      </c>
      <c r="F1042" s="14" t="s">
        <v>55</v>
      </c>
      <c r="G1042" s="14" t="s">
        <v>62</v>
      </c>
      <c r="H1042" s="1">
        <v>42290</v>
      </c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F1042" s="14"/>
      <c r="AG1042" s="14"/>
      <c r="AH1042" s="14"/>
      <c r="AI1042" s="14"/>
      <c r="AJ1042" s="14"/>
      <c r="AK1042" s="14"/>
      <c r="AL1042" s="14"/>
      <c r="AM1042" s="14"/>
      <c r="AN1042" s="14"/>
      <c r="AO1042" s="14"/>
      <c r="AP1042" s="14"/>
      <c r="AQ1042" s="14"/>
      <c r="AR1042" s="14"/>
      <c r="AS1042" s="14"/>
      <c r="AT1042" s="14"/>
      <c r="AU1042" s="14"/>
      <c r="AV1042" s="14"/>
      <c r="AW1042" s="14"/>
      <c r="AX1042" s="14"/>
      <c r="AY1042" s="14"/>
      <c r="AZ1042" s="14"/>
      <c r="BA1042" s="14"/>
      <c r="BB1042" s="14"/>
      <c r="BC1042" s="14"/>
      <c r="BD1042" s="14"/>
      <c r="BE1042" s="14"/>
      <c r="BF1042" s="14"/>
      <c r="BG1042" s="14"/>
      <c r="BH1042" s="14"/>
      <c r="BI1042" s="14"/>
      <c r="BJ1042" s="14"/>
      <c r="BK1042" s="14"/>
      <c r="BL1042" s="14"/>
      <c r="BM1042" s="14"/>
      <c r="BN1042" s="14"/>
      <c r="BO1042" s="14"/>
      <c r="BP1042" s="14"/>
      <c r="BQ1042" s="14"/>
      <c r="BR1042" s="14"/>
      <c r="BS1042" s="14"/>
      <c r="BT1042" s="14"/>
      <c r="BU1042" s="14"/>
      <c r="BV1042" s="14"/>
      <c r="BW1042" s="14"/>
      <c r="BX1042" s="14"/>
      <c r="BY1042" s="14"/>
      <c r="BZ1042" s="14"/>
      <c r="CA1042" s="14"/>
      <c r="CB1042" s="14"/>
      <c r="CC1042" s="14"/>
      <c r="CD1042" s="14"/>
      <c r="CE1042" s="14"/>
      <c r="CF1042" s="14"/>
      <c r="CG1042" s="14"/>
      <c r="CH1042" s="14"/>
      <c r="CI1042" s="14"/>
      <c r="CJ1042" s="14"/>
      <c r="CK1042" s="14"/>
      <c r="CL1042" s="14"/>
      <c r="CM1042" s="14"/>
      <c r="CN1042" s="14"/>
      <c r="CO1042" s="14"/>
      <c r="CP1042" s="14"/>
      <c r="CQ1042" s="14"/>
      <c r="CR1042" s="14"/>
      <c r="CS1042" s="14"/>
      <c r="CT1042" s="14"/>
      <c r="CU1042" s="14"/>
      <c r="CV1042" s="14"/>
      <c r="CW1042" s="14"/>
      <c r="CX1042" s="14"/>
      <c r="CY1042" s="14"/>
      <c r="CZ1042" s="14"/>
      <c r="DD1042" s="14">
        <f>SUMIFS(CountData!$H:$H, CountData!$A:$A, $B1042,CountData!$B:$B, $C1042, CountData!$C:$C, $D1042, CountData!$D:$D, $E1042, CountData!$E:$E, $F1042, CountData!$F:$F, $G1042, CountData!$G:$G, $H1042)</f>
        <v>16</v>
      </c>
      <c r="DE1042" s="14">
        <f>SUMIFS(CountData!$I:$I, CountData!$A:$A, $B1042, CountData!$B:$B, $C1042, CountData!$C:$C, $D1042, CountData!$D:$D, $E1042, CountData!$E:$E, $F1042, CountData!$F:$F, $G1042, CountData!$G:$G, $H1042)</f>
        <v>19</v>
      </c>
      <c r="DF1042" s="27">
        <f t="shared" ca="1" si="16"/>
        <v>0</v>
      </c>
      <c r="DG1042" s="14">
        <v>1</v>
      </c>
    </row>
    <row r="1043" spans="1:111" x14ac:dyDescent="0.25">
      <c r="A1043" s="14" t="s">
        <v>56</v>
      </c>
      <c r="B1043" s="14" t="s">
        <v>55</v>
      </c>
      <c r="C1043" s="14" t="s">
        <v>55</v>
      </c>
      <c r="D1043" s="14" t="s">
        <v>101</v>
      </c>
      <c r="E1043" s="14" t="s">
        <v>55</v>
      </c>
      <c r="F1043" s="14" t="s">
        <v>55</v>
      </c>
      <c r="G1043" s="14" t="s">
        <v>62</v>
      </c>
      <c r="H1043" s="1">
        <v>42291</v>
      </c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F1043" s="14"/>
      <c r="AG1043" s="14"/>
      <c r="AH1043" s="14"/>
      <c r="AI1043" s="14"/>
      <c r="AJ1043" s="14"/>
      <c r="AK1043" s="14"/>
      <c r="AL1043" s="14"/>
      <c r="AM1043" s="14"/>
      <c r="AN1043" s="14"/>
      <c r="AO1043" s="14"/>
      <c r="AP1043" s="14"/>
      <c r="AQ1043" s="14"/>
      <c r="AR1043" s="14"/>
      <c r="AS1043" s="14"/>
      <c r="AT1043" s="14"/>
      <c r="AU1043" s="14"/>
      <c r="AV1043" s="14"/>
      <c r="AW1043" s="14"/>
      <c r="AX1043" s="14"/>
      <c r="AY1043" s="14"/>
      <c r="AZ1043" s="14"/>
      <c r="BA1043" s="14"/>
      <c r="BB1043" s="14"/>
      <c r="BC1043" s="14"/>
      <c r="BD1043" s="14"/>
      <c r="BE1043" s="14"/>
      <c r="BF1043" s="14"/>
      <c r="BG1043" s="14"/>
      <c r="BH1043" s="14"/>
      <c r="BI1043" s="14"/>
      <c r="BJ1043" s="14"/>
      <c r="BK1043" s="14"/>
      <c r="BL1043" s="14"/>
      <c r="BM1043" s="14"/>
      <c r="BN1043" s="14"/>
      <c r="BO1043" s="14"/>
      <c r="BP1043" s="14"/>
      <c r="BQ1043" s="14"/>
      <c r="BR1043" s="14"/>
      <c r="BS1043" s="14"/>
      <c r="BT1043" s="14"/>
      <c r="BU1043" s="14"/>
      <c r="BV1043" s="14"/>
      <c r="BW1043" s="14"/>
      <c r="BX1043" s="14"/>
      <c r="BY1043" s="14"/>
      <c r="BZ1043" s="14"/>
      <c r="CA1043" s="14"/>
      <c r="CB1043" s="14"/>
      <c r="CC1043" s="14"/>
      <c r="CD1043" s="14"/>
      <c r="CE1043" s="14"/>
      <c r="CF1043" s="14"/>
      <c r="CG1043" s="14"/>
      <c r="CH1043" s="14"/>
      <c r="CI1043" s="14"/>
      <c r="CJ1043" s="14"/>
      <c r="CK1043" s="14"/>
      <c r="CL1043" s="14"/>
      <c r="CM1043" s="14"/>
      <c r="CN1043" s="14"/>
      <c r="CO1043" s="14"/>
      <c r="CP1043" s="14"/>
      <c r="CQ1043" s="14"/>
      <c r="CR1043" s="14"/>
      <c r="CS1043" s="14"/>
      <c r="CT1043" s="14"/>
      <c r="CU1043" s="14"/>
      <c r="CV1043" s="14"/>
      <c r="CW1043" s="14"/>
      <c r="CX1043" s="14"/>
      <c r="CY1043" s="14"/>
      <c r="CZ1043" s="14"/>
      <c r="DD1043" s="14">
        <f>SUMIFS(CountData!$H:$H, CountData!$A:$A, $B1043,CountData!$B:$B, $C1043, CountData!$C:$C, $D1043, CountData!$D:$D, $E1043, CountData!$E:$E, $F1043, CountData!$F:$F, $G1043, CountData!$G:$G, $H1043)</f>
        <v>16</v>
      </c>
      <c r="DE1043" s="14">
        <f>SUMIFS(CountData!$I:$I, CountData!$A:$A, $B1043, CountData!$B:$B, $C1043, CountData!$C:$C, $D1043, CountData!$D:$D, $E1043, CountData!$E:$E, $F1043, CountData!$F:$F, $G1043, CountData!$G:$G, $H1043)</f>
        <v>19</v>
      </c>
      <c r="DF1043" s="27">
        <f t="shared" ca="1" si="16"/>
        <v>0</v>
      </c>
      <c r="DG1043" s="14">
        <v>1</v>
      </c>
    </row>
    <row r="1044" spans="1:111" x14ac:dyDescent="0.25">
      <c r="A1044" s="14" t="s">
        <v>56</v>
      </c>
      <c r="B1044" s="14" t="s">
        <v>55</v>
      </c>
      <c r="C1044" s="14" t="s">
        <v>55</v>
      </c>
      <c r="D1044" s="14" t="s">
        <v>101</v>
      </c>
      <c r="E1044" s="14" t="s">
        <v>55</v>
      </c>
      <c r="F1044" s="14" t="s">
        <v>55</v>
      </c>
      <c r="G1044" s="14" t="s">
        <v>62</v>
      </c>
      <c r="H1044" s="1">
        <v>42298</v>
      </c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F1044" s="14"/>
      <c r="AG1044" s="14"/>
      <c r="AH1044" s="14"/>
      <c r="AI1044" s="14"/>
      <c r="AJ1044" s="14"/>
      <c r="AK1044" s="14"/>
      <c r="AL1044" s="14"/>
      <c r="AM1044" s="14"/>
      <c r="AN1044" s="14"/>
      <c r="AO1044" s="14"/>
      <c r="AP1044" s="14"/>
      <c r="AQ1044" s="14"/>
      <c r="AR1044" s="14"/>
      <c r="AS1044" s="14"/>
      <c r="AT1044" s="14"/>
      <c r="AU1044" s="14"/>
      <c r="AV1044" s="14"/>
      <c r="AW1044" s="14"/>
      <c r="AX1044" s="14"/>
      <c r="AY1044" s="14"/>
      <c r="AZ1044" s="14"/>
      <c r="BA1044" s="14"/>
      <c r="BB1044" s="14"/>
      <c r="BC1044" s="14"/>
      <c r="BD1044" s="14"/>
      <c r="BE1044" s="14"/>
      <c r="BF1044" s="14"/>
      <c r="BG1044" s="14"/>
      <c r="BH1044" s="14"/>
      <c r="BI1044" s="14"/>
      <c r="BJ1044" s="14"/>
      <c r="BK1044" s="14"/>
      <c r="BL1044" s="14"/>
      <c r="BM1044" s="14"/>
      <c r="BN1044" s="14"/>
      <c r="BO1044" s="14"/>
      <c r="BP1044" s="14"/>
      <c r="BQ1044" s="14"/>
      <c r="BR1044" s="14"/>
      <c r="BS1044" s="14"/>
      <c r="BT1044" s="14"/>
      <c r="BU1044" s="14"/>
      <c r="BV1044" s="14"/>
      <c r="BW1044" s="14"/>
      <c r="BX1044" s="14"/>
      <c r="BY1044" s="14"/>
      <c r="BZ1044" s="14"/>
      <c r="CA1044" s="14"/>
      <c r="CB1044" s="14"/>
      <c r="CC1044" s="14"/>
      <c r="CD1044" s="14"/>
      <c r="CE1044" s="14"/>
      <c r="CF1044" s="14"/>
      <c r="CG1044" s="14"/>
      <c r="CH1044" s="14"/>
      <c r="CI1044" s="14"/>
      <c r="CJ1044" s="14"/>
      <c r="CK1044" s="14"/>
      <c r="CL1044" s="14"/>
      <c r="CM1044" s="14"/>
      <c r="CN1044" s="14"/>
      <c r="CO1044" s="14"/>
      <c r="CP1044" s="14"/>
      <c r="CQ1044" s="14"/>
      <c r="CR1044" s="14"/>
      <c r="CS1044" s="14"/>
      <c r="CT1044" s="14"/>
      <c r="CU1044" s="14"/>
      <c r="CV1044" s="14"/>
      <c r="CW1044" s="14"/>
      <c r="CX1044" s="14"/>
      <c r="CY1044" s="14"/>
      <c r="CZ1044" s="14"/>
      <c r="DD1044" s="14">
        <f>SUMIFS(CountData!$H:$H, CountData!$A:$A, $B1044,CountData!$B:$B, $C1044, CountData!$C:$C, $D1044, CountData!$D:$D, $E1044, CountData!$E:$E, $F1044, CountData!$F:$F, $G1044, CountData!$G:$G, $H1044)</f>
        <v>16</v>
      </c>
      <c r="DE1044" s="14">
        <f>SUMIFS(CountData!$I:$I, CountData!$A:$A, $B1044, CountData!$B:$B, $C1044, CountData!$C:$C, $D1044, CountData!$D:$D, $E1044, CountData!$E:$E, $F1044, CountData!$F:$F, $G1044, CountData!$G:$G, $H1044)</f>
        <v>19</v>
      </c>
      <c r="DF1044" s="27">
        <f t="shared" ca="1" si="16"/>
        <v>0</v>
      </c>
      <c r="DG1044" s="14">
        <v>1</v>
      </c>
    </row>
    <row r="1045" spans="1:111" x14ac:dyDescent="0.25">
      <c r="A1045" s="14" t="s">
        <v>56</v>
      </c>
      <c r="B1045" s="14" t="s">
        <v>55</v>
      </c>
      <c r="C1045" s="14" t="s">
        <v>55</v>
      </c>
      <c r="D1045" s="14" t="s">
        <v>101</v>
      </c>
      <c r="E1045" s="14" t="s">
        <v>55</v>
      </c>
      <c r="F1045" s="14" t="s">
        <v>55</v>
      </c>
      <c r="G1045" s="14" t="s">
        <v>62</v>
      </c>
      <c r="H1045" s="1">
        <v>42299</v>
      </c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F1045" s="14"/>
      <c r="AG1045" s="14"/>
      <c r="AH1045" s="14"/>
      <c r="AI1045" s="14"/>
      <c r="AJ1045" s="14"/>
      <c r="AK1045" s="14"/>
      <c r="AL1045" s="14"/>
      <c r="AM1045" s="14"/>
      <c r="AN1045" s="14"/>
      <c r="AO1045" s="14"/>
      <c r="AP1045" s="14"/>
      <c r="AQ1045" s="14"/>
      <c r="AR1045" s="14"/>
      <c r="AS1045" s="14"/>
      <c r="AT1045" s="14"/>
      <c r="AU1045" s="14"/>
      <c r="AV1045" s="14"/>
      <c r="AW1045" s="14"/>
      <c r="AX1045" s="14"/>
      <c r="AY1045" s="14"/>
      <c r="AZ1045" s="14"/>
      <c r="BA1045" s="14"/>
      <c r="BB1045" s="14"/>
      <c r="BC1045" s="14"/>
      <c r="BD1045" s="14"/>
      <c r="BE1045" s="14"/>
      <c r="BF1045" s="14"/>
      <c r="BG1045" s="14"/>
      <c r="BH1045" s="14"/>
      <c r="BI1045" s="14"/>
      <c r="BJ1045" s="14"/>
      <c r="BK1045" s="14"/>
      <c r="BL1045" s="14"/>
      <c r="BM1045" s="14"/>
      <c r="BN1045" s="14"/>
      <c r="BO1045" s="14"/>
      <c r="BP1045" s="14"/>
      <c r="BQ1045" s="14"/>
      <c r="BR1045" s="14"/>
      <c r="BS1045" s="14"/>
      <c r="BT1045" s="14"/>
      <c r="BU1045" s="14"/>
      <c r="BV1045" s="14"/>
      <c r="BW1045" s="14"/>
      <c r="BX1045" s="14"/>
      <c r="BY1045" s="14"/>
      <c r="BZ1045" s="14"/>
      <c r="CA1045" s="14"/>
      <c r="CB1045" s="14"/>
      <c r="CC1045" s="14"/>
      <c r="CD1045" s="14"/>
      <c r="CE1045" s="14"/>
      <c r="CF1045" s="14"/>
      <c r="CG1045" s="14"/>
      <c r="CH1045" s="14"/>
      <c r="CI1045" s="14"/>
      <c r="CJ1045" s="14"/>
      <c r="CK1045" s="14"/>
      <c r="CL1045" s="14"/>
      <c r="CM1045" s="14"/>
      <c r="CN1045" s="14"/>
      <c r="CO1045" s="14"/>
      <c r="CP1045" s="14"/>
      <c r="CQ1045" s="14"/>
      <c r="CR1045" s="14"/>
      <c r="CS1045" s="14"/>
      <c r="CT1045" s="14"/>
      <c r="CU1045" s="14"/>
      <c r="CV1045" s="14"/>
      <c r="CW1045" s="14"/>
      <c r="CX1045" s="14"/>
      <c r="CY1045" s="14"/>
      <c r="CZ1045" s="14"/>
      <c r="DD1045" s="14">
        <f>SUMIFS(CountData!$H:$H, CountData!$A:$A, $B1045,CountData!$B:$B, $C1045, CountData!$C:$C, $D1045, CountData!$D:$D, $E1045, CountData!$E:$E, $F1045, CountData!$F:$F, $G1045, CountData!$G:$G, $H1045)</f>
        <v>16</v>
      </c>
      <c r="DE1045" s="14">
        <f>SUMIFS(CountData!$I:$I, CountData!$A:$A, $B1045, CountData!$B:$B, $C1045, CountData!$C:$C, $D1045, CountData!$D:$D, $E1045, CountData!$E:$E, $F1045, CountData!$F:$F, $G1045, CountData!$G:$G, $H1045)</f>
        <v>19</v>
      </c>
      <c r="DF1045" s="27">
        <f t="shared" ca="1" si="16"/>
        <v>0</v>
      </c>
      <c r="DG1045" s="14">
        <v>1</v>
      </c>
    </row>
    <row r="1046" spans="1:111" x14ac:dyDescent="0.25">
      <c r="A1046" s="14" t="s">
        <v>56</v>
      </c>
      <c r="B1046" s="14" t="s">
        <v>55</v>
      </c>
      <c r="C1046" s="14" t="s">
        <v>55</v>
      </c>
      <c r="D1046" s="14" t="s">
        <v>101</v>
      </c>
      <c r="E1046" s="14" t="s">
        <v>55</v>
      </c>
      <c r="F1046" s="14" t="s">
        <v>55</v>
      </c>
      <c r="G1046" s="14" t="s">
        <v>62</v>
      </c>
      <c r="H1046" s="1">
        <v>42300</v>
      </c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F1046" s="14"/>
      <c r="AG1046" s="14"/>
      <c r="AH1046" s="14"/>
      <c r="AI1046" s="14"/>
      <c r="AJ1046" s="14"/>
      <c r="AK1046" s="14"/>
      <c r="AL1046" s="14"/>
      <c r="AM1046" s="14"/>
      <c r="AN1046" s="14"/>
      <c r="AO1046" s="14"/>
      <c r="AP1046" s="14"/>
      <c r="AQ1046" s="14"/>
      <c r="AR1046" s="14"/>
      <c r="AS1046" s="14"/>
      <c r="AT1046" s="14"/>
      <c r="AU1046" s="14"/>
      <c r="AV1046" s="14"/>
      <c r="AW1046" s="14"/>
      <c r="AX1046" s="14"/>
      <c r="AY1046" s="14"/>
      <c r="AZ1046" s="14"/>
      <c r="BA1046" s="14"/>
      <c r="BB1046" s="14"/>
      <c r="BC1046" s="14"/>
      <c r="BD1046" s="14"/>
      <c r="BE1046" s="14"/>
      <c r="BF1046" s="14"/>
      <c r="BG1046" s="14"/>
      <c r="BH1046" s="14"/>
      <c r="BI1046" s="14"/>
      <c r="BJ1046" s="14"/>
      <c r="BK1046" s="14"/>
      <c r="BL1046" s="14"/>
      <c r="BM1046" s="14"/>
      <c r="BN1046" s="14"/>
      <c r="BO1046" s="14"/>
      <c r="BP1046" s="14"/>
      <c r="BQ1046" s="14"/>
      <c r="BR1046" s="14"/>
      <c r="BS1046" s="14"/>
      <c r="BT1046" s="14"/>
      <c r="BU1046" s="14"/>
      <c r="BV1046" s="14"/>
      <c r="BW1046" s="14"/>
      <c r="BX1046" s="14"/>
      <c r="BY1046" s="14"/>
      <c r="BZ1046" s="14"/>
      <c r="CA1046" s="14"/>
      <c r="CB1046" s="14"/>
      <c r="CC1046" s="14"/>
      <c r="CD1046" s="14"/>
      <c r="CE1046" s="14"/>
      <c r="CF1046" s="14"/>
      <c r="CG1046" s="14"/>
      <c r="CH1046" s="14"/>
      <c r="CI1046" s="14"/>
      <c r="CJ1046" s="14"/>
      <c r="CK1046" s="14"/>
      <c r="CL1046" s="14"/>
      <c r="CM1046" s="14"/>
      <c r="CN1046" s="14"/>
      <c r="CO1046" s="14"/>
      <c r="CP1046" s="14"/>
      <c r="CQ1046" s="14"/>
      <c r="CR1046" s="14"/>
      <c r="CS1046" s="14"/>
      <c r="CT1046" s="14"/>
      <c r="CU1046" s="14"/>
      <c r="CV1046" s="14"/>
      <c r="CW1046" s="14"/>
      <c r="CX1046" s="14"/>
      <c r="CY1046" s="14"/>
      <c r="CZ1046" s="14"/>
      <c r="DD1046" s="14">
        <f>SUMIFS(CountData!$H:$H, CountData!$A:$A, $B1046,CountData!$B:$B, $C1046, CountData!$C:$C, $D1046, CountData!$D:$D, $E1046, CountData!$E:$E, $F1046, CountData!$F:$F, $G1046, CountData!$G:$G, $H1046)</f>
        <v>16</v>
      </c>
      <c r="DE1046" s="14">
        <f>SUMIFS(CountData!$I:$I, CountData!$A:$A, $B1046, CountData!$B:$B, $C1046, CountData!$C:$C, $D1046, CountData!$D:$D, $E1046, CountData!$E:$E, $F1046, CountData!$F:$F, $G1046, CountData!$G:$G, $H1046)</f>
        <v>19</v>
      </c>
      <c r="DF1046" s="27">
        <f t="shared" ca="1" si="16"/>
        <v>0</v>
      </c>
      <c r="DG1046" s="14">
        <v>1</v>
      </c>
    </row>
    <row r="1047" spans="1:111" x14ac:dyDescent="0.25">
      <c r="A1047" s="14" t="s">
        <v>56</v>
      </c>
      <c r="B1047" s="14" t="s">
        <v>55</v>
      </c>
      <c r="C1047" s="14" t="s">
        <v>55</v>
      </c>
      <c r="D1047" s="14" t="s">
        <v>101</v>
      </c>
      <c r="E1047" s="14" t="s">
        <v>55</v>
      </c>
      <c r="F1047" s="14" t="s">
        <v>55</v>
      </c>
      <c r="G1047" s="14" t="s">
        <v>62</v>
      </c>
      <c r="H1047" s="1">
        <v>42304</v>
      </c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F1047" s="14"/>
      <c r="AG1047" s="14"/>
      <c r="AH1047" s="14"/>
      <c r="AI1047" s="14"/>
      <c r="AJ1047" s="14"/>
      <c r="AK1047" s="14"/>
      <c r="AL1047" s="14"/>
      <c r="AM1047" s="14"/>
      <c r="AN1047" s="14"/>
      <c r="AO1047" s="14"/>
      <c r="AP1047" s="14"/>
      <c r="AQ1047" s="14"/>
      <c r="AR1047" s="14"/>
      <c r="AS1047" s="14"/>
      <c r="AT1047" s="14"/>
      <c r="AU1047" s="14"/>
      <c r="AV1047" s="14"/>
      <c r="AW1047" s="14"/>
      <c r="AX1047" s="14"/>
      <c r="AY1047" s="14"/>
      <c r="AZ1047" s="14"/>
      <c r="BA1047" s="14"/>
      <c r="BB1047" s="14"/>
      <c r="BC1047" s="14"/>
      <c r="BD1047" s="14"/>
      <c r="BE1047" s="14"/>
      <c r="BF1047" s="14"/>
      <c r="BG1047" s="14"/>
      <c r="BH1047" s="14"/>
      <c r="BI1047" s="14"/>
      <c r="BJ1047" s="14"/>
      <c r="BK1047" s="14"/>
      <c r="BL1047" s="14"/>
      <c r="BM1047" s="14"/>
      <c r="BN1047" s="14"/>
      <c r="BO1047" s="14"/>
      <c r="BP1047" s="14"/>
      <c r="BQ1047" s="14"/>
      <c r="BR1047" s="14"/>
      <c r="BS1047" s="14"/>
      <c r="BT1047" s="14"/>
      <c r="BU1047" s="14"/>
      <c r="BV1047" s="14"/>
      <c r="BW1047" s="14"/>
      <c r="BX1047" s="14"/>
      <c r="BY1047" s="14"/>
      <c r="BZ1047" s="14"/>
      <c r="CA1047" s="14"/>
      <c r="CB1047" s="14"/>
      <c r="CC1047" s="14"/>
      <c r="CD1047" s="14"/>
      <c r="CE1047" s="14"/>
      <c r="CF1047" s="14"/>
      <c r="CG1047" s="14"/>
      <c r="CH1047" s="14"/>
      <c r="CI1047" s="14"/>
      <c r="CJ1047" s="14"/>
      <c r="CK1047" s="14"/>
      <c r="CL1047" s="14"/>
      <c r="CM1047" s="14"/>
      <c r="CN1047" s="14"/>
      <c r="CO1047" s="14"/>
      <c r="CP1047" s="14"/>
      <c r="CQ1047" s="14"/>
      <c r="CR1047" s="14"/>
      <c r="CS1047" s="14"/>
      <c r="CT1047" s="14"/>
      <c r="CU1047" s="14"/>
      <c r="CV1047" s="14"/>
      <c r="CW1047" s="14"/>
      <c r="CX1047" s="14"/>
      <c r="CY1047" s="14"/>
      <c r="CZ1047" s="14"/>
      <c r="DD1047" s="14">
        <f>SUMIFS(CountData!$H:$H, CountData!$A:$A, $B1047,CountData!$B:$B, $C1047, CountData!$C:$C, $D1047, CountData!$D:$D, $E1047, CountData!$E:$E, $F1047, CountData!$F:$F, $G1047, CountData!$G:$G, $H1047)</f>
        <v>16</v>
      </c>
      <c r="DE1047" s="14">
        <f>SUMIFS(CountData!$I:$I, CountData!$A:$A, $B1047, CountData!$B:$B, $C1047, CountData!$C:$C, $D1047, CountData!$D:$D, $E1047, CountData!$E:$E, $F1047, CountData!$F:$F, $G1047, CountData!$G:$G, $H1047)</f>
        <v>19</v>
      </c>
      <c r="DF1047" s="27">
        <f t="shared" ca="1" si="16"/>
        <v>0</v>
      </c>
      <c r="DG1047" s="14">
        <v>1</v>
      </c>
    </row>
    <row r="1048" spans="1:111" x14ac:dyDescent="0.25">
      <c r="A1048" s="14" t="s">
        <v>56</v>
      </c>
      <c r="B1048" s="14" t="s">
        <v>55</v>
      </c>
      <c r="C1048" s="14" t="s">
        <v>55</v>
      </c>
      <c r="D1048" s="14" t="s">
        <v>101</v>
      </c>
      <c r="E1048" s="14" t="s">
        <v>55</v>
      </c>
      <c r="F1048" s="14" t="s">
        <v>55</v>
      </c>
      <c r="G1048" s="14" t="s">
        <v>62</v>
      </c>
      <c r="H1048" s="1">
        <v>42305</v>
      </c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F1048" s="14"/>
      <c r="AG1048" s="14"/>
      <c r="AH1048" s="14"/>
      <c r="AI1048" s="14"/>
      <c r="AJ1048" s="14"/>
      <c r="AK1048" s="14"/>
      <c r="AL1048" s="14"/>
      <c r="AM1048" s="14"/>
      <c r="AN1048" s="14"/>
      <c r="AO1048" s="14"/>
      <c r="AP1048" s="14"/>
      <c r="AQ1048" s="14"/>
      <c r="AR1048" s="14"/>
      <c r="AS1048" s="14"/>
      <c r="AT1048" s="14"/>
      <c r="AU1048" s="14"/>
      <c r="AV1048" s="14"/>
      <c r="AW1048" s="14"/>
      <c r="AX1048" s="14"/>
      <c r="AY1048" s="14"/>
      <c r="AZ1048" s="14"/>
      <c r="BA1048" s="14"/>
      <c r="BB1048" s="14"/>
      <c r="BC1048" s="14"/>
      <c r="BD1048" s="14"/>
      <c r="BE1048" s="14"/>
      <c r="BF1048" s="14"/>
      <c r="BG1048" s="14"/>
      <c r="BH1048" s="14"/>
      <c r="BI1048" s="14"/>
      <c r="BJ1048" s="14"/>
      <c r="BK1048" s="14"/>
      <c r="BL1048" s="14"/>
      <c r="BM1048" s="14"/>
      <c r="BN1048" s="14"/>
      <c r="BO1048" s="14"/>
      <c r="BP1048" s="14"/>
      <c r="BQ1048" s="14"/>
      <c r="BR1048" s="14"/>
      <c r="BS1048" s="14"/>
      <c r="BT1048" s="14"/>
      <c r="BU1048" s="14"/>
      <c r="BV1048" s="14"/>
      <c r="BW1048" s="14"/>
      <c r="BX1048" s="14"/>
      <c r="BY1048" s="14"/>
      <c r="BZ1048" s="14"/>
      <c r="CA1048" s="14"/>
      <c r="CB1048" s="14"/>
      <c r="CC1048" s="14"/>
      <c r="CD1048" s="14"/>
      <c r="CE1048" s="14"/>
      <c r="CF1048" s="14"/>
      <c r="CG1048" s="14"/>
      <c r="CH1048" s="14"/>
      <c r="CI1048" s="14"/>
      <c r="CJ1048" s="14"/>
      <c r="CK1048" s="14"/>
      <c r="CL1048" s="14"/>
      <c r="CM1048" s="14"/>
      <c r="CN1048" s="14"/>
      <c r="CO1048" s="14"/>
      <c r="CP1048" s="14"/>
      <c r="CQ1048" s="14"/>
      <c r="CR1048" s="14"/>
      <c r="CS1048" s="14"/>
      <c r="CT1048" s="14"/>
      <c r="CU1048" s="14"/>
      <c r="CV1048" s="14"/>
      <c r="CW1048" s="14"/>
      <c r="CX1048" s="14"/>
      <c r="CY1048" s="14"/>
      <c r="CZ1048" s="14"/>
      <c r="DD1048" s="14">
        <f>SUMIFS(CountData!$H:$H, CountData!$A:$A, $B1048,CountData!$B:$B, $C1048, CountData!$C:$C, $D1048, CountData!$D:$D, $E1048, CountData!$E:$E, $F1048, CountData!$F:$F, $G1048, CountData!$G:$G, $H1048)</f>
        <v>16</v>
      </c>
      <c r="DE1048" s="14">
        <f>SUMIFS(CountData!$I:$I, CountData!$A:$A, $B1048, CountData!$B:$B, $C1048, CountData!$C:$C, $D1048, CountData!$D:$D, $E1048, CountData!$E:$E, $F1048, CountData!$F:$F, $G1048, CountData!$G:$G, $H1048)</f>
        <v>19</v>
      </c>
      <c r="DF1048" s="27">
        <f t="shared" ca="1" si="16"/>
        <v>0</v>
      </c>
      <c r="DG1048" s="14">
        <v>1</v>
      </c>
    </row>
    <row r="1049" spans="1:111" x14ac:dyDescent="0.25">
      <c r="A1049" s="14" t="s">
        <v>56</v>
      </c>
      <c r="B1049" s="14" t="s">
        <v>55</v>
      </c>
      <c r="C1049" s="14" t="s">
        <v>55</v>
      </c>
      <c r="D1049" s="14" t="s">
        <v>101</v>
      </c>
      <c r="E1049" s="14" t="s">
        <v>55</v>
      </c>
      <c r="F1049" s="14" t="s">
        <v>55</v>
      </c>
      <c r="G1049" s="14" t="s">
        <v>62</v>
      </c>
      <c r="H1049" s="1">
        <v>42307</v>
      </c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F1049" s="14"/>
      <c r="AG1049" s="14"/>
      <c r="AH1049" s="14"/>
      <c r="AI1049" s="14"/>
      <c r="AJ1049" s="14"/>
      <c r="AK1049" s="14"/>
      <c r="AL1049" s="14"/>
      <c r="AM1049" s="14"/>
      <c r="AN1049" s="14"/>
      <c r="AO1049" s="14"/>
      <c r="AP1049" s="14"/>
      <c r="AQ1049" s="14"/>
      <c r="AR1049" s="14"/>
      <c r="AS1049" s="14"/>
      <c r="AT1049" s="14"/>
      <c r="AU1049" s="14"/>
      <c r="AV1049" s="14"/>
      <c r="AW1049" s="14"/>
      <c r="AX1049" s="14"/>
      <c r="AY1049" s="14"/>
      <c r="AZ1049" s="14"/>
      <c r="BA1049" s="14"/>
      <c r="BB1049" s="14"/>
      <c r="BC1049" s="14"/>
      <c r="BD1049" s="14"/>
      <c r="BE1049" s="14"/>
      <c r="BF1049" s="14"/>
      <c r="BG1049" s="14"/>
      <c r="BH1049" s="14"/>
      <c r="BI1049" s="14"/>
      <c r="BJ1049" s="14"/>
      <c r="BK1049" s="14"/>
      <c r="BL1049" s="14"/>
      <c r="BM1049" s="14"/>
      <c r="BN1049" s="14"/>
      <c r="BO1049" s="14"/>
      <c r="BP1049" s="14"/>
      <c r="BQ1049" s="14"/>
      <c r="BR1049" s="14"/>
      <c r="BS1049" s="14"/>
      <c r="BT1049" s="14"/>
      <c r="BU1049" s="14"/>
      <c r="BV1049" s="14"/>
      <c r="BW1049" s="14"/>
      <c r="BX1049" s="14"/>
      <c r="BY1049" s="14"/>
      <c r="BZ1049" s="14"/>
      <c r="CA1049" s="14"/>
      <c r="CB1049" s="14"/>
      <c r="CC1049" s="14"/>
      <c r="CD1049" s="14"/>
      <c r="CE1049" s="14"/>
      <c r="CF1049" s="14"/>
      <c r="CG1049" s="14"/>
      <c r="CH1049" s="14"/>
      <c r="CI1049" s="14"/>
      <c r="CJ1049" s="14"/>
      <c r="CK1049" s="14"/>
      <c r="CL1049" s="14"/>
      <c r="CM1049" s="14"/>
      <c r="CN1049" s="14"/>
      <c r="CO1049" s="14"/>
      <c r="CP1049" s="14"/>
      <c r="CQ1049" s="14"/>
      <c r="CR1049" s="14"/>
      <c r="CS1049" s="14"/>
      <c r="CT1049" s="14"/>
      <c r="CU1049" s="14"/>
      <c r="CV1049" s="14"/>
      <c r="CW1049" s="14"/>
      <c r="CX1049" s="14"/>
      <c r="CY1049" s="14"/>
      <c r="CZ1049" s="14"/>
      <c r="DD1049" s="14">
        <f>SUMIFS(CountData!$H:$H, CountData!$A:$A, $B1049,CountData!$B:$B, $C1049, CountData!$C:$C, $D1049, CountData!$D:$D, $E1049, CountData!$E:$E, $F1049, CountData!$F:$F, $G1049, CountData!$G:$G, $H1049)</f>
        <v>16</v>
      </c>
      <c r="DE1049" s="14">
        <f>SUMIFS(CountData!$I:$I, CountData!$A:$A, $B1049, CountData!$B:$B, $C1049, CountData!$C:$C, $D1049, CountData!$D:$D, $E1049, CountData!$E:$E, $F1049, CountData!$F:$F, $G1049, CountData!$G:$G, $H1049)</f>
        <v>19</v>
      </c>
      <c r="DF1049" s="27">
        <f t="shared" ca="1" si="16"/>
        <v>0</v>
      </c>
      <c r="DG1049" s="14">
        <v>1</v>
      </c>
    </row>
    <row r="1050" spans="1:111" x14ac:dyDescent="0.25">
      <c r="A1050" s="14" t="s">
        <v>56</v>
      </c>
      <c r="B1050" s="14" t="s">
        <v>55</v>
      </c>
      <c r="C1050" s="14" t="s">
        <v>55</v>
      </c>
      <c r="D1050" s="14" t="s">
        <v>101</v>
      </c>
      <c r="E1050" s="14" t="s">
        <v>55</v>
      </c>
      <c r="F1050" s="14" t="s">
        <v>55</v>
      </c>
      <c r="G1050" s="14" t="s">
        <v>103</v>
      </c>
      <c r="H1050" s="1">
        <v>42125</v>
      </c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F1050" s="14"/>
      <c r="AG1050" s="14"/>
      <c r="AH1050" s="14"/>
      <c r="AI1050" s="14"/>
      <c r="AJ1050" s="14"/>
      <c r="AK1050" s="14"/>
      <c r="AL1050" s="14"/>
      <c r="AM1050" s="14"/>
      <c r="AN1050" s="14"/>
      <c r="AO1050" s="14"/>
      <c r="AP1050" s="14"/>
      <c r="AQ1050" s="14"/>
      <c r="AR1050" s="14"/>
      <c r="AS1050" s="14"/>
      <c r="AT1050" s="14"/>
      <c r="AU1050" s="14"/>
      <c r="AV1050" s="14"/>
      <c r="AW1050" s="14"/>
      <c r="AX1050" s="14"/>
      <c r="AY1050" s="14"/>
      <c r="AZ1050" s="14"/>
      <c r="BA1050" s="14"/>
      <c r="BB1050" s="14"/>
      <c r="BC1050" s="14"/>
      <c r="BD1050" s="14"/>
      <c r="BE1050" s="14"/>
      <c r="BF1050" s="14"/>
      <c r="BG1050" s="14"/>
      <c r="BH1050" s="14"/>
      <c r="BI1050" s="14"/>
      <c r="BJ1050" s="14"/>
      <c r="BK1050" s="14"/>
      <c r="BL1050" s="14"/>
      <c r="BM1050" s="14"/>
      <c r="BN1050" s="14"/>
      <c r="BO1050" s="14"/>
      <c r="BP1050" s="14"/>
      <c r="BQ1050" s="14"/>
      <c r="BR1050" s="14"/>
      <c r="BS1050" s="14"/>
      <c r="BT1050" s="14"/>
      <c r="BU1050" s="14"/>
      <c r="BV1050" s="14"/>
      <c r="BW1050" s="14"/>
      <c r="BX1050" s="14"/>
      <c r="BY1050" s="14"/>
      <c r="BZ1050" s="14"/>
      <c r="CA1050" s="14"/>
      <c r="CB1050" s="14"/>
      <c r="CC1050" s="14"/>
      <c r="CD1050" s="14"/>
      <c r="CE1050" s="14"/>
      <c r="CF1050" s="14"/>
      <c r="CG1050" s="14"/>
      <c r="CH1050" s="14"/>
      <c r="CI1050" s="14"/>
      <c r="CJ1050" s="14"/>
      <c r="CK1050" s="14"/>
      <c r="CL1050" s="14"/>
      <c r="CM1050" s="14"/>
      <c r="CN1050" s="14"/>
      <c r="CO1050" s="14"/>
      <c r="CP1050" s="14"/>
      <c r="CQ1050" s="14"/>
      <c r="CR1050" s="14"/>
      <c r="CS1050" s="14"/>
      <c r="CT1050" s="14"/>
      <c r="CU1050" s="14"/>
      <c r="CV1050" s="14"/>
      <c r="CW1050" s="14"/>
      <c r="CX1050" s="14"/>
      <c r="CY1050" s="14"/>
      <c r="CZ1050" s="14"/>
      <c r="DD1050" s="14">
        <f>SUMIFS(CountData!$H:$H, CountData!$A:$A, $B1050,CountData!$B:$B, $C1050, CountData!$C:$C, $D1050, CountData!$D:$D, $E1050, CountData!$E:$E, $F1050, CountData!$F:$F, $G1050, CountData!$G:$G, $H1050)</f>
        <v>16</v>
      </c>
      <c r="DE1050" s="14">
        <f>SUMIFS(CountData!$I:$I, CountData!$A:$A, $B1050, CountData!$B:$B, $C1050, CountData!$C:$C, $D1050, CountData!$D:$D, $E1050, CountData!$E:$E, $F1050, CountData!$F:$F, $G1050, CountData!$G:$G, $H1050)</f>
        <v>19</v>
      </c>
      <c r="DF1050" s="27">
        <f t="shared" ca="1" si="16"/>
        <v>0</v>
      </c>
      <c r="DG1050" s="14">
        <v>1</v>
      </c>
    </row>
    <row r="1051" spans="1:111" x14ac:dyDescent="0.25">
      <c r="A1051" s="14" t="s">
        <v>56</v>
      </c>
      <c r="B1051" s="14" t="s">
        <v>55</v>
      </c>
      <c r="C1051" s="14" t="s">
        <v>55</v>
      </c>
      <c r="D1051" s="14" t="s">
        <v>101</v>
      </c>
      <c r="E1051" s="14" t="s">
        <v>55</v>
      </c>
      <c r="F1051" s="14" t="s">
        <v>55</v>
      </c>
      <c r="G1051" s="14" t="s">
        <v>103</v>
      </c>
      <c r="H1051" s="1">
        <v>42164</v>
      </c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F1051" s="14"/>
      <c r="AG1051" s="14"/>
      <c r="AH1051" s="14"/>
      <c r="AI1051" s="14"/>
      <c r="AJ1051" s="14"/>
      <c r="AK1051" s="14"/>
      <c r="AL1051" s="14"/>
      <c r="AM1051" s="14"/>
      <c r="AN1051" s="14"/>
      <c r="AO1051" s="14"/>
      <c r="AP1051" s="14"/>
      <c r="AQ1051" s="14"/>
      <c r="AR1051" s="14"/>
      <c r="AS1051" s="14"/>
      <c r="AT1051" s="14"/>
      <c r="AU1051" s="14"/>
      <c r="AV1051" s="14"/>
      <c r="AW1051" s="14"/>
      <c r="AX1051" s="14"/>
      <c r="AY1051" s="14"/>
      <c r="AZ1051" s="14"/>
      <c r="BA1051" s="14"/>
      <c r="BB1051" s="14"/>
      <c r="BC1051" s="14"/>
      <c r="BD1051" s="14"/>
      <c r="BE1051" s="14"/>
      <c r="BF1051" s="14"/>
      <c r="BG1051" s="14"/>
      <c r="BH1051" s="14"/>
      <c r="BI1051" s="14"/>
      <c r="BJ1051" s="14"/>
      <c r="BK1051" s="14"/>
      <c r="BL1051" s="14"/>
      <c r="BM1051" s="14"/>
      <c r="BN1051" s="14"/>
      <c r="BO1051" s="14"/>
      <c r="BP1051" s="14"/>
      <c r="BQ1051" s="14"/>
      <c r="BR1051" s="14"/>
      <c r="BS1051" s="14"/>
      <c r="BT1051" s="14"/>
      <c r="BU1051" s="14"/>
      <c r="BV1051" s="14"/>
      <c r="BW1051" s="14"/>
      <c r="BX1051" s="14"/>
      <c r="BY1051" s="14"/>
      <c r="BZ1051" s="14"/>
      <c r="CA1051" s="14"/>
      <c r="CB1051" s="14"/>
      <c r="CC1051" s="14"/>
      <c r="CD1051" s="14"/>
      <c r="CE1051" s="14"/>
      <c r="CF1051" s="14"/>
      <c r="CG1051" s="14"/>
      <c r="CH1051" s="14"/>
      <c r="CI1051" s="14"/>
      <c r="CJ1051" s="14"/>
      <c r="CK1051" s="14"/>
      <c r="CL1051" s="14"/>
      <c r="CM1051" s="14"/>
      <c r="CN1051" s="14"/>
      <c r="CO1051" s="14"/>
      <c r="CP1051" s="14"/>
      <c r="CQ1051" s="14"/>
      <c r="CR1051" s="14"/>
      <c r="CS1051" s="14"/>
      <c r="CT1051" s="14"/>
      <c r="CU1051" s="14"/>
      <c r="CV1051" s="14"/>
      <c r="CW1051" s="14"/>
      <c r="CX1051" s="14"/>
      <c r="CY1051" s="14"/>
      <c r="CZ1051" s="14"/>
      <c r="DD1051" s="14">
        <f>SUMIFS(CountData!$H:$H, CountData!$A:$A, $B1051,CountData!$B:$B, $C1051, CountData!$C:$C, $D1051, CountData!$D:$D, $E1051, CountData!$E:$E, $F1051, CountData!$F:$F, $G1051, CountData!$G:$G, $H1051)</f>
        <v>16</v>
      </c>
      <c r="DE1051" s="14">
        <f>SUMIFS(CountData!$I:$I, CountData!$A:$A, $B1051, CountData!$B:$B, $C1051, CountData!$C:$C, $D1051, CountData!$D:$D, $E1051, CountData!$E:$E, $F1051, CountData!$F:$F, $G1051, CountData!$G:$G, $H1051)</f>
        <v>19</v>
      </c>
      <c r="DF1051" s="27">
        <f t="shared" ca="1" si="16"/>
        <v>0</v>
      </c>
      <c r="DG1051" s="14">
        <v>1</v>
      </c>
    </row>
    <row r="1052" spans="1:111" x14ac:dyDescent="0.25">
      <c r="A1052" s="14" t="s">
        <v>56</v>
      </c>
      <c r="B1052" s="14" t="s">
        <v>55</v>
      </c>
      <c r="C1052" s="14" t="s">
        <v>55</v>
      </c>
      <c r="D1052" s="14" t="s">
        <v>101</v>
      </c>
      <c r="E1052" s="14" t="s">
        <v>55</v>
      </c>
      <c r="F1052" s="14" t="s">
        <v>55</v>
      </c>
      <c r="G1052" s="14" t="s">
        <v>103</v>
      </c>
      <c r="H1052" s="1">
        <v>42179</v>
      </c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F1052" s="14"/>
      <c r="AG1052" s="14"/>
      <c r="AH1052" s="14"/>
      <c r="AI1052" s="14"/>
      <c r="AJ1052" s="14"/>
      <c r="AK1052" s="14"/>
      <c r="AL1052" s="14"/>
      <c r="AM1052" s="14"/>
      <c r="AN1052" s="14"/>
      <c r="AO1052" s="14"/>
      <c r="AP1052" s="14"/>
      <c r="AQ1052" s="14"/>
      <c r="AR1052" s="14"/>
      <c r="AS1052" s="14"/>
      <c r="AT1052" s="14"/>
      <c r="AU1052" s="14"/>
      <c r="AV1052" s="14"/>
      <c r="AW1052" s="14"/>
      <c r="AX1052" s="14"/>
      <c r="AY1052" s="14"/>
      <c r="AZ1052" s="14"/>
      <c r="BA1052" s="14"/>
      <c r="BB1052" s="14"/>
      <c r="BC1052" s="14"/>
      <c r="BD1052" s="14"/>
      <c r="BE1052" s="14"/>
      <c r="BF1052" s="14"/>
      <c r="BG1052" s="14"/>
      <c r="BH1052" s="14"/>
      <c r="BI1052" s="14"/>
      <c r="BJ1052" s="14"/>
      <c r="BK1052" s="14"/>
      <c r="BL1052" s="14"/>
      <c r="BM1052" s="14"/>
      <c r="BN1052" s="14"/>
      <c r="BO1052" s="14"/>
      <c r="BP1052" s="14"/>
      <c r="BQ1052" s="14"/>
      <c r="BR1052" s="14"/>
      <c r="BS1052" s="14"/>
      <c r="BT1052" s="14"/>
      <c r="BU1052" s="14"/>
      <c r="BV1052" s="14"/>
      <c r="BW1052" s="14"/>
      <c r="BX1052" s="14"/>
      <c r="BY1052" s="14"/>
      <c r="BZ1052" s="14"/>
      <c r="CA1052" s="14"/>
      <c r="CB1052" s="14"/>
      <c r="CC1052" s="14"/>
      <c r="CD1052" s="14"/>
      <c r="CE1052" s="14"/>
      <c r="CF1052" s="14"/>
      <c r="CG1052" s="14"/>
      <c r="CH1052" s="14"/>
      <c r="CI1052" s="14"/>
      <c r="CJ1052" s="14"/>
      <c r="CK1052" s="14"/>
      <c r="CL1052" s="14"/>
      <c r="CM1052" s="14"/>
      <c r="CN1052" s="14"/>
      <c r="CO1052" s="14"/>
      <c r="CP1052" s="14"/>
      <c r="CQ1052" s="14"/>
      <c r="CR1052" s="14"/>
      <c r="CS1052" s="14"/>
      <c r="CT1052" s="14"/>
      <c r="CU1052" s="14"/>
      <c r="CV1052" s="14"/>
      <c r="CW1052" s="14"/>
      <c r="CX1052" s="14"/>
      <c r="CY1052" s="14"/>
      <c r="CZ1052" s="14"/>
      <c r="DD1052" s="14">
        <f>SUMIFS(CountData!$H:$H, CountData!$A:$A, $B1052,CountData!$B:$B, $C1052, CountData!$C:$C, $D1052, CountData!$D:$D, $E1052, CountData!$E:$E, $F1052, CountData!$F:$F, $G1052, CountData!$G:$G, $H1052)</f>
        <v>16</v>
      </c>
      <c r="DE1052" s="14">
        <f>SUMIFS(CountData!$I:$I, CountData!$A:$A, $B1052, CountData!$B:$B, $C1052, CountData!$C:$C, $D1052, CountData!$D:$D, $E1052, CountData!$E:$E, $F1052, CountData!$F:$F, $G1052, CountData!$G:$G, $H1052)</f>
        <v>19</v>
      </c>
      <c r="DF1052" s="27">
        <f t="shared" ca="1" si="16"/>
        <v>0</v>
      </c>
      <c r="DG1052" s="14">
        <v>1</v>
      </c>
    </row>
    <row r="1053" spans="1:111" x14ac:dyDescent="0.25">
      <c r="A1053" s="14" t="s">
        <v>56</v>
      </c>
      <c r="B1053" s="14" t="s">
        <v>55</v>
      </c>
      <c r="C1053" s="14" t="s">
        <v>55</v>
      </c>
      <c r="D1053" s="14" t="s">
        <v>101</v>
      </c>
      <c r="E1053" s="14" t="s">
        <v>55</v>
      </c>
      <c r="F1053" s="14" t="s">
        <v>55</v>
      </c>
      <c r="G1053" s="14" t="s">
        <v>103</v>
      </c>
      <c r="H1053" s="1">
        <v>42180</v>
      </c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F1053" s="14"/>
      <c r="AG1053" s="14"/>
      <c r="AH1053" s="14"/>
      <c r="AI1053" s="14"/>
      <c r="AJ1053" s="14"/>
      <c r="AK1053" s="14"/>
      <c r="AL1053" s="14"/>
      <c r="AM1053" s="14"/>
      <c r="AN1053" s="14"/>
      <c r="AO1053" s="14"/>
      <c r="AP1053" s="14"/>
      <c r="AQ1053" s="14"/>
      <c r="AR1053" s="14"/>
      <c r="AS1053" s="14"/>
      <c r="AT1053" s="14"/>
      <c r="AU1053" s="14"/>
      <c r="AV1053" s="14"/>
      <c r="AW1053" s="14"/>
      <c r="AX1053" s="14"/>
      <c r="AY1053" s="14"/>
      <c r="AZ1053" s="14"/>
      <c r="BA1053" s="14"/>
      <c r="BB1053" s="14"/>
      <c r="BC1053" s="14"/>
      <c r="BD1053" s="14"/>
      <c r="BE1053" s="14"/>
      <c r="BF1053" s="14"/>
      <c r="BG1053" s="14"/>
      <c r="BH1053" s="14"/>
      <c r="BI1053" s="14"/>
      <c r="BJ1053" s="14"/>
      <c r="BK1053" s="14"/>
      <c r="BL1053" s="14"/>
      <c r="BM1053" s="14"/>
      <c r="BN1053" s="14"/>
      <c r="BO1053" s="14"/>
      <c r="BP1053" s="14"/>
      <c r="BQ1053" s="14"/>
      <c r="BR1053" s="14"/>
      <c r="BS1053" s="14"/>
      <c r="BT1053" s="14"/>
      <c r="BU1053" s="14"/>
      <c r="BV1053" s="14"/>
      <c r="BW1053" s="14"/>
      <c r="BX1053" s="14"/>
      <c r="BY1053" s="14"/>
      <c r="BZ1053" s="14"/>
      <c r="CA1053" s="14"/>
      <c r="CB1053" s="14"/>
      <c r="CC1053" s="14"/>
      <c r="CD1053" s="14"/>
      <c r="CE1053" s="14"/>
      <c r="CF1053" s="14"/>
      <c r="CG1053" s="14"/>
      <c r="CH1053" s="14"/>
      <c r="CI1053" s="14"/>
      <c r="CJ1053" s="14"/>
      <c r="CK1053" s="14"/>
      <c r="CL1053" s="14"/>
      <c r="CM1053" s="14"/>
      <c r="CN1053" s="14"/>
      <c r="CO1053" s="14"/>
      <c r="CP1053" s="14"/>
      <c r="CQ1053" s="14"/>
      <c r="CR1053" s="14"/>
      <c r="CS1053" s="14"/>
      <c r="CT1053" s="14"/>
      <c r="CU1053" s="14"/>
      <c r="CV1053" s="14"/>
      <c r="CW1053" s="14"/>
      <c r="CX1053" s="14"/>
      <c r="CY1053" s="14"/>
      <c r="CZ1053" s="14"/>
      <c r="DD1053" s="14">
        <f>SUMIFS(CountData!$H:$H, CountData!$A:$A, $B1053,CountData!$B:$B, $C1053, CountData!$C:$C, $D1053, CountData!$D:$D, $E1053, CountData!$E:$E, $F1053, CountData!$F:$F, $G1053, CountData!$G:$G, $H1053)</f>
        <v>16</v>
      </c>
      <c r="DE1053" s="14">
        <f>SUMIFS(CountData!$I:$I, CountData!$A:$A, $B1053, CountData!$B:$B, $C1053, CountData!$C:$C, $D1053, CountData!$D:$D, $E1053, CountData!$E:$E, $F1053, CountData!$F:$F, $G1053, CountData!$G:$G, $H1053)</f>
        <v>19</v>
      </c>
      <c r="DF1053" s="27">
        <f t="shared" ca="1" si="16"/>
        <v>0</v>
      </c>
      <c r="DG1053" s="14">
        <v>1</v>
      </c>
    </row>
    <row r="1054" spans="1:111" x14ac:dyDescent="0.25">
      <c r="A1054" s="14" t="s">
        <v>56</v>
      </c>
      <c r="B1054" s="14" t="s">
        <v>55</v>
      </c>
      <c r="C1054" s="14" t="s">
        <v>55</v>
      </c>
      <c r="D1054" s="14" t="s">
        <v>101</v>
      </c>
      <c r="E1054" s="14" t="s">
        <v>55</v>
      </c>
      <c r="F1054" s="14" t="s">
        <v>55</v>
      </c>
      <c r="G1054" s="14" t="s">
        <v>103</v>
      </c>
      <c r="H1054" s="1">
        <v>42181</v>
      </c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F1054" s="14"/>
      <c r="AG1054" s="14"/>
      <c r="AH1054" s="14"/>
      <c r="AI1054" s="14"/>
      <c r="AJ1054" s="14"/>
      <c r="AK1054" s="14"/>
      <c r="AL1054" s="14"/>
      <c r="AM1054" s="14"/>
      <c r="AN1054" s="14"/>
      <c r="AO1054" s="14"/>
      <c r="AP1054" s="14"/>
      <c r="AQ1054" s="14"/>
      <c r="AR1054" s="14"/>
      <c r="AS1054" s="14"/>
      <c r="AT1054" s="14"/>
      <c r="AU1054" s="14"/>
      <c r="AV1054" s="14"/>
      <c r="AW1054" s="14"/>
      <c r="AX1054" s="14"/>
      <c r="AY1054" s="14"/>
      <c r="AZ1054" s="14"/>
      <c r="BA1054" s="14"/>
      <c r="BB1054" s="14"/>
      <c r="BC1054" s="14"/>
      <c r="BD1054" s="14"/>
      <c r="BE1054" s="14"/>
      <c r="BF1054" s="14"/>
      <c r="BG1054" s="14"/>
      <c r="BH1054" s="14"/>
      <c r="BI1054" s="14"/>
      <c r="BJ1054" s="14"/>
      <c r="BK1054" s="14"/>
      <c r="BL1054" s="14"/>
      <c r="BM1054" s="14"/>
      <c r="BN1054" s="14"/>
      <c r="BO1054" s="14"/>
      <c r="BP1054" s="14"/>
      <c r="BQ1054" s="14"/>
      <c r="BR1054" s="14"/>
      <c r="BS1054" s="14"/>
      <c r="BT1054" s="14"/>
      <c r="BU1054" s="14"/>
      <c r="BV1054" s="14"/>
      <c r="BW1054" s="14"/>
      <c r="BX1054" s="14"/>
      <c r="BY1054" s="14"/>
      <c r="BZ1054" s="14"/>
      <c r="CA1054" s="14"/>
      <c r="CB1054" s="14"/>
      <c r="CC1054" s="14"/>
      <c r="CD1054" s="14"/>
      <c r="CE1054" s="14"/>
      <c r="CF1054" s="14"/>
      <c r="CG1054" s="14"/>
      <c r="CH1054" s="14"/>
      <c r="CI1054" s="14"/>
      <c r="CJ1054" s="14"/>
      <c r="CK1054" s="14"/>
      <c r="CL1054" s="14"/>
      <c r="CM1054" s="14"/>
      <c r="CN1054" s="14"/>
      <c r="CO1054" s="14"/>
      <c r="CP1054" s="14"/>
      <c r="CQ1054" s="14"/>
      <c r="CR1054" s="14"/>
      <c r="CS1054" s="14"/>
      <c r="CT1054" s="14"/>
      <c r="CU1054" s="14"/>
      <c r="CV1054" s="14"/>
      <c r="CW1054" s="14"/>
      <c r="CX1054" s="14"/>
      <c r="CY1054" s="14"/>
      <c r="CZ1054" s="14"/>
      <c r="DD1054" s="14">
        <f>SUMIFS(CountData!$H:$H, CountData!$A:$A, $B1054,CountData!$B:$B, $C1054, CountData!$C:$C, $D1054, CountData!$D:$D, $E1054, CountData!$E:$E, $F1054, CountData!$F:$F, $G1054, CountData!$G:$G, $H1054)</f>
        <v>16</v>
      </c>
      <c r="DE1054" s="14">
        <f>SUMIFS(CountData!$I:$I, CountData!$A:$A, $B1054, CountData!$B:$B, $C1054, CountData!$C:$C, $D1054, CountData!$D:$D, $E1054, CountData!$E:$E, $F1054, CountData!$F:$F, $G1054, CountData!$G:$G, $H1054)</f>
        <v>19</v>
      </c>
      <c r="DF1054" s="27">
        <f t="shared" ca="1" si="16"/>
        <v>0</v>
      </c>
      <c r="DG1054" s="14">
        <v>1</v>
      </c>
    </row>
    <row r="1055" spans="1:111" x14ac:dyDescent="0.25">
      <c r="A1055" s="14" t="s">
        <v>56</v>
      </c>
      <c r="B1055" s="14" t="s">
        <v>55</v>
      </c>
      <c r="C1055" s="14" t="s">
        <v>55</v>
      </c>
      <c r="D1055" s="14" t="s">
        <v>101</v>
      </c>
      <c r="E1055" s="14" t="s">
        <v>55</v>
      </c>
      <c r="F1055" s="14" t="s">
        <v>55</v>
      </c>
      <c r="G1055" s="14" t="s">
        <v>103</v>
      </c>
      <c r="H1055" s="1">
        <v>42184</v>
      </c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F1055" s="14"/>
      <c r="AG1055" s="14"/>
      <c r="AH1055" s="14"/>
      <c r="AI1055" s="14"/>
      <c r="AJ1055" s="14"/>
      <c r="AK1055" s="14"/>
      <c r="AL1055" s="14"/>
      <c r="AM1055" s="14"/>
      <c r="AN1055" s="14"/>
      <c r="AO1055" s="14"/>
      <c r="AP1055" s="14"/>
      <c r="AQ1055" s="14"/>
      <c r="AR1055" s="14"/>
      <c r="AS1055" s="14"/>
      <c r="AT1055" s="14"/>
      <c r="AU1055" s="14"/>
      <c r="AV1055" s="14"/>
      <c r="AW1055" s="14"/>
      <c r="AX1055" s="14"/>
      <c r="AY1055" s="14"/>
      <c r="AZ1055" s="14"/>
      <c r="BA1055" s="14"/>
      <c r="BB1055" s="14"/>
      <c r="BC1055" s="14"/>
      <c r="BD1055" s="14"/>
      <c r="BE1055" s="14"/>
      <c r="BF1055" s="14"/>
      <c r="BG1055" s="14"/>
      <c r="BH1055" s="14"/>
      <c r="BI1055" s="14"/>
      <c r="BJ1055" s="14"/>
      <c r="BK1055" s="14"/>
      <c r="BL1055" s="14"/>
      <c r="BM1055" s="14"/>
      <c r="BN1055" s="14"/>
      <c r="BO1055" s="14"/>
      <c r="BP1055" s="14"/>
      <c r="BQ1055" s="14"/>
      <c r="BR1055" s="14"/>
      <c r="BS1055" s="14"/>
      <c r="BT1055" s="14"/>
      <c r="BU1055" s="14"/>
      <c r="BV1055" s="14"/>
      <c r="BW1055" s="14"/>
      <c r="BX1055" s="14"/>
      <c r="BY1055" s="14"/>
      <c r="BZ1055" s="14"/>
      <c r="CA1055" s="14"/>
      <c r="CB1055" s="14"/>
      <c r="CC1055" s="14"/>
      <c r="CD1055" s="14"/>
      <c r="CE1055" s="14"/>
      <c r="CF1055" s="14"/>
      <c r="CG1055" s="14"/>
      <c r="CH1055" s="14"/>
      <c r="CI1055" s="14"/>
      <c r="CJ1055" s="14"/>
      <c r="CK1055" s="14"/>
      <c r="CL1055" s="14"/>
      <c r="CM1055" s="14"/>
      <c r="CN1055" s="14"/>
      <c r="CO1055" s="14"/>
      <c r="CP1055" s="14"/>
      <c r="CQ1055" s="14"/>
      <c r="CR1055" s="14"/>
      <c r="CS1055" s="14"/>
      <c r="CT1055" s="14"/>
      <c r="CU1055" s="14"/>
      <c r="CV1055" s="14"/>
      <c r="CW1055" s="14"/>
      <c r="CX1055" s="14"/>
      <c r="CY1055" s="14"/>
      <c r="CZ1055" s="14"/>
      <c r="DD1055" s="14">
        <f>SUMIFS(CountData!$H:$H, CountData!$A:$A, $B1055,CountData!$B:$B, $C1055, CountData!$C:$C, $D1055, CountData!$D:$D, $E1055, CountData!$E:$E, $F1055, CountData!$F:$F, $G1055, CountData!$G:$G, $H1055)</f>
        <v>16</v>
      </c>
      <c r="DE1055" s="14">
        <f>SUMIFS(CountData!$I:$I, CountData!$A:$A, $B1055, CountData!$B:$B, $C1055, CountData!$C:$C, $D1055, CountData!$D:$D, $E1055, CountData!$E:$E, $F1055, CountData!$F:$F, $G1055, CountData!$G:$G, $H1055)</f>
        <v>19</v>
      </c>
      <c r="DF1055" s="27">
        <f t="shared" ca="1" si="16"/>
        <v>0</v>
      </c>
      <c r="DG1055" s="14">
        <v>1</v>
      </c>
    </row>
    <row r="1056" spans="1:111" x14ac:dyDescent="0.25">
      <c r="A1056" s="14" t="s">
        <v>56</v>
      </c>
      <c r="B1056" s="14" t="s">
        <v>55</v>
      </c>
      <c r="C1056" s="14" t="s">
        <v>55</v>
      </c>
      <c r="D1056" s="14" t="s">
        <v>101</v>
      </c>
      <c r="E1056" s="14" t="s">
        <v>55</v>
      </c>
      <c r="F1056" s="14" t="s">
        <v>55</v>
      </c>
      <c r="G1056" s="14" t="s">
        <v>103</v>
      </c>
      <c r="H1056" s="1">
        <v>42185</v>
      </c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F1056" s="14"/>
      <c r="AG1056" s="14"/>
      <c r="AH1056" s="14"/>
      <c r="AI1056" s="14"/>
      <c r="AJ1056" s="14"/>
      <c r="AK1056" s="14"/>
      <c r="AL1056" s="14"/>
      <c r="AM1056" s="14"/>
      <c r="AN1056" s="14"/>
      <c r="AO1056" s="14"/>
      <c r="AP1056" s="14"/>
      <c r="AQ1056" s="14"/>
      <c r="AR1056" s="14"/>
      <c r="AS1056" s="14"/>
      <c r="AT1056" s="14"/>
      <c r="AU1056" s="14"/>
      <c r="AV1056" s="14"/>
      <c r="AW1056" s="14"/>
      <c r="AX1056" s="14"/>
      <c r="AY1056" s="14"/>
      <c r="AZ1056" s="14"/>
      <c r="BA1056" s="14"/>
      <c r="BB1056" s="14"/>
      <c r="BC1056" s="14"/>
      <c r="BD1056" s="14"/>
      <c r="BE1056" s="14"/>
      <c r="BF1056" s="14"/>
      <c r="BG1056" s="14"/>
      <c r="BH1056" s="14"/>
      <c r="BI1056" s="14"/>
      <c r="BJ1056" s="14"/>
      <c r="BK1056" s="14"/>
      <c r="BL1056" s="14"/>
      <c r="BM1056" s="14"/>
      <c r="BN1056" s="14"/>
      <c r="BO1056" s="14"/>
      <c r="BP1056" s="14"/>
      <c r="BQ1056" s="14"/>
      <c r="BR1056" s="14"/>
      <c r="BS1056" s="14"/>
      <c r="BT1056" s="14"/>
      <c r="BU1056" s="14"/>
      <c r="BV1056" s="14"/>
      <c r="BW1056" s="14"/>
      <c r="BX1056" s="14"/>
      <c r="BY1056" s="14"/>
      <c r="BZ1056" s="14"/>
      <c r="CA1056" s="14"/>
      <c r="CB1056" s="14"/>
      <c r="CC1056" s="14"/>
      <c r="CD1056" s="14"/>
      <c r="CE1056" s="14"/>
      <c r="CF1056" s="14"/>
      <c r="CG1056" s="14"/>
      <c r="CH1056" s="14"/>
      <c r="CI1056" s="14"/>
      <c r="CJ1056" s="14"/>
      <c r="CK1056" s="14"/>
      <c r="CL1056" s="14"/>
      <c r="CM1056" s="14"/>
      <c r="CN1056" s="14"/>
      <c r="CO1056" s="14"/>
      <c r="CP1056" s="14"/>
      <c r="CQ1056" s="14"/>
      <c r="CR1056" s="14"/>
      <c r="CS1056" s="14"/>
      <c r="CT1056" s="14"/>
      <c r="CU1056" s="14"/>
      <c r="CV1056" s="14"/>
      <c r="CW1056" s="14"/>
      <c r="CX1056" s="14"/>
      <c r="CY1056" s="14"/>
      <c r="CZ1056" s="14"/>
      <c r="DD1056" s="14">
        <f>SUMIFS(CountData!$H:$H, CountData!$A:$A, $B1056,CountData!$B:$B, $C1056, CountData!$C:$C, $D1056, CountData!$D:$D, $E1056, CountData!$E:$E, $F1056, CountData!$F:$F, $G1056, CountData!$G:$G, $H1056)</f>
        <v>16</v>
      </c>
      <c r="DE1056" s="14">
        <f>SUMIFS(CountData!$I:$I, CountData!$A:$A, $B1056, CountData!$B:$B, $C1056, CountData!$C:$C, $D1056, CountData!$D:$D, $E1056, CountData!$E:$E, $F1056, CountData!$F:$F, $G1056, CountData!$G:$G, $H1056)</f>
        <v>19</v>
      </c>
      <c r="DF1056" s="27">
        <f t="shared" ca="1" si="16"/>
        <v>0</v>
      </c>
      <c r="DG1056" s="14">
        <v>1</v>
      </c>
    </row>
    <row r="1057" spans="1:111" x14ac:dyDescent="0.25">
      <c r="A1057" s="14" t="s">
        <v>56</v>
      </c>
      <c r="B1057" s="14" t="s">
        <v>55</v>
      </c>
      <c r="C1057" s="14" t="s">
        <v>55</v>
      </c>
      <c r="D1057" s="14" t="s">
        <v>101</v>
      </c>
      <c r="E1057" s="14" t="s">
        <v>55</v>
      </c>
      <c r="F1057" s="14" t="s">
        <v>55</v>
      </c>
      <c r="G1057" s="14" t="s">
        <v>103</v>
      </c>
      <c r="H1057" s="1">
        <v>42186</v>
      </c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F1057" s="14"/>
      <c r="AG1057" s="14"/>
      <c r="AH1057" s="14"/>
      <c r="AI1057" s="14"/>
      <c r="AJ1057" s="14"/>
      <c r="AK1057" s="14"/>
      <c r="AL1057" s="14"/>
      <c r="AM1057" s="14"/>
      <c r="AN1057" s="14"/>
      <c r="AO1057" s="14"/>
      <c r="AP1057" s="14"/>
      <c r="AQ1057" s="14"/>
      <c r="AR1057" s="14"/>
      <c r="AS1057" s="14"/>
      <c r="AT1057" s="14"/>
      <c r="AU1057" s="14"/>
      <c r="AV1057" s="14"/>
      <c r="AW1057" s="14"/>
      <c r="AX1057" s="14"/>
      <c r="AY1057" s="14"/>
      <c r="AZ1057" s="14"/>
      <c r="BA1057" s="14"/>
      <c r="BB1057" s="14"/>
      <c r="BC1057" s="14"/>
      <c r="BD1057" s="14"/>
      <c r="BE1057" s="14"/>
      <c r="BF1057" s="14"/>
      <c r="BG1057" s="14"/>
      <c r="BH1057" s="14"/>
      <c r="BI1057" s="14"/>
      <c r="BJ1057" s="14"/>
      <c r="BK1057" s="14"/>
      <c r="BL1057" s="14"/>
      <c r="BM1057" s="14"/>
      <c r="BN1057" s="14"/>
      <c r="BO1057" s="14"/>
      <c r="BP1057" s="14"/>
      <c r="BQ1057" s="14"/>
      <c r="BR1057" s="14"/>
      <c r="BS1057" s="14"/>
      <c r="BT1057" s="14"/>
      <c r="BU1057" s="14"/>
      <c r="BV1057" s="14"/>
      <c r="BW1057" s="14"/>
      <c r="BX1057" s="14"/>
      <c r="BY1057" s="14"/>
      <c r="BZ1057" s="14"/>
      <c r="CA1057" s="14"/>
      <c r="CB1057" s="14"/>
      <c r="CC1057" s="14"/>
      <c r="CD1057" s="14"/>
      <c r="CE1057" s="14"/>
      <c r="CF1057" s="14"/>
      <c r="CG1057" s="14"/>
      <c r="CH1057" s="14"/>
      <c r="CI1057" s="14"/>
      <c r="CJ1057" s="14"/>
      <c r="CK1057" s="14"/>
      <c r="CL1057" s="14"/>
      <c r="CM1057" s="14"/>
      <c r="CN1057" s="14"/>
      <c r="CO1057" s="14"/>
      <c r="CP1057" s="14"/>
      <c r="CQ1057" s="14"/>
      <c r="CR1057" s="14"/>
      <c r="CS1057" s="14"/>
      <c r="CT1057" s="14"/>
      <c r="CU1057" s="14"/>
      <c r="CV1057" s="14"/>
      <c r="CW1057" s="14"/>
      <c r="CX1057" s="14"/>
      <c r="CY1057" s="14"/>
      <c r="CZ1057" s="14"/>
      <c r="DD1057" s="14">
        <f>SUMIFS(CountData!$H:$H, CountData!$A:$A, $B1057,CountData!$B:$B, $C1057, CountData!$C:$C, $D1057, CountData!$D:$D, $E1057, CountData!$E:$E, $F1057, CountData!$F:$F, $G1057, CountData!$G:$G, $H1057)</f>
        <v>16</v>
      </c>
      <c r="DE1057" s="14">
        <f>SUMIFS(CountData!$I:$I, CountData!$A:$A, $B1057, CountData!$B:$B, $C1057, CountData!$C:$C, $D1057, CountData!$D:$D, $E1057, CountData!$E:$E, $F1057, CountData!$F:$F, $G1057, CountData!$G:$G, $H1057)</f>
        <v>19</v>
      </c>
      <c r="DF1057" s="27">
        <f t="shared" ca="1" si="16"/>
        <v>0</v>
      </c>
      <c r="DG1057" s="14">
        <v>1</v>
      </c>
    </row>
    <row r="1058" spans="1:111" x14ac:dyDescent="0.25">
      <c r="A1058" s="14" t="s">
        <v>56</v>
      </c>
      <c r="B1058" s="14" t="s">
        <v>55</v>
      </c>
      <c r="C1058" s="14" t="s">
        <v>55</v>
      </c>
      <c r="D1058" s="14" t="s">
        <v>101</v>
      </c>
      <c r="E1058" s="14" t="s">
        <v>55</v>
      </c>
      <c r="F1058" s="14" t="s">
        <v>55</v>
      </c>
      <c r="G1058" s="14" t="s">
        <v>103</v>
      </c>
      <c r="H1058" s="1">
        <v>42214</v>
      </c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F1058" s="14"/>
      <c r="AG1058" s="14"/>
      <c r="AH1058" s="14"/>
      <c r="AI1058" s="14"/>
      <c r="AJ1058" s="14"/>
      <c r="AK1058" s="14"/>
      <c r="AL1058" s="14"/>
      <c r="AM1058" s="14"/>
      <c r="AN1058" s="14"/>
      <c r="AO1058" s="14"/>
      <c r="AP1058" s="14"/>
      <c r="AQ1058" s="14"/>
      <c r="AR1058" s="14"/>
      <c r="AS1058" s="14"/>
      <c r="AT1058" s="14"/>
      <c r="AU1058" s="14"/>
      <c r="AV1058" s="14"/>
      <c r="AW1058" s="14"/>
      <c r="AX1058" s="14"/>
      <c r="AY1058" s="14"/>
      <c r="AZ1058" s="14"/>
      <c r="BA1058" s="14"/>
      <c r="BB1058" s="14"/>
      <c r="BC1058" s="14"/>
      <c r="BD1058" s="14"/>
      <c r="BE1058" s="14"/>
      <c r="BF1058" s="14"/>
      <c r="BG1058" s="14"/>
      <c r="BH1058" s="14"/>
      <c r="BI1058" s="14"/>
      <c r="BJ1058" s="14"/>
      <c r="BK1058" s="14"/>
      <c r="BL1058" s="14"/>
      <c r="BM1058" s="14"/>
      <c r="BN1058" s="14"/>
      <c r="BO1058" s="14"/>
      <c r="BP1058" s="14"/>
      <c r="BQ1058" s="14"/>
      <c r="BR1058" s="14"/>
      <c r="BS1058" s="14"/>
      <c r="BT1058" s="14"/>
      <c r="BU1058" s="14"/>
      <c r="BV1058" s="14"/>
      <c r="BW1058" s="14"/>
      <c r="BX1058" s="14"/>
      <c r="BY1058" s="14"/>
      <c r="BZ1058" s="14"/>
      <c r="CA1058" s="14"/>
      <c r="CB1058" s="14"/>
      <c r="CC1058" s="14"/>
      <c r="CD1058" s="14"/>
      <c r="CE1058" s="14"/>
      <c r="CF1058" s="14"/>
      <c r="CG1058" s="14"/>
      <c r="CH1058" s="14"/>
      <c r="CI1058" s="14"/>
      <c r="CJ1058" s="14"/>
      <c r="CK1058" s="14"/>
      <c r="CL1058" s="14"/>
      <c r="CM1058" s="14"/>
      <c r="CN1058" s="14"/>
      <c r="CO1058" s="14"/>
      <c r="CP1058" s="14"/>
      <c r="CQ1058" s="14"/>
      <c r="CR1058" s="14"/>
      <c r="CS1058" s="14"/>
      <c r="CT1058" s="14"/>
      <c r="CU1058" s="14"/>
      <c r="CV1058" s="14"/>
      <c r="CW1058" s="14"/>
      <c r="CX1058" s="14"/>
      <c r="CY1058" s="14"/>
      <c r="CZ1058" s="14"/>
      <c r="DD1058" s="14">
        <f>SUMIFS(CountData!$H:$H, CountData!$A:$A, $B1058,CountData!$B:$B, $C1058, CountData!$C:$C, $D1058, CountData!$D:$D, $E1058, CountData!$E:$E, $F1058, CountData!$F:$F, $G1058, CountData!$G:$G, $H1058)</f>
        <v>16</v>
      </c>
      <c r="DE1058" s="14">
        <f>SUMIFS(CountData!$I:$I, CountData!$A:$A, $B1058, CountData!$B:$B, $C1058, CountData!$C:$C, $D1058, CountData!$D:$D, $E1058, CountData!$E:$E, $F1058, CountData!$F:$F, $G1058, CountData!$G:$G, $H1058)</f>
        <v>19</v>
      </c>
      <c r="DF1058" s="27">
        <f t="shared" ca="1" si="16"/>
        <v>0</v>
      </c>
      <c r="DG1058" s="14">
        <v>1</v>
      </c>
    </row>
    <row r="1059" spans="1:111" x14ac:dyDescent="0.25">
      <c r="A1059" s="14" t="s">
        <v>56</v>
      </c>
      <c r="B1059" s="14" t="s">
        <v>55</v>
      </c>
      <c r="C1059" s="14" t="s">
        <v>55</v>
      </c>
      <c r="D1059" s="14" t="s">
        <v>101</v>
      </c>
      <c r="E1059" s="14" t="s">
        <v>55</v>
      </c>
      <c r="F1059" s="14" t="s">
        <v>55</v>
      </c>
      <c r="G1059" s="14" t="s">
        <v>103</v>
      </c>
      <c r="H1059" s="1">
        <v>42221</v>
      </c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F1059" s="14"/>
      <c r="AG1059" s="14"/>
      <c r="AH1059" s="14"/>
      <c r="AI1059" s="14"/>
      <c r="AJ1059" s="14"/>
      <c r="AK1059" s="14"/>
      <c r="AL1059" s="14"/>
      <c r="AM1059" s="14"/>
      <c r="AN1059" s="14"/>
      <c r="AO1059" s="14"/>
      <c r="AP1059" s="14"/>
      <c r="AQ1059" s="14"/>
      <c r="AR1059" s="14"/>
      <c r="AS1059" s="14"/>
      <c r="AT1059" s="14"/>
      <c r="AU1059" s="14"/>
      <c r="AV1059" s="14"/>
      <c r="AW1059" s="14"/>
      <c r="AX1059" s="14"/>
      <c r="AY1059" s="14"/>
      <c r="AZ1059" s="14"/>
      <c r="BA1059" s="14"/>
      <c r="BB1059" s="14"/>
      <c r="BC1059" s="14"/>
      <c r="BD1059" s="14"/>
      <c r="BE1059" s="14"/>
      <c r="BF1059" s="14"/>
      <c r="BG1059" s="14"/>
      <c r="BH1059" s="14"/>
      <c r="BI1059" s="14"/>
      <c r="BJ1059" s="14"/>
      <c r="BK1059" s="14"/>
      <c r="BL1059" s="14"/>
      <c r="BM1059" s="14"/>
      <c r="BN1059" s="14"/>
      <c r="BO1059" s="14"/>
      <c r="BP1059" s="14"/>
      <c r="BQ1059" s="14"/>
      <c r="BR1059" s="14"/>
      <c r="BS1059" s="14"/>
      <c r="BT1059" s="14"/>
      <c r="BU1059" s="14"/>
      <c r="BV1059" s="14"/>
      <c r="BW1059" s="14"/>
      <c r="BX1059" s="14"/>
      <c r="BY1059" s="14"/>
      <c r="BZ1059" s="14"/>
      <c r="CA1059" s="14"/>
      <c r="CB1059" s="14"/>
      <c r="CC1059" s="14"/>
      <c r="CD1059" s="14"/>
      <c r="CE1059" s="14"/>
      <c r="CF1059" s="14"/>
      <c r="CG1059" s="14"/>
      <c r="CH1059" s="14"/>
      <c r="CI1059" s="14"/>
      <c r="CJ1059" s="14"/>
      <c r="CK1059" s="14"/>
      <c r="CL1059" s="14"/>
      <c r="CM1059" s="14"/>
      <c r="CN1059" s="14"/>
      <c r="CO1059" s="14"/>
      <c r="CP1059" s="14"/>
      <c r="CQ1059" s="14"/>
      <c r="CR1059" s="14"/>
      <c r="CS1059" s="14"/>
      <c r="CT1059" s="14"/>
      <c r="CU1059" s="14"/>
      <c r="CV1059" s="14"/>
      <c r="CW1059" s="14"/>
      <c r="CX1059" s="14"/>
      <c r="CY1059" s="14"/>
      <c r="CZ1059" s="14"/>
      <c r="DD1059" s="14">
        <f>SUMIFS(CountData!$H:$H, CountData!$A:$A, $B1059,CountData!$B:$B, $C1059, CountData!$C:$C, $D1059, CountData!$D:$D, $E1059, CountData!$E:$E, $F1059, CountData!$F:$F, $G1059, CountData!$G:$G, $H1059)</f>
        <v>16</v>
      </c>
      <c r="DE1059" s="14">
        <f>SUMIFS(CountData!$I:$I, CountData!$A:$A, $B1059, CountData!$B:$B, $C1059, CountData!$C:$C, $D1059, CountData!$D:$D, $E1059, CountData!$E:$E, $F1059, CountData!$F:$F, $G1059, CountData!$G:$G, $H1059)</f>
        <v>19</v>
      </c>
      <c r="DF1059" s="27">
        <f t="shared" ca="1" si="16"/>
        <v>0</v>
      </c>
      <c r="DG1059" s="14">
        <v>1</v>
      </c>
    </row>
    <row r="1060" spans="1:111" x14ac:dyDescent="0.25">
      <c r="A1060" s="14" t="s">
        <v>56</v>
      </c>
      <c r="B1060" s="14" t="s">
        <v>55</v>
      </c>
      <c r="C1060" s="14" t="s">
        <v>55</v>
      </c>
      <c r="D1060" s="14" t="s">
        <v>101</v>
      </c>
      <c r="E1060" s="14" t="s">
        <v>55</v>
      </c>
      <c r="F1060" s="14" t="s">
        <v>55</v>
      </c>
      <c r="G1060" s="14" t="s">
        <v>103</v>
      </c>
      <c r="H1060" s="1">
        <v>42229</v>
      </c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F1060" s="14"/>
      <c r="AG1060" s="14"/>
      <c r="AH1060" s="14"/>
      <c r="AI1060" s="14"/>
      <c r="AJ1060" s="14"/>
      <c r="AK1060" s="14"/>
      <c r="AL1060" s="14"/>
      <c r="AM1060" s="14"/>
      <c r="AN1060" s="14"/>
      <c r="AO1060" s="14"/>
      <c r="AP1060" s="14"/>
      <c r="AQ1060" s="14"/>
      <c r="AR1060" s="14"/>
      <c r="AS1060" s="14"/>
      <c r="AT1060" s="14"/>
      <c r="AU1060" s="14"/>
      <c r="AV1060" s="14"/>
      <c r="AW1060" s="14"/>
      <c r="AX1060" s="14"/>
      <c r="AY1060" s="14"/>
      <c r="AZ1060" s="14"/>
      <c r="BA1060" s="14"/>
      <c r="BB1060" s="14"/>
      <c r="BC1060" s="14"/>
      <c r="BD1060" s="14"/>
      <c r="BE1060" s="14"/>
      <c r="BF1060" s="14"/>
      <c r="BG1060" s="14"/>
      <c r="BH1060" s="14"/>
      <c r="BI1060" s="14"/>
      <c r="BJ1060" s="14"/>
      <c r="BK1060" s="14"/>
      <c r="BL1060" s="14"/>
      <c r="BM1060" s="14"/>
      <c r="BN1060" s="14"/>
      <c r="BO1060" s="14"/>
      <c r="BP1060" s="14"/>
      <c r="BQ1060" s="14"/>
      <c r="BR1060" s="14"/>
      <c r="BS1060" s="14"/>
      <c r="BT1060" s="14"/>
      <c r="BU1060" s="14"/>
      <c r="BV1060" s="14"/>
      <c r="BW1060" s="14"/>
      <c r="BX1060" s="14"/>
      <c r="BY1060" s="14"/>
      <c r="BZ1060" s="14"/>
      <c r="CA1060" s="14"/>
      <c r="CB1060" s="14"/>
      <c r="CC1060" s="14"/>
      <c r="CD1060" s="14"/>
      <c r="CE1060" s="14"/>
      <c r="CF1060" s="14"/>
      <c r="CG1060" s="14"/>
      <c r="CH1060" s="14"/>
      <c r="CI1060" s="14"/>
      <c r="CJ1060" s="14"/>
      <c r="CK1060" s="14"/>
      <c r="CL1060" s="14"/>
      <c r="CM1060" s="14"/>
      <c r="CN1060" s="14"/>
      <c r="CO1060" s="14"/>
      <c r="CP1060" s="14"/>
      <c r="CQ1060" s="14"/>
      <c r="CR1060" s="14"/>
      <c r="CS1060" s="14"/>
      <c r="CT1060" s="14"/>
      <c r="CU1060" s="14"/>
      <c r="CV1060" s="14"/>
      <c r="CW1060" s="14"/>
      <c r="CX1060" s="14"/>
      <c r="CY1060" s="14"/>
      <c r="CZ1060" s="14"/>
      <c r="DD1060" s="14">
        <f>SUMIFS(CountData!$H:$H, CountData!$A:$A, $B1060,CountData!$B:$B, $C1060, CountData!$C:$C, $D1060, CountData!$D:$D, $E1060, CountData!$E:$E, $F1060, CountData!$F:$F, $G1060, CountData!$G:$G, $H1060)</f>
        <v>16</v>
      </c>
      <c r="DE1060" s="14">
        <f>SUMIFS(CountData!$I:$I, CountData!$A:$A, $B1060, CountData!$B:$B, $C1060, CountData!$C:$C, $D1060, CountData!$D:$D, $E1060, CountData!$E:$E, $F1060, CountData!$F:$F, $G1060, CountData!$G:$G, $H1060)</f>
        <v>19</v>
      </c>
      <c r="DF1060" s="27">
        <f t="shared" ca="1" si="16"/>
        <v>0</v>
      </c>
      <c r="DG1060" s="14">
        <v>1</v>
      </c>
    </row>
    <row r="1061" spans="1:111" x14ac:dyDescent="0.25">
      <c r="A1061" s="14" t="s">
        <v>56</v>
      </c>
      <c r="B1061" s="14" t="s">
        <v>55</v>
      </c>
      <c r="C1061" s="14" t="s">
        <v>55</v>
      </c>
      <c r="D1061" s="14" t="s">
        <v>101</v>
      </c>
      <c r="E1061" s="14" t="s">
        <v>55</v>
      </c>
      <c r="F1061" s="14" t="s">
        <v>55</v>
      </c>
      <c r="G1061" s="14" t="s">
        <v>103</v>
      </c>
      <c r="H1061" s="1">
        <v>42241</v>
      </c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F1061" s="14"/>
      <c r="AG1061" s="14"/>
      <c r="AH1061" s="14"/>
      <c r="AI1061" s="14"/>
      <c r="AJ1061" s="14"/>
      <c r="AK1061" s="14"/>
      <c r="AL1061" s="14"/>
      <c r="AM1061" s="14"/>
      <c r="AN1061" s="14"/>
      <c r="AO1061" s="14"/>
      <c r="AP1061" s="14"/>
      <c r="AQ1061" s="14"/>
      <c r="AR1061" s="14"/>
      <c r="AS1061" s="14"/>
      <c r="AT1061" s="14"/>
      <c r="AU1061" s="14"/>
      <c r="AV1061" s="14"/>
      <c r="AW1061" s="14"/>
      <c r="AX1061" s="14"/>
      <c r="AY1061" s="14"/>
      <c r="AZ1061" s="14"/>
      <c r="BA1061" s="14"/>
      <c r="BB1061" s="14"/>
      <c r="BC1061" s="14"/>
      <c r="BD1061" s="14"/>
      <c r="BE1061" s="14"/>
      <c r="BF1061" s="14"/>
      <c r="BG1061" s="14"/>
      <c r="BH1061" s="14"/>
      <c r="BI1061" s="14"/>
      <c r="BJ1061" s="14"/>
      <c r="BK1061" s="14"/>
      <c r="BL1061" s="14"/>
      <c r="BM1061" s="14"/>
      <c r="BN1061" s="14"/>
      <c r="BO1061" s="14"/>
      <c r="BP1061" s="14"/>
      <c r="BQ1061" s="14"/>
      <c r="BR1061" s="14"/>
      <c r="BS1061" s="14"/>
      <c r="BT1061" s="14"/>
      <c r="BU1061" s="14"/>
      <c r="BV1061" s="14"/>
      <c r="BW1061" s="14"/>
      <c r="BX1061" s="14"/>
      <c r="BY1061" s="14"/>
      <c r="BZ1061" s="14"/>
      <c r="CA1061" s="14"/>
      <c r="CB1061" s="14"/>
      <c r="CC1061" s="14"/>
      <c r="CD1061" s="14"/>
      <c r="CE1061" s="14"/>
      <c r="CF1061" s="14"/>
      <c r="CG1061" s="14"/>
      <c r="CH1061" s="14"/>
      <c r="CI1061" s="14"/>
      <c r="CJ1061" s="14"/>
      <c r="CK1061" s="14"/>
      <c r="CL1061" s="14"/>
      <c r="CM1061" s="14"/>
      <c r="CN1061" s="14"/>
      <c r="CO1061" s="14"/>
      <c r="CP1061" s="14"/>
      <c r="CQ1061" s="14"/>
      <c r="CR1061" s="14"/>
      <c r="CS1061" s="14"/>
      <c r="CT1061" s="14"/>
      <c r="CU1061" s="14"/>
      <c r="CV1061" s="14"/>
      <c r="CW1061" s="14"/>
      <c r="CX1061" s="14"/>
      <c r="CY1061" s="14"/>
      <c r="CZ1061" s="14"/>
      <c r="DD1061" s="14">
        <f>SUMIFS(CountData!$H:$H, CountData!$A:$A, $B1061,CountData!$B:$B, $C1061, CountData!$C:$C, $D1061, CountData!$D:$D, $E1061, CountData!$E:$E, $F1061, CountData!$F:$F, $G1061, CountData!$G:$G, $H1061)</f>
        <v>16</v>
      </c>
      <c r="DE1061" s="14">
        <f>SUMIFS(CountData!$I:$I, CountData!$A:$A, $B1061, CountData!$B:$B, $C1061, CountData!$C:$C, $D1061, CountData!$D:$D, $E1061, CountData!$E:$E, $F1061, CountData!$F:$F, $G1061, CountData!$G:$G, $H1061)</f>
        <v>19</v>
      </c>
      <c r="DF1061" s="27">
        <f t="shared" ca="1" si="16"/>
        <v>0</v>
      </c>
      <c r="DG1061" s="14">
        <v>1</v>
      </c>
    </row>
    <row r="1062" spans="1:111" x14ac:dyDescent="0.25">
      <c r="A1062" s="14" t="s">
        <v>56</v>
      </c>
      <c r="B1062" s="14" t="s">
        <v>55</v>
      </c>
      <c r="C1062" s="14" t="s">
        <v>55</v>
      </c>
      <c r="D1062" s="14" t="s">
        <v>101</v>
      </c>
      <c r="E1062" s="14" t="s">
        <v>55</v>
      </c>
      <c r="F1062" s="14" t="s">
        <v>55</v>
      </c>
      <c r="G1062" s="14" t="s">
        <v>103</v>
      </c>
      <c r="H1062" s="1">
        <v>42242</v>
      </c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F1062" s="14"/>
      <c r="AG1062" s="14"/>
      <c r="AH1062" s="14"/>
      <c r="AI1062" s="14"/>
      <c r="AJ1062" s="14"/>
      <c r="AK1062" s="14"/>
      <c r="AL1062" s="14"/>
      <c r="AM1062" s="14"/>
      <c r="AN1062" s="14"/>
      <c r="AO1062" s="14"/>
      <c r="AP1062" s="14"/>
      <c r="AQ1062" s="14"/>
      <c r="AR1062" s="14"/>
      <c r="AS1062" s="14"/>
      <c r="AT1062" s="14"/>
      <c r="AU1062" s="14"/>
      <c r="AV1062" s="14"/>
      <c r="AW1062" s="14"/>
      <c r="AX1062" s="14"/>
      <c r="AY1062" s="14"/>
      <c r="AZ1062" s="14"/>
      <c r="BA1062" s="14"/>
      <c r="BB1062" s="14"/>
      <c r="BC1062" s="14"/>
      <c r="BD1062" s="14"/>
      <c r="BE1062" s="14"/>
      <c r="BF1062" s="14"/>
      <c r="BG1062" s="14"/>
      <c r="BH1062" s="14"/>
      <c r="BI1062" s="14"/>
      <c r="BJ1062" s="14"/>
      <c r="BK1062" s="14"/>
      <c r="BL1062" s="14"/>
      <c r="BM1062" s="14"/>
      <c r="BN1062" s="14"/>
      <c r="BO1062" s="14"/>
      <c r="BP1062" s="14"/>
      <c r="BQ1062" s="14"/>
      <c r="BR1062" s="14"/>
      <c r="BS1062" s="14"/>
      <c r="BT1062" s="14"/>
      <c r="BU1062" s="14"/>
      <c r="BV1062" s="14"/>
      <c r="BW1062" s="14"/>
      <c r="BX1062" s="14"/>
      <c r="BY1062" s="14"/>
      <c r="BZ1062" s="14"/>
      <c r="CA1062" s="14"/>
      <c r="CB1062" s="14"/>
      <c r="CC1062" s="14"/>
      <c r="CD1062" s="14"/>
      <c r="CE1062" s="14"/>
      <c r="CF1062" s="14"/>
      <c r="CG1062" s="14"/>
      <c r="CH1062" s="14"/>
      <c r="CI1062" s="14"/>
      <c r="CJ1062" s="14"/>
      <c r="CK1062" s="14"/>
      <c r="CL1062" s="14"/>
      <c r="CM1062" s="14"/>
      <c r="CN1062" s="14"/>
      <c r="CO1062" s="14"/>
      <c r="CP1062" s="14"/>
      <c r="CQ1062" s="14"/>
      <c r="CR1062" s="14"/>
      <c r="CS1062" s="14"/>
      <c r="CT1062" s="14"/>
      <c r="CU1062" s="14"/>
      <c r="CV1062" s="14"/>
      <c r="CW1062" s="14"/>
      <c r="CX1062" s="14"/>
      <c r="CY1062" s="14"/>
      <c r="CZ1062" s="14"/>
      <c r="DD1062" s="14">
        <f>SUMIFS(CountData!$H:$H, CountData!$A:$A, $B1062,CountData!$B:$B, $C1062, CountData!$C:$C, $D1062, CountData!$D:$D, $E1062, CountData!$E:$E, $F1062, CountData!$F:$F, $G1062, CountData!$G:$G, $H1062)</f>
        <v>16</v>
      </c>
      <c r="DE1062" s="14">
        <f>SUMIFS(CountData!$I:$I, CountData!$A:$A, $B1062, CountData!$B:$B, $C1062, CountData!$C:$C, $D1062, CountData!$D:$D, $E1062, CountData!$E:$E, $F1062, CountData!$F:$F, $G1062, CountData!$G:$G, $H1062)</f>
        <v>19</v>
      </c>
      <c r="DF1062" s="27">
        <f t="shared" ca="1" si="16"/>
        <v>0</v>
      </c>
      <c r="DG1062" s="14">
        <v>1</v>
      </c>
    </row>
    <row r="1063" spans="1:111" x14ac:dyDescent="0.25">
      <c r="A1063" s="14" t="s">
        <v>56</v>
      </c>
      <c r="B1063" s="14" t="s">
        <v>55</v>
      </c>
      <c r="C1063" s="14" t="s">
        <v>55</v>
      </c>
      <c r="D1063" s="14" t="s">
        <v>101</v>
      </c>
      <c r="E1063" s="14" t="s">
        <v>55</v>
      </c>
      <c r="F1063" s="14" t="s">
        <v>55</v>
      </c>
      <c r="G1063" s="14" t="s">
        <v>103</v>
      </c>
      <c r="H1063" s="1">
        <v>42243</v>
      </c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F1063" s="14"/>
      <c r="AG1063" s="14"/>
      <c r="AH1063" s="14"/>
      <c r="AI1063" s="14"/>
      <c r="AJ1063" s="14"/>
      <c r="AK1063" s="14"/>
      <c r="AL1063" s="14"/>
      <c r="AM1063" s="14"/>
      <c r="AN1063" s="14"/>
      <c r="AO1063" s="14"/>
      <c r="AP1063" s="14"/>
      <c r="AQ1063" s="14"/>
      <c r="AR1063" s="14"/>
      <c r="AS1063" s="14"/>
      <c r="AT1063" s="14"/>
      <c r="AU1063" s="14"/>
      <c r="AV1063" s="14"/>
      <c r="AW1063" s="14"/>
      <c r="AX1063" s="14"/>
      <c r="AY1063" s="14"/>
      <c r="AZ1063" s="14"/>
      <c r="BA1063" s="14"/>
      <c r="BB1063" s="14"/>
      <c r="BC1063" s="14"/>
      <c r="BD1063" s="14"/>
      <c r="BE1063" s="14"/>
      <c r="BF1063" s="14"/>
      <c r="BG1063" s="14"/>
      <c r="BH1063" s="14"/>
      <c r="BI1063" s="14"/>
      <c r="BJ1063" s="14"/>
      <c r="BK1063" s="14"/>
      <c r="BL1063" s="14"/>
      <c r="BM1063" s="14"/>
      <c r="BN1063" s="14"/>
      <c r="BO1063" s="14"/>
      <c r="BP1063" s="14"/>
      <c r="BQ1063" s="14"/>
      <c r="BR1063" s="14"/>
      <c r="BS1063" s="14"/>
      <c r="BT1063" s="14"/>
      <c r="BU1063" s="14"/>
      <c r="BV1063" s="14"/>
      <c r="BW1063" s="14"/>
      <c r="BX1063" s="14"/>
      <c r="BY1063" s="14"/>
      <c r="BZ1063" s="14"/>
      <c r="CA1063" s="14"/>
      <c r="CB1063" s="14"/>
      <c r="CC1063" s="14"/>
      <c r="CD1063" s="14"/>
      <c r="CE1063" s="14"/>
      <c r="CF1063" s="14"/>
      <c r="CG1063" s="14"/>
      <c r="CH1063" s="14"/>
      <c r="CI1063" s="14"/>
      <c r="CJ1063" s="14"/>
      <c r="CK1063" s="14"/>
      <c r="CL1063" s="14"/>
      <c r="CM1063" s="14"/>
      <c r="CN1063" s="14"/>
      <c r="CO1063" s="14"/>
      <c r="CP1063" s="14"/>
      <c r="CQ1063" s="14"/>
      <c r="CR1063" s="14"/>
      <c r="CS1063" s="14"/>
      <c r="CT1063" s="14"/>
      <c r="CU1063" s="14"/>
      <c r="CV1063" s="14"/>
      <c r="CW1063" s="14"/>
      <c r="CX1063" s="14"/>
      <c r="CY1063" s="14"/>
      <c r="CZ1063" s="14"/>
      <c r="DD1063" s="14">
        <f>SUMIFS(CountData!$H:$H, CountData!$A:$A, $B1063,CountData!$B:$B, $C1063, CountData!$C:$C, $D1063, CountData!$D:$D, $E1063, CountData!$E:$E, $F1063, CountData!$F:$F, $G1063, CountData!$G:$G, $H1063)</f>
        <v>16</v>
      </c>
      <c r="DE1063" s="14">
        <f>SUMIFS(CountData!$I:$I, CountData!$A:$A, $B1063, CountData!$B:$B, $C1063, CountData!$C:$C, $D1063, CountData!$D:$D, $E1063, CountData!$E:$E, $F1063, CountData!$F:$F, $G1063, CountData!$G:$G, $H1063)</f>
        <v>19</v>
      </c>
      <c r="DF1063" s="27">
        <f t="shared" ca="1" si="16"/>
        <v>0</v>
      </c>
      <c r="DG1063" s="14">
        <v>1</v>
      </c>
    </row>
    <row r="1064" spans="1:111" x14ac:dyDescent="0.25">
      <c r="A1064" s="14" t="s">
        <v>56</v>
      </c>
      <c r="B1064" s="14" t="s">
        <v>55</v>
      </c>
      <c r="C1064" s="14" t="s">
        <v>55</v>
      </c>
      <c r="D1064" s="14" t="s">
        <v>101</v>
      </c>
      <c r="E1064" s="14" t="s">
        <v>55</v>
      </c>
      <c r="F1064" s="14" t="s">
        <v>55</v>
      </c>
      <c r="G1064" s="14" t="s">
        <v>103</v>
      </c>
      <c r="H1064" s="1">
        <v>42244</v>
      </c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F1064" s="14"/>
      <c r="AG1064" s="14"/>
      <c r="AH1064" s="14"/>
      <c r="AI1064" s="14"/>
      <c r="AJ1064" s="14"/>
      <c r="AK1064" s="14"/>
      <c r="AL1064" s="14"/>
      <c r="AM1064" s="14"/>
      <c r="AN1064" s="14"/>
      <c r="AO1064" s="14"/>
      <c r="AP1064" s="14"/>
      <c r="AQ1064" s="14"/>
      <c r="AR1064" s="14"/>
      <c r="AS1064" s="14"/>
      <c r="AT1064" s="14"/>
      <c r="AU1064" s="14"/>
      <c r="AV1064" s="14"/>
      <c r="AW1064" s="14"/>
      <c r="AX1064" s="14"/>
      <c r="AY1064" s="14"/>
      <c r="AZ1064" s="14"/>
      <c r="BA1064" s="14"/>
      <c r="BB1064" s="14"/>
      <c r="BC1064" s="14"/>
      <c r="BD1064" s="14"/>
      <c r="BE1064" s="14"/>
      <c r="BF1064" s="14"/>
      <c r="BG1064" s="14"/>
      <c r="BH1064" s="14"/>
      <c r="BI1064" s="14"/>
      <c r="BJ1064" s="14"/>
      <c r="BK1064" s="14"/>
      <c r="BL1064" s="14"/>
      <c r="BM1064" s="14"/>
      <c r="BN1064" s="14"/>
      <c r="BO1064" s="14"/>
      <c r="BP1064" s="14"/>
      <c r="BQ1064" s="14"/>
      <c r="BR1064" s="14"/>
      <c r="BS1064" s="14"/>
      <c r="BT1064" s="14"/>
      <c r="BU1064" s="14"/>
      <c r="BV1064" s="14"/>
      <c r="BW1064" s="14"/>
      <c r="BX1064" s="14"/>
      <c r="BY1064" s="14"/>
      <c r="BZ1064" s="14"/>
      <c r="CA1064" s="14"/>
      <c r="CB1064" s="14"/>
      <c r="CC1064" s="14"/>
      <c r="CD1064" s="14"/>
      <c r="CE1064" s="14"/>
      <c r="CF1064" s="14"/>
      <c r="CG1064" s="14"/>
      <c r="CH1064" s="14"/>
      <c r="CI1064" s="14"/>
      <c r="CJ1064" s="14"/>
      <c r="CK1064" s="14"/>
      <c r="CL1064" s="14"/>
      <c r="CM1064" s="14"/>
      <c r="CN1064" s="14"/>
      <c r="CO1064" s="14"/>
      <c r="CP1064" s="14"/>
      <c r="CQ1064" s="14"/>
      <c r="CR1064" s="14"/>
      <c r="CS1064" s="14"/>
      <c r="CT1064" s="14"/>
      <c r="CU1064" s="14"/>
      <c r="CV1064" s="14"/>
      <c r="CW1064" s="14"/>
      <c r="CX1064" s="14"/>
      <c r="CY1064" s="14"/>
      <c r="CZ1064" s="14"/>
      <c r="DD1064" s="14">
        <f>SUMIFS(CountData!$H:$H, CountData!$A:$A, $B1064,CountData!$B:$B, $C1064, CountData!$C:$C, $D1064, CountData!$D:$D, $E1064, CountData!$E:$E, $F1064, CountData!$F:$F, $G1064, CountData!$G:$G, $H1064)</f>
        <v>16</v>
      </c>
      <c r="DE1064" s="14">
        <f>SUMIFS(CountData!$I:$I, CountData!$A:$A, $B1064, CountData!$B:$B, $C1064, CountData!$C:$C, $D1064, CountData!$D:$D, $E1064, CountData!$E:$E, $F1064, CountData!$F:$F, $G1064, CountData!$G:$G, $H1064)</f>
        <v>19</v>
      </c>
      <c r="DF1064" s="27">
        <f t="shared" ca="1" si="16"/>
        <v>0</v>
      </c>
      <c r="DG1064" s="14">
        <v>1</v>
      </c>
    </row>
    <row r="1065" spans="1:111" x14ac:dyDescent="0.25">
      <c r="A1065" s="14" t="s">
        <v>56</v>
      </c>
      <c r="B1065" s="14" t="s">
        <v>55</v>
      </c>
      <c r="C1065" s="14" t="s">
        <v>55</v>
      </c>
      <c r="D1065" s="14" t="s">
        <v>101</v>
      </c>
      <c r="E1065" s="14" t="s">
        <v>55</v>
      </c>
      <c r="F1065" s="14" t="s">
        <v>55</v>
      </c>
      <c r="G1065" s="14" t="s">
        <v>103</v>
      </c>
      <c r="H1065" s="1">
        <v>42255</v>
      </c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F1065" s="14"/>
      <c r="AG1065" s="14"/>
      <c r="AH1065" s="14"/>
      <c r="AI1065" s="14"/>
      <c r="AJ1065" s="14"/>
      <c r="AK1065" s="14"/>
      <c r="AL1065" s="14"/>
      <c r="AM1065" s="14"/>
      <c r="AN1065" s="14"/>
      <c r="AO1065" s="14"/>
      <c r="AP1065" s="14"/>
      <c r="AQ1065" s="14"/>
      <c r="AR1065" s="14"/>
      <c r="AS1065" s="14"/>
      <c r="AT1065" s="14"/>
      <c r="AU1065" s="14"/>
      <c r="AV1065" s="14"/>
      <c r="AW1065" s="14"/>
      <c r="AX1065" s="14"/>
      <c r="AY1065" s="14"/>
      <c r="AZ1065" s="14"/>
      <c r="BA1065" s="14"/>
      <c r="BB1065" s="14"/>
      <c r="BC1065" s="14"/>
      <c r="BD1065" s="14"/>
      <c r="BE1065" s="14"/>
      <c r="BF1065" s="14"/>
      <c r="BG1065" s="14"/>
      <c r="BH1065" s="14"/>
      <c r="BI1065" s="14"/>
      <c r="BJ1065" s="14"/>
      <c r="BK1065" s="14"/>
      <c r="BL1065" s="14"/>
      <c r="BM1065" s="14"/>
      <c r="BN1065" s="14"/>
      <c r="BO1065" s="14"/>
      <c r="BP1065" s="14"/>
      <c r="BQ1065" s="14"/>
      <c r="BR1065" s="14"/>
      <c r="BS1065" s="14"/>
      <c r="BT1065" s="14"/>
      <c r="BU1065" s="14"/>
      <c r="BV1065" s="14"/>
      <c r="BW1065" s="14"/>
      <c r="BX1065" s="14"/>
      <c r="BY1065" s="14"/>
      <c r="BZ1065" s="14"/>
      <c r="CA1065" s="14"/>
      <c r="CB1065" s="14"/>
      <c r="CC1065" s="14"/>
      <c r="CD1065" s="14"/>
      <c r="CE1065" s="14"/>
      <c r="CF1065" s="14"/>
      <c r="CG1065" s="14"/>
      <c r="CH1065" s="14"/>
      <c r="CI1065" s="14"/>
      <c r="CJ1065" s="14"/>
      <c r="CK1065" s="14"/>
      <c r="CL1065" s="14"/>
      <c r="CM1065" s="14"/>
      <c r="CN1065" s="14"/>
      <c r="CO1065" s="14"/>
      <c r="CP1065" s="14"/>
      <c r="CQ1065" s="14"/>
      <c r="CR1065" s="14"/>
      <c r="CS1065" s="14"/>
      <c r="CT1065" s="14"/>
      <c r="CU1065" s="14"/>
      <c r="CV1065" s="14"/>
      <c r="CW1065" s="14"/>
      <c r="CX1065" s="14"/>
      <c r="CY1065" s="14"/>
      <c r="CZ1065" s="14"/>
      <c r="DD1065" s="14">
        <f>SUMIFS(CountData!$H:$H, CountData!$A:$A, $B1065,CountData!$B:$B, $C1065, CountData!$C:$C, $D1065, CountData!$D:$D, $E1065, CountData!$E:$E, $F1065, CountData!$F:$F, $G1065, CountData!$G:$G, $H1065)</f>
        <v>16</v>
      </c>
      <c r="DE1065" s="14">
        <f>SUMIFS(CountData!$I:$I, CountData!$A:$A, $B1065, CountData!$B:$B, $C1065, CountData!$C:$C, $D1065, CountData!$D:$D, $E1065, CountData!$E:$E, $F1065, CountData!$F:$F, $G1065, CountData!$G:$G, $H1065)</f>
        <v>19</v>
      </c>
      <c r="DF1065" s="27">
        <f t="shared" ca="1" si="16"/>
        <v>0</v>
      </c>
      <c r="DG1065" s="14">
        <v>1</v>
      </c>
    </row>
    <row r="1066" spans="1:111" x14ac:dyDescent="0.25">
      <c r="A1066" s="14" t="s">
        <v>56</v>
      </c>
      <c r="B1066" s="14" t="s">
        <v>55</v>
      </c>
      <c r="C1066" s="14" t="s">
        <v>55</v>
      </c>
      <c r="D1066" s="14" t="s">
        <v>101</v>
      </c>
      <c r="E1066" s="14" t="s">
        <v>55</v>
      </c>
      <c r="F1066" s="14" t="s">
        <v>55</v>
      </c>
      <c r="G1066" s="14" t="s">
        <v>103</v>
      </c>
      <c r="H1066" s="1">
        <v>42256</v>
      </c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F1066" s="14"/>
      <c r="AG1066" s="14"/>
      <c r="AH1066" s="14"/>
      <c r="AI1066" s="14"/>
      <c r="AJ1066" s="14"/>
      <c r="AK1066" s="14"/>
      <c r="AL1066" s="14"/>
      <c r="AM1066" s="14"/>
      <c r="AN1066" s="14"/>
      <c r="AO1066" s="14"/>
      <c r="AP1066" s="14"/>
      <c r="AQ1066" s="14"/>
      <c r="AR1066" s="14"/>
      <c r="AS1066" s="14"/>
      <c r="AT1066" s="14"/>
      <c r="AU1066" s="14"/>
      <c r="AV1066" s="14"/>
      <c r="AW1066" s="14"/>
      <c r="AX1066" s="14"/>
      <c r="AY1066" s="14"/>
      <c r="AZ1066" s="14"/>
      <c r="BA1066" s="14"/>
      <c r="BB1066" s="14"/>
      <c r="BC1066" s="14"/>
      <c r="BD1066" s="14"/>
      <c r="BE1066" s="14"/>
      <c r="BF1066" s="14"/>
      <c r="BG1066" s="14"/>
      <c r="BH1066" s="14"/>
      <c r="BI1066" s="14"/>
      <c r="BJ1066" s="14"/>
      <c r="BK1066" s="14"/>
      <c r="BL1066" s="14"/>
      <c r="BM1066" s="14"/>
      <c r="BN1066" s="14"/>
      <c r="BO1066" s="14"/>
      <c r="BP1066" s="14"/>
      <c r="BQ1066" s="14"/>
      <c r="BR1066" s="14"/>
      <c r="BS1066" s="14"/>
      <c r="BT1066" s="14"/>
      <c r="BU1066" s="14"/>
      <c r="BV1066" s="14"/>
      <c r="BW1066" s="14"/>
      <c r="BX1066" s="14"/>
      <c r="BY1066" s="14"/>
      <c r="BZ1066" s="14"/>
      <c r="CA1066" s="14"/>
      <c r="CB1066" s="14"/>
      <c r="CC1066" s="14"/>
      <c r="CD1066" s="14"/>
      <c r="CE1066" s="14"/>
      <c r="CF1066" s="14"/>
      <c r="CG1066" s="14"/>
      <c r="CH1066" s="14"/>
      <c r="CI1066" s="14"/>
      <c r="CJ1066" s="14"/>
      <c r="CK1066" s="14"/>
      <c r="CL1066" s="14"/>
      <c r="CM1066" s="14"/>
      <c r="CN1066" s="14"/>
      <c r="CO1066" s="14"/>
      <c r="CP1066" s="14"/>
      <c r="CQ1066" s="14"/>
      <c r="CR1066" s="14"/>
      <c r="CS1066" s="14"/>
      <c r="CT1066" s="14"/>
      <c r="CU1066" s="14"/>
      <c r="CV1066" s="14"/>
      <c r="CW1066" s="14"/>
      <c r="CX1066" s="14"/>
      <c r="CY1066" s="14"/>
      <c r="CZ1066" s="14"/>
      <c r="DD1066" s="14">
        <f>SUMIFS(CountData!$H:$H, CountData!$A:$A, $B1066,CountData!$B:$B, $C1066, CountData!$C:$C, $D1066, CountData!$D:$D, $E1066, CountData!$E:$E, $F1066, CountData!$F:$F, $G1066, CountData!$G:$G, $H1066)</f>
        <v>16</v>
      </c>
      <c r="DE1066" s="14">
        <f>SUMIFS(CountData!$I:$I, CountData!$A:$A, $B1066, CountData!$B:$B, $C1066, CountData!$C:$C, $D1066, CountData!$D:$D, $E1066, CountData!$E:$E, $F1066, CountData!$F:$F, $G1066, CountData!$G:$G, $H1066)</f>
        <v>19</v>
      </c>
      <c r="DF1066" s="27">
        <f t="shared" ca="1" si="16"/>
        <v>0</v>
      </c>
      <c r="DG1066" s="14">
        <v>1</v>
      </c>
    </row>
    <row r="1067" spans="1:111" x14ac:dyDescent="0.25">
      <c r="A1067" s="14" t="s">
        <v>56</v>
      </c>
      <c r="B1067" s="14" t="s">
        <v>55</v>
      </c>
      <c r="C1067" s="14" t="s">
        <v>55</v>
      </c>
      <c r="D1067" s="14" t="s">
        <v>101</v>
      </c>
      <c r="E1067" s="14" t="s">
        <v>55</v>
      </c>
      <c r="F1067" s="14" t="s">
        <v>55</v>
      </c>
      <c r="G1067" s="14" t="s">
        <v>103</v>
      </c>
      <c r="H1067" s="1">
        <v>42257</v>
      </c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F1067" s="14"/>
      <c r="AG1067" s="14"/>
      <c r="AH1067" s="14"/>
      <c r="AI1067" s="14"/>
      <c r="AJ1067" s="14"/>
      <c r="AK1067" s="14"/>
      <c r="AL1067" s="14"/>
      <c r="AM1067" s="14"/>
      <c r="AN1067" s="14"/>
      <c r="AO1067" s="14"/>
      <c r="AP1067" s="14"/>
      <c r="AQ1067" s="14"/>
      <c r="AR1067" s="14"/>
      <c r="AS1067" s="14"/>
      <c r="AT1067" s="14"/>
      <c r="AU1067" s="14"/>
      <c r="AV1067" s="14"/>
      <c r="AW1067" s="14"/>
      <c r="AX1067" s="14"/>
      <c r="AY1067" s="14"/>
      <c r="AZ1067" s="14"/>
      <c r="BA1067" s="14"/>
      <c r="BB1067" s="14"/>
      <c r="BC1067" s="14"/>
      <c r="BD1067" s="14"/>
      <c r="BE1067" s="14"/>
      <c r="BF1067" s="14"/>
      <c r="BG1067" s="14"/>
      <c r="BH1067" s="14"/>
      <c r="BI1067" s="14"/>
      <c r="BJ1067" s="14"/>
      <c r="BK1067" s="14"/>
      <c r="BL1067" s="14"/>
      <c r="BM1067" s="14"/>
      <c r="BN1067" s="14"/>
      <c r="BO1067" s="14"/>
      <c r="BP1067" s="14"/>
      <c r="BQ1067" s="14"/>
      <c r="BR1067" s="14"/>
      <c r="BS1067" s="14"/>
      <c r="BT1067" s="14"/>
      <c r="BU1067" s="14"/>
      <c r="BV1067" s="14"/>
      <c r="BW1067" s="14"/>
      <c r="BX1067" s="14"/>
      <c r="BY1067" s="14"/>
      <c r="BZ1067" s="14"/>
      <c r="CA1067" s="14"/>
      <c r="CB1067" s="14"/>
      <c r="CC1067" s="14"/>
      <c r="CD1067" s="14"/>
      <c r="CE1067" s="14"/>
      <c r="CF1067" s="14"/>
      <c r="CG1067" s="14"/>
      <c r="CH1067" s="14"/>
      <c r="CI1067" s="14"/>
      <c r="CJ1067" s="14"/>
      <c r="CK1067" s="14"/>
      <c r="CL1067" s="14"/>
      <c r="CM1067" s="14"/>
      <c r="CN1067" s="14"/>
      <c r="CO1067" s="14"/>
      <c r="CP1067" s="14"/>
      <c r="CQ1067" s="14"/>
      <c r="CR1067" s="14"/>
      <c r="CS1067" s="14"/>
      <c r="CT1067" s="14"/>
      <c r="CU1067" s="14"/>
      <c r="CV1067" s="14"/>
      <c r="CW1067" s="14"/>
      <c r="CX1067" s="14"/>
      <c r="CY1067" s="14"/>
      <c r="CZ1067" s="14"/>
      <c r="DD1067" s="14">
        <f>SUMIFS(CountData!$H:$H, CountData!$A:$A, $B1067,CountData!$B:$B, $C1067, CountData!$C:$C, $D1067, CountData!$D:$D, $E1067, CountData!$E:$E, $F1067, CountData!$F:$F, $G1067, CountData!$G:$G, $H1067)</f>
        <v>16</v>
      </c>
      <c r="DE1067" s="14">
        <f>SUMIFS(CountData!$I:$I, CountData!$A:$A, $B1067, CountData!$B:$B, $C1067, CountData!$C:$C, $D1067, CountData!$D:$D, $E1067, CountData!$E:$E, $F1067, CountData!$F:$F, $G1067, CountData!$G:$G, $H1067)</f>
        <v>19</v>
      </c>
      <c r="DF1067" s="27">
        <f t="shared" ca="1" si="16"/>
        <v>0</v>
      </c>
      <c r="DG1067" s="14">
        <v>1</v>
      </c>
    </row>
    <row r="1068" spans="1:111" x14ac:dyDescent="0.25">
      <c r="A1068" s="14" t="s">
        <v>56</v>
      </c>
      <c r="B1068" s="14" t="s">
        <v>55</v>
      </c>
      <c r="C1068" s="14" t="s">
        <v>55</v>
      </c>
      <c r="D1068" s="14" t="s">
        <v>101</v>
      </c>
      <c r="E1068" s="14" t="s">
        <v>55</v>
      </c>
      <c r="F1068" s="14" t="s">
        <v>55</v>
      </c>
      <c r="G1068" s="14" t="s">
        <v>103</v>
      </c>
      <c r="H1068" s="1">
        <v>42258</v>
      </c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F1068" s="14"/>
      <c r="AG1068" s="14"/>
      <c r="AH1068" s="14"/>
      <c r="AI1068" s="14"/>
      <c r="AJ1068" s="14"/>
      <c r="AK1068" s="14"/>
      <c r="AL1068" s="14"/>
      <c r="AM1068" s="14"/>
      <c r="AN1068" s="14"/>
      <c r="AO1068" s="14"/>
      <c r="AP1068" s="14"/>
      <c r="AQ1068" s="14"/>
      <c r="AR1068" s="14"/>
      <c r="AS1068" s="14"/>
      <c r="AT1068" s="14"/>
      <c r="AU1068" s="14"/>
      <c r="AV1068" s="14"/>
      <c r="AW1068" s="14"/>
      <c r="AX1068" s="14"/>
      <c r="AY1068" s="14"/>
      <c r="AZ1068" s="14"/>
      <c r="BA1068" s="14"/>
      <c r="BB1068" s="14"/>
      <c r="BC1068" s="14"/>
      <c r="BD1068" s="14"/>
      <c r="BE1068" s="14"/>
      <c r="BF1068" s="14"/>
      <c r="BG1068" s="14"/>
      <c r="BH1068" s="14"/>
      <c r="BI1068" s="14"/>
      <c r="BJ1068" s="14"/>
      <c r="BK1068" s="14"/>
      <c r="BL1068" s="14"/>
      <c r="BM1068" s="14"/>
      <c r="BN1068" s="14"/>
      <c r="BO1068" s="14"/>
      <c r="BP1068" s="14"/>
      <c r="BQ1068" s="14"/>
      <c r="BR1068" s="14"/>
      <c r="BS1068" s="14"/>
      <c r="BT1068" s="14"/>
      <c r="BU1068" s="14"/>
      <c r="BV1068" s="14"/>
      <c r="BW1068" s="14"/>
      <c r="BX1068" s="14"/>
      <c r="BY1068" s="14"/>
      <c r="BZ1068" s="14"/>
      <c r="CA1068" s="14"/>
      <c r="CB1068" s="14"/>
      <c r="CC1068" s="14"/>
      <c r="CD1068" s="14"/>
      <c r="CE1068" s="14"/>
      <c r="CF1068" s="14"/>
      <c r="CG1068" s="14"/>
      <c r="CH1068" s="14"/>
      <c r="CI1068" s="14"/>
      <c r="CJ1068" s="14"/>
      <c r="CK1068" s="14"/>
      <c r="CL1068" s="14"/>
      <c r="CM1068" s="14"/>
      <c r="CN1068" s="14"/>
      <c r="CO1068" s="14"/>
      <c r="CP1068" s="14"/>
      <c r="CQ1068" s="14"/>
      <c r="CR1068" s="14"/>
      <c r="CS1068" s="14"/>
      <c r="CT1068" s="14"/>
      <c r="CU1068" s="14"/>
      <c r="CV1068" s="14"/>
      <c r="CW1068" s="14"/>
      <c r="CX1068" s="14"/>
      <c r="CY1068" s="14"/>
      <c r="CZ1068" s="14"/>
      <c r="DD1068" s="14">
        <f>SUMIFS(CountData!$H:$H, CountData!$A:$A, $B1068,CountData!$B:$B, $C1068, CountData!$C:$C, $D1068, CountData!$D:$D, $E1068, CountData!$E:$E, $F1068, CountData!$F:$F, $G1068, CountData!$G:$G, $H1068)</f>
        <v>16</v>
      </c>
      <c r="DE1068" s="14">
        <f>SUMIFS(CountData!$I:$I, CountData!$A:$A, $B1068, CountData!$B:$B, $C1068, CountData!$C:$C, $D1068, CountData!$D:$D, $E1068, CountData!$E:$E, $F1068, CountData!$F:$F, $G1068, CountData!$G:$G, $H1068)</f>
        <v>19</v>
      </c>
      <c r="DF1068" s="27">
        <f t="shared" ca="1" si="16"/>
        <v>0</v>
      </c>
      <c r="DG1068" s="14">
        <v>1</v>
      </c>
    </row>
    <row r="1069" spans="1:111" x14ac:dyDescent="0.25">
      <c r="A1069" s="14" t="s">
        <v>56</v>
      </c>
      <c r="B1069" s="14" t="s">
        <v>55</v>
      </c>
      <c r="C1069" s="14" t="s">
        <v>55</v>
      </c>
      <c r="D1069" s="14" t="s">
        <v>101</v>
      </c>
      <c r="E1069" s="14" t="s">
        <v>55</v>
      </c>
      <c r="F1069" s="14" t="s">
        <v>55</v>
      </c>
      <c r="G1069" s="14" t="s">
        <v>103</v>
      </c>
      <c r="H1069" s="1">
        <v>42268</v>
      </c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F1069" s="14"/>
      <c r="AG1069" s="14"/>
      <c r="AH1069" s="14"/>
      <c r="AI1069" s="14"/>
      <c r="AJ1069" s="14"/>
      <c r="AK1069" s="14"/>
      <c r="AL1069" s="14"/>
      <c r="AM1069" s="14"/>
      <c r="AN1069" s="14"/>
      <c r="AO1069" s="14"/>
      <c r="AP1069" s="14"/>
      <c r="AQ1069" s="14"/>
      <c r="AR1069" s="14"/>
      <c r="AS1069" s="14"/>
      <c r="AT1069" s="14"/>
      <c r="AU1069" s="14"/>
      <c r="AV1069" s="14"/>
      <c r="AW1069" s="14"/>
      <c r="AX1069" s="14"/>
      <c r="AY1069" s="14"/>
      <c r="AZ1069" s="14"/>
      <c r="BA1069" s="14"/>
      <c r="BB1069" s="14"/>
      <c r="BC1069" s="14"/>
      <c r="BD1069" s="14"/>
      <c r="BE1069" s="14"/>
      <c r="BF1069" s="14"/>
      <c r="BG1069" s="14"/>
      <c r="BH1069" s="14"/>
      <c r="BI1069" s="14"/>
      <c r="BJ1069" s="14"/>
      <c r="BK1069" s="14"/>
      <c r="BL1069" s="14"/>
      <c r="BM1069" s="14"/>
      <c r="BN1069" s="14"/>
      <c r="BO1069" s="14"/>
      <c r="BP1069" s="14"/>
      <c r="BQ1069" s="14"/>
      <c r="BR1069" s="14"/>
      <c r="BS1069" s="14"/>
      <c r="BT1069" s="14"/>
      <c r="BU1069" s="14"/>
      <c r="BV1069" s="14"/>
      <c r="BW1069" s="14"/>
      <c r="BX1069" s="14"/>
      <c r="BY1069" s="14"/>
      <c r="BZ1069" s="14"/>
      <c r="CA1069" s="14"/>
      <c r="CB1069" s="14"/>
      <c r="CC1069" s="14"/>
      <c r="CD1069" s="14"/>
      <c r="CE1069" s="14"/>
      <c r="CF1069" s="14"/>
      <c r="CG1069" s="14"/>
      <c r="CH1069" s="14"/>
      <c r="CI1069" s="14"/>
      <c r="CJ1069" s="14"/>
      <c r="CK1069" s="14"/>
      <c r="CL1069" s="14"/>
      <c r="CM1069" s="14"/>
      <c r="CN1069" s="14"/>
      <c r="CO1069" s="14"/>
      <c r="CP1069" s="14"/>
      <c r="CQ1069" s="14"/>
      <c r="CR1069" s="14"/>
      <c r="CS1069" s="14"/>
      <c r="CT1069" s="14"/>
      <c r="CU1069" s="14"/>
      <c r="CV1069" s="14"/>
      <c r="CW1069" s="14"/>
      <c r="CX1069" s="14"/>
      <c r="CY1069" s="14"/>
      <c r="CZ1069" s="14"/>
      <c r="DD1069" s="14">
        <f>SUMIFS(CountData!$H:$H, CountData!$A:$A, $B1069,CountData!$B:$B, $C1069, CountData!$C:$C, $D1069, CountData!$D:$D, $E1069, CountData!$E:$E, $F1069, CountData!$F:$F, $G1069, CountData!$G:$G, $H1069)</f>
        <v>16</v>
      </c>
      <c r="DE1069" s="14">
        <f>SUMIFS(CountData!$I:$I, CountData!$A:$A, $B1069, CountData!$B:$B, $C1069, CountData!$C:$C, $D1069, CountData!$D:$D, $E1069, CountData!$E:$E, $F1069, CountData!$F:$F, $G1069, CountData!$G:$G, $H1069)</f>
        <v>19</v>
      </c>
      <c r="DF1069" s="27">
        <f t="shared" ca="1" si="16"/>
        <v>0</v>
      </c>
      <c r="DG1069" s="14">
        <v>1</v>
      </c>
    </row>
    <row r="1070" spans="1:111" x14ac:dyDescent="0.25">
      <c r="A1070" s="14" t="s">
        <v>56</v>
      </c>
      <c r="B1070" s="14" t="s">
        <v>55</v>
      </c>
      <c r="C1070" s="14" t="s">
        <v>55</v>
      </c>
      <c r="D1070" s="14" t="s">
        <v>101</v>
      </c>
      <c r="E1070" s="14" t="s">
        <v>55</v>
      </c>
      <c r="F1070" s="14" t="s">
        <v>55</v>
      </c>
      <c r="G1070" s="14" t="s">
        <v>103</v>
      </c>
      <c r="H1070" s="1">
        <v>42286</v>
      </c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F1070" s="14"/>
      <c r="AG1070" s="14"/>
      <c r="AH1070" s="14"/>
      <c r="AI1070" s="14"/>
      <c r="AJ1070" s="14"/>
      <c r="AK1070" s="14"/>
      <c r="AL1070" s="14"/>
      <c r="AM1070" s="14"/>
      <c r="AN1070" s="14"/>
      <c r="AO1070" s="14"/>
      <c r="AP1070" s="14"/>
      <c r="AQ1070" s="14"/>
      <c r="AR1070" s="14"/>
      <c r="AS1070" s="14"/>
      <c r="AT1070" s="14"/>
      <c r="AU1070" s="14"/>
      <c r="AV1070" s="14"/>
      <c r="AW1070" s="14"/>
      <c r="AX1070" s="14"/>
      <c r="AY1070" s="14"/>
      <c r="AZ1070" s="14"/>
      <c r="BA1070" s="14"/>
      <c r="BB1070" s="14"/>
      <c r="BC1070" s="14"/>
      <c r="BD1070" s="14"/>
      <c r="BE1070" s="14"/>
      <c r="BF1070" s="14"/>
      <c r="BG1070" s="14"/>
      <c r="BH1070" s="14"/>
      <c r="BI1070" s="14"/>
      <c r="BJ1070" s="14"/>
      <c r="BK1070" s="14"/>
      <c r="BL1070" s="14"/>
      <c r="BM1070" s="14"/>
      <c r="BN1070" s="14"/>
      <c r="BO1070" s="14"/>
      <c r="BP1070" s="14"/>
      <c r="BQ1070" s="14"/>
      <c r="BR1070" s="14"/>
      <c r="BS1070" s="14"/>
      <c r="BT1070" s="14"/>
      <c r="BU1070" s="14"/>
      <c r="BV1070" s="14"/>
      <c r="BW1070" s="14"/>
      <c r="BX1070" s="14"/>
      <c r="BY1070" s="14"/>
      <c r="BZ1070" s="14"/>
      <c r="CA1070" s="14"/>
      <c r="CB1070" s="14"/>
      <c r="CC1070" s="14"/>
      <c r="CD1070" s="14"/>
      <c r="CE1070" s="14"/>
      <c r="CF1070" s="14"/>
      <c r="CG1070" s="14"/>
      <c r="CH1070" s="14"/>
      <c r="CI1070" s="14"/>
      <c r="CJ1070" s="14"/>
      <c r="CK1070" s="14"/>
      <c r="CL1070" s="14"/>
      <c r="CM1070" s="14"/>
      <c r="CN1070" s="14"/>
      <c r="CO1070" s="14"/>
      <c r="CP1070" s="14"/>
      <c r="CQ1070" s="14"/>
      <c r="CR1070" s="14"/>
      <c r="CS1070" s="14"/>
      <c r="CT1070" s="14"/>
      <c r="CU1070" s="14"/>
      <c r="CV1070" s="14"/>
      <c r="CW1070" s="14"/>
      <c r="CX1070" s="14"/>
      <c r="CY1070" s="14"/>
      <c r="CZ1070" s="14"/>
      <c r="DD1070" s="14">
        <f>SUMIFS(CountData!$H:$H, CountData!$A:$A, $B1070,CountData!$B:$B, $C1070, CountData!$C:$C, $D1070, CountData!$D:$D, $E1070, CountData!$E:$E, $F1070, CountData!$F:$F, $G1070, CountData!$G:$G, $H1070)</f>
        <v>16</v>
      </c>
      <c r="DE1070" s="14">
        <f>SUMIFS(CountData!$I:$I, CountData!$A:$A, $B1070, CountData!$B:$B, $C1070, CountData!$C:$C, $D1070, CountData!$D:$D, $E1070, CountData!$E:$E, $F1070, CountData!$F:$F, $G1070, CountData!$G:$G, $H1070)</f>
        <v>19</v>
      </c>
      <c r="DF1070" s="27">
        <f t="shared" ca="1" si="16"/>
        <v>0</v>
      </c>
      <c r="DG1070" s="14">
        <v>1</v>
      </c>
    </row>
    <row r="1071" spans="1:111" x14ac:dyDescent="0.25">
      <c r="A1071" s="14" t="s">
        <v>56</v>
      </c>
      <c r="B1071" s="14" t="s">
        <v>55</v>
      </c>
      <c r="C1071" s="14" t="s">
        <v>55</v>
      </c>
      <c r="D1071" s="14" t="s">
        <v>101</v>
      </c>
      <c r="E1071" s="14" t="s">
        <v>55</v>
      </c>
      <c r="F1071" s="14" t="s">
        <v>55</v>
      </c>
      <c r="G1071" s="14" t="s">
        <v>103</v>
      </c>
      <c r="H1071" s="1">
        <v>42289</v>
      </c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F1071" s="14"/>
      <c r="AG1071" s="14"/>
      <c r="AH1071" s="14"/>
      <c r="AI1071" s="14"/>
      <c r="AJ1071" s="14"/>
      <c r="AK1071" s="14"/>
      <c r="AL1071" s="14"/>
      <c r="AM1071" s="14"/>
      <c r="AN1071" s="14"/>
      <c r="AO1071" s="14"/>
      <c r="AP1071" s="14"/>
      <c r="AQ1071" s="14"/>
      <c r="AR1071" s="14"/>
      <c r="AS1071" s="14"/>
      <c r="AT1071" s="14"/>
      <c r="AU1071" s="14"/>
      <c r="AV1071" s="14"/>
      <c r="AW1071" s="14"/>
      <c r="AX1071" s="14"/>
      <c r="AY1071" s="14"/>
      <c r="AZ1071" s="14"/>
      <c r="BA1071" s="14"/>
      <c r="BB1071" s="14"/>
      <c r="BC1071" s="14"/>
      <c r="BD1071" s="14"/>
      <c r="BE1071" s="14"/>
      <c r="BF1071" s="14"/>
      <c r="BG1071" s="14"/>
      <c r="BH1071" s="14"/>
      <c r="BI1071" s="14"/>
      <c r="BJ1071" s="14"/>
      <c r="BK1071" s="14"/>
      <c r="BL1071" s="14"/>
      <c r="BM1071" s="14"/>
      <c r="BN1071" s="14"/>
      <c r="BO1071" s="14"/>
      <c r="BP1071" s="14"/>
      <c r="BQ1071" s="14"/>
      <c r="BR1071" s="14"/>
      <c r="BS1071" s="14"/>
      <c r="BT1071" s="14"/>
      <c r="BU1071" s="14"/>
      <c r="BV1071" s="14"/>
      <c r="BW1071" s="14"/>
      <c r="BX1071" s="14"/>
      <c r="BY1071" s="14"/>
      <c r="BZ1071" s="14"/>
      <c r="CA1071" s="14"/>
      <c r="CB1071" s="14"/>
      <c r="CC1071" s="14"/>
      <c r="CD1071" s="14"/>
      <c r="CE1071" s="14"/>
      <c r="CF1071" s="14"/>
      <c r="CG1071" s="14"/>
      <c r="CH1071" s="14"/>
      <c r="CI1071" s="14"/>
      <c r="CJ1071" s="14"/>
      <c r="CK1071" s="14"/>
      <c r="CL1071" s="14"/>
      <c r="CM1071" s="14"/>
      <c r="CN1071" s="14"/>
      <c r="CO1071" s="14"/>
      <c r="CP1071" s="14"/>
      <c r="CQ1071" s="14"/>
      <c r="CR1071" s="14"/>
      <c r="CS1071" s="14"/>
      <c r="CT1071" s="14"/>
      <c r="CU1071" s="14"/>
      <c r="CV1071" s="14"/>
      <c r="CW1071" s="14"/>
      <c r="CX1071" s="14"/>
      <c r="CY1071" s="14"/>
      <c r="CZ1071" s="14"/>
      <c r="DD1071" s="14">
        <f>SUMIFS(CountData!$H:$H, CountData!$A:$A, $B1071,CountData!$B:$B, $C1071, CountData!$C:$C, $D1071, CountData!$D:$D, $E1071, CountData!$E:$E, $F1071, CountData!$F:$F, $G1071, CountData!$G:$G, $H1071)</f>
        <v>16</v>
      </c>
      <c r="DE1071" s="14">
        <f>SUMIFS(CountData!$I:$I, CountData!$A:$A, $B1071, CountData!$B:$B, $C1071, CountData!$C:$C, $D1071, CountData!$D:$D, $E1071, CountData!$E:$E, $F1071, CountData!$F:$F, $G1071, CountData!$G:$G, $H1071)</f>
        <v>19</v>
      </c>
      <c r="DF1071" s="27">
        <f t="shared" ca="1" si="16"/>
        <v>0</v>
      </c>
      <c r="DG1071" s="14">
        <v>1</v>
      </c>
    </row>
    <row r="1072" spans="1:111" x14ac:dyDescent="0.25">
      <c r="A1072" s="14" t="s">
        <v>56</v>
      </c>
      <c r="B1072" s="14" t="s">
        <v>55</v>
      </c>
      <c r="C1072" s="14" t="s">
        <v>55</v>
      </c>
      <c r="D1072" s="14" t="s">
        <v>101</v>
      </c>
      <c r="E1072" s="14" t="s">
        <v>55</v>
      </c>
      <c r="F1072" s="14" t="s">
        <v>55</v>
      </c>
      <c r="G1072" s="14" t="s">
        <v>103</v>
      </c>
      <c r="H1072" s="1">
        <v>42290</v>
      </c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F1072" s="14"/>
      <c r="AG1072" s="14"/>
      <c r="AH1072" s="14"/>
      <c r="AI1072" s="14"/>
      <c r="AJ1072" s="14"/>
      <c r="AK1072" s="14"/>
      <c r="AL1072" s="14"/>
      <c r="AM1072" s="14"/>
      <c r="AN1072" s="14"/>
      <c r="AO1072" s="14"/>
      <c r="AP1072" s="14"/>
      <c r="AQ1072" s="14"/>
      <c r="AR1072" s="14"/>
      <c r="AS1072" s="14"/>
      <c r="AT1072" s="14"/>
      <c r="AU1072" s="14"/>
      <c r="AV1072" s="14"/>
      <c r="AW1072" s="14"/>
      <c r="AX1072" s="14"/>
      <c r="AY1072" s="14"/>
      <c r="AZ1072" s="14"/>
      <c r="BA1072" s="14"/>
      <c r="BB1072" s="14"/>
      <c r="BC1072" s="14"/>
      <c r="BD1072" s="14"/>
      <c r="BE1072" s="14"/>
      <c r="BF1072" s="14"/>
      <c r="BG1072" s="14"/>
      <c r="BH1072" s="14"/>
      <c r="BI1072" s="14"/>
      <c r="BJ1072" s="14"/>
      <c r="BK1072" s="14"/>
      <c r="BL1072" s="14"/>
      <c r="BM1072" s="14"/>
      <c r="BN1072" s="14"/>
      <c r="BO1072" s="14"/>
      <c r="BP1072" s="14"/>
      <c r="BQ1072" s="14"/>
      <c r="BR1072" s="14"/>
      <c r="BS1072" s="14"/>
      <c r="BT1072" s="14"/>
      <c r="BU1072" s="14"/>
      <c r="BV1072" s="14"/>
      <c r="BW1072" s="14"/>
      <c r="BX1072" s="14"/>
      <c r="BY1072" s="14"/>
      <c r="BZ1072" s="14"/>
      <c r="CA1072" s="14"/>
      <c r="CB1072" s="14"/>
      <c r="CC1072" s="14"/>
      <c r="CD1072" s="14"/>
      <c r="CE1072" s="14"/>
      <c r="CF1072" s="14"/>
      <c r="CG1072" s="14"/>
      <c r="CH1072" s="14"/>
      <c r="CI1072" s="14"/>
      <c r="CJ1072" s="14"/>
      <c r="CK1072" s="14"/>
      <c r="CL1072" s="14"/>
      <c r="CM1072" s="14"/>
      <c r="CN1072" s="14"/>
      <c r="CO1072" s="14"/>
      <c r="CP1072" s="14"/>
      <c r="CQ1072" s="14"/>
      <c r="CR1072" s="14"/>
      <c r="CS1072" s="14"/>
      <c r="CT1072" s="14"/>
      <c r="CU1072" s="14"/>
      <c r="CV1072" s="14"/>
      <c r="CW1072" s="14"/>
      <c r="CX1072" s="14"/>
      <c r="CY1072" s="14"/>
      <c r="CZ1072" s="14"/>
      <c r="DD1072" s="14">
        <f>SUMIFS(CountData!$H:$H, CountData!$A:$A, $B1072,CountData!$B:$B, $C1072, CountData!$C:$C, $D1072, CountData!$D:$D, $E1072, CountData!$E:$E, $F1072, CountData!$F:$F, $G1072, CountData!$G:$G, $H1072)</f>
        <v>16</v>
      </c>
      <c r="DE1072" s="14">
        <f>SUMIFS(CountData!$I:$I, CountData!$A:$A, $B1072, CountData!$B:$B, $C1072, CountData!$C:$C, $D1072, CountData!$D:$D, $E1072, CountData!$E:$E, $F1072, CountData!$F:$F, $G1072, CountData!$G:$G, $H1072)</f>
        <v>19</v>
      </c>
      <c r="DF1072" s="27">
        <f t="shared" ca="1" si="16"/>
        <v>0</v>
      </c>
      <c r="DG1072" s="14">
        <v>1</v>
      </c>
    </row>
    <row r="1073" spans="1:111" x14ac:dyDescent="0.25">
      <c r="A1073" s="14" t="s">
        <v>56</v>
      </c>
      <c r="B1073" s="14" t="s">
        <v>55</v>
      </c>
      <c r="C1073" s="14" t="s">
        <v>55</v>
      </c>
      <c r="D1073" s="14" t="s">
        <v>101</v>
      </c>
      <c r="E1073" s="14" t="s">
        <v>55</v>
      </c>
      <c r="F1073" s="14" t="s">
        <v>55</v>
      </c>
      <c r="G1073" s="14" t="s">
        <v>103</v>
      </c>
      <c r="H1073" s="1">
        <v>42291</v>
      </c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F1073" s="14"/>
      <c r="AG1073" s="14"/>
      <c r="AH1073" s="14"/>
      <c r="AI1073" s="14"/>
      <c r="AJ1073" s="14"/>
      <c r="AK1073" s="14"/>
      <c r="AL1073" s="14"/>
      <c r="AM1073" s="14"/>
      <c r="AN1073" s="14"/>
      <c r="AO1073" s="14"/>
      <c r="AP1073" s="14"/>
      <c r="AQ1073" s="14"/>
      <c r="AR1073" s="14"/>
      <c r="AS1073" s="14"/>
      <c r="AT1073" s="14"/>
      <c r="AU1073" s="14"/>
      <c r="AV1073" s="14"/>
      <c r="AW1073" s="14"/>
      <c r="AX1073" s="14"/>
      <c r="AY1073" s="14"/>
      <c r="AZ1073" s="14"/>
      <c r="BA1073" s="14"/>
      <c r="BB1073" s="14"/>
      <c r="BC1073" s="14"/>
      <c r="BD1073" s="14"/>
      <c r="BE1073" s="14"/>
      <c r="BF1073" s="14"/>
      <c r="BG1073" s="14"/>
      <c r="BH1073" s="14"/>
      <c r="BI1073" s="14"/>
      <c r="BJ1073" s="14"/>
      <c r="BK1073" s="14"/>
      <c r="BL1073" s="14"/>
      <c r="BM1073" s="14"/>
      <c r="BN1073" s="14"/>
      <c r="BO1073" s="14"/>
      <c r="BP1073" s="14"/>
      <c r="BQ1073" s="14"/>
      <c r="BR1073" s="14"/>
      <c r="BS1073" s="14"/>
      <c r="BT1073" s="14"/>
      <c r="BU1073" s="14"/>
      <c r="BV1073" s="14"/>
      <c r="BW1073" s="14"/>
      <c r="BX1073" s="14"/>
      <c r="BY1073" s="14"/>
      <c r="BZ1073" s="14"/>
      <c r="CA1073" s="14"/>
      <c r="CB1073" s="14"/>
      <c r="CC1073" s="14"/>
      <c r="CD1073" s="14"/>
      <c r="CE1073" s="14"/>
      <c r="CF1073" s="14"/>
      <c r="CG1073" s="14"/>
      <c r="CH1073" s="14"/>
      <c r="CI1073" s="14"/>
      <c r="CJ1073" s="14"/>
      <c r="CK1073" s="14"/>
      <c r="CL1073" s="14"/>
      <c r="CM1073" s="14"/>
      <c r="CN1073" s="14"/>
      <c r="CO1073" s="14"/>
      <c r="CP1073" s="14"/>
      <c r="CQ1073" s="14"/>
      <c r="CR1073" s="14"/>
      <c r="CS1073" s="14"/>
      <c r="CT1073" s="14"/>
      <c r="CU1073" s="14"/>
      <c r="CV1073" s="14"/>
      <c r="CW1073" s="14"/>
      <c r="CX1073" s="14"/>
      <c r="CY1073" s="14"/>
      <c r="CZ1073" s="14"/>
      <c r="DD1073" s="14">
        <f>SUMIFS(CountData!$H:$H, CountData!$A:$A, $B1073,CountData!$B:$B, $C1073, CountData!$C:$C, $D1073, CountData!$D:$D, $E1073, CountData!$E:$E, $F1073, CountData!$F:$F, $G1073, CountData!$G:$G, $H1073)</f>
        <v>16</v>
      </c>
      <c r="DE1073" s="14">
        <f>SUMIFS(CountData!$I:$I, CountData!$A:$A, $B1073, CountData!$B:$B, $C1073, CountData!$C:$C, $D1073, CountData!$D:$D, $E1073, CountData!$E:$E, $F1073, CountData!$F:$F, $G1073, CountData!$G:$G, $H1073)</f>
        <v>19</v>
      </c>
      <c r="DF1073" s="27">
        <f t="shared" ca="1" si="16"/>
        <v>0</v>
      </c>
      <c r="DG1073" s="14">
        <v>1</v>
      </c>
    </row>
    <row r="1074" spans="1:111" x14ac:dyDescent="0.25">
      <c r="A1074" s="14" t="s">
        <v>56</v>
      </c>
      <c r="B1074" s="14" t="s">
        <v>55</v>
      </c>
      <c r="C1074" s="14" t="s">
        <v>28</v>
      </c>
      <c r="D1074" s="14" t="s">
        <v>55</v>
      </c>
      <c r="E1074" s="14" t="s">
        <v>55</v>
      </c>
      <c r="F1074" s="14" t="s">
        <v>55</v>
      </c>
      <c r="G1074" s="14" t="s">
        <v>102</v>
      </c>
      <c r="H1074" s="14" t="s">
        <v>175</v>
      </c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F1074" s="14"/>
      <c r="AG1074" s="14"/>
      <c r="AH1074" s="14"/>
      <c r="AI1074" s="14"/>
      <c r="AJ1074" s="14"/>
      <c r="AK1074" s="14"/>
      <c r="AL1074" s="14"/>
      <c r="AM1074" s="14"/>
      <c r="AN1074" s="14"/>
      <c r="AO1074" s="14"/>
      <c r="AP1074" s="14"/>
      <c r="AQ1074" s="14"/>
      <c r="AR1074" s="14"/>
      <c r="AS1074" s="14"/>
      <c r="AT1074" s="14"/>
      <c r="AU1074" s="14"/>
      <c r="AV1074" s="14"/>
      <c r="AW1074" s="14"/>
      <c r="AX1074" s="14"/>
      <c r="AY1074" s="14"/>
      <c r="AZ1074" s="14"/>
      <c r="BA1074" s="14"/>
      <c r="BB1074" s="14"/>
      <c r="BC1074" s="14"/>
      <c r="BD1074" s="14"/>
      <c r="BE1074" s="14"/>
      <c r="BF1074" s="14"/>
      <c r="BG1074" s="14"/>
      <c r="BH1074" s="14"/>
      <c r="BI1074" s="14"/>
      <c r="BJ1074" s="14"/>
      <c r="BK1074" s="14"/>
      <c r="BL1074" s="14"/>
      <c r="BM1074" s="14"/>
      <c r="BN1074" s="14"/>
      <c r="BO1074" s="14"/>
      <c r="BP1074" s="14"/>
      <c r="BQ1074" s="14"/>
      <c r="BR1074" s="14"/>
      <c r="BS1074" s="14"/>
      <c r="BT1074" s="14"/>
      <c r="BU1074" s="14"/>
      <c r="BV1074" s="14"/>
      <c r="BW1074" s="14"/>
      <c r="BX1074" s="14"/>
      <c r="BY1074" s="14"/>
      <c r="BZ1074" s="14"/>
      <c r="CA1074" s="14"/>
      <c r="CB1074" s="14"/>
      <c r="CC1074" s="14"/>
      <c r="CD1074" s="14"/>
      <c r="CE1074" s="14"/>
      <c r="CF1074" s="14"/>
      <c r="CG1074" s="14"/>
      <c r="CH1074" s="14"/>
      <c r="CI1074" s="14"/>
      <c r="CJ1074" s="14"/>
      <c r="CK1074" s="14"/>
      <c r="CL1074" s="14"/>
      <c r="CM1074" s="14"/>
      <c r="CN1074" s="14"/>
      <c r="CO1074" s="14"/>
      <c r="CP1074" s="14"/>
      <c r="CQ1074" s="14"/>
      <c r="CR1074" s="14"/>
      <c r="CS1074" s="14"/>
      <c r="CT1074" s="14"/>
      <c r="CU1074" s="14"/>
      <c r="CV1074" s="14"/>
      <c r="CW1074" s="14"/>
      <c r="CX1074" s="14"/>
      <c r="CY1074" s="14"/>
      <c r="CZ1074" s="14"/>
      <c r="DD1074" s="14">
        <f>SUMIFS(CountData!$H:$H, CountData!$A:$A, $B1074,CountData!$B:$B, $C1074, CountData!$C:$C, $D1074, CountData!$D:$D, $E1074, CountData!$E:$E, $F1074, CountData!$F:$F, $G1074, CountData!$G:$G, $H1074)</f>
        <v>16</v>
      </c>
      <c r="DE1074" s="14">
        <f>SUMIFS(CountData!$I:$I, CountData!$A:$A, $B1074, CountData!$B:$B, $C1074, CountData!$C:$C, $D1074, CountData!$D:$D, $E1074, CountData!$E:$E, $F1074, CountData!$F:$F, $G1074, CountData!$G:$G, $H1074)</f>
        <v>19</v>
      </c>
      <c r="DF1074" s="27">
        <f t="shared" ca="1" si="16"/>
        <v>0</v>
      </c>
      <c r="DG1074" s="14">
        <v>1</v>
      </c>
    </row>
    <row r="1075" spans="1:111" x14ac:dyDescent="0.25">
      <c r="A1075" s="14" t="s">
        <v>56</v>
      </c>
      <c r="B1075" s="14" t="s">
        <v>55</v>
      </c>
      <c r="C1075" s="14" t="s">
        <v>33</v>
      </c>
      <c r="D1075" s="14" t="s">
        <v>55</v>
      </c>
      <c r="E1075" s="14" t="s">
        <v>55</v>
      </c>
      <c r="F1075" s="14" t="s">
        <v>55</v>
      </c>
      <c r="G1075" s="14" t="s">
        <v>102</v>
      </c>
      <c r="H1075" s="14" t="s">
        <v>175</v>
      </c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F1075" s="14"/>
      <c r="AG1075" s="14"/>
      <c r="AH1075" s="14"/>
      <c r="AI1075" s="14"/>
      <c r="AJ1075" s="14"/>
      <c r="AK1075" s="14"/>
      <c r="AL1075" s="14"/>
      <c r="AM1075" s="14"/>
      <c r="AN1075" s="14"/>
      <c r="AO1075" s="14"/>
      <c r="AP1075" s="14"/>
      <c r="AQ1075" s="14"/>
      <c r="AR1075" s="14"/>
      <c r="AS1075" s="14"/>
      <c r="AT1075" s="14"/>
      <c r="AU1075" s="14"/>
      <c r="AV1075" s="14"/>
      <c r="AW1075" s="14"/>
      <c r="AX1075" s="14"/>
      <c r="AY1075" s="14"/>
      <c r="AZ1075" s="14"/>
      <c r="BA1075" s="14"/>
      <c r="BB1075" s="14"/>
      <c r="BC1075" s="14"/>
      <c r="BD1075" s="14"/>
      <c r="BE1075" s="14"/>
      <c r="BF1075" s="14"/>
      <c r="BG1075" s="14"/>
      <c r="BH1075" s="14"/>
      <c r="BI1075" s="14"/>
      <c r="BJ1075" s="14"/>
      <c r="BK1075" s="14"/>
      <c r="BL1075" s="14"/>
      <c r="BM1075" s="14"/>
      <c r="BN1075" s="14"/>
      <c r="BO1075" s="14"/>
      <c r="BP1075" s="14"/>
      <c r="BQ1075" s="14"/>
      <c r="BR1075" s="14"/>
      <c r="BS1075" s="14"/>
      <c r="BT1075" s="14"/>
      <c r="BU1075" s="14"/>
      <c r="BV1075" s="14"/>
      <c r="BW1075" s="14"/>
      <c r="BX1075" s="14"/>
      <c r="BY1075" s="14"/>
      <c r="BZ1075" s="14"/>
      <c r="CA1075" s="14"/>
      <c r="CB1075" s="14"/>
      <c r="CC1075" s="14"/>
      <c r="CD1075" s="14"/>
      <c r="CE1075" s="14"/>
      <c r="CF1075" s="14"/>
      <c r="CG1075" s="14"/>
      <c r="CH1075" s="14"/>
      <c r="CI1075" s="14"/>
      <c r="CJ1075" s="14"/>
      <c r="CK1075" s="14"/>
      <c r="CL1075" s="14"/>
      <c r="CM1075" s="14"/>
      <c r="CN1075" s="14"/>
      <c r="CO1075" s="14"/>
      <c r="CP1075" s="14"/>
      <c r="CQ1075" s="14"/>
      <c r="CR1075" s="14"/>
      <c r="CS1075" s="14"/>
      <c r="CT1075" s="14"/>
      <c r="CU1075" s="14"/>
      <c r="CV1075" s="14"/>
      <c r="CW1075" s="14"/>
      <c r="CX1075" s="14"/>
      <c r="CY1075" s="14"/>
      <c r="CZ1075" s="14"/>
      <c r="DD1075" s="14">
        <f>SUMIFS(CountData!$H:$H, CountData!$A:$A, $B1075,CountData!$B:$B, $C1075, CountData!$C:$C, $D1075, CountData!$D:$D, $E1075, CountData!$E:$E, $F1075, CountData!$F:$F, $G1075, CountData!$G:$G, $H1075)</f>
        <v>16</v>
      </c>
      <c r="DE1075" s="14">
        <f>SUMIFS(CountData!$I:$I, CountData!$A:$A, $B1075, CountData!$B:$B, $C1075, CountData!$C:$C, $D1075, CountData!$D:$D, $E1075, CountData!$E:$E, $F1075, CountData!$F:$F, $G1075, CountData!$G:$G, $H1075)</f>
        <v>19</v>
      </c>
      <c r="DF1075" s="27">
        <f t="shared" ca="1" si="16"/>
        <v>0</v>
      </c>
      <c r="DG1075" s="14">
        <v>1</v>
      </c>
    </row>
    <row r="1076" spans="1:111" x14ac:dyDescent="0.25">
      <c r="A1076" s="14" t="s">
        <v>56</v>
      </c>
      <c r="B1076" s="14" t="s">
        <v>55</v>
      </c>
      <c r="C1076" s="14" t="s">
        <v>33</v>
      </c>
      <c r="D1076" s="14" t="s">
        <v>55</v>
      </c>
      <c r="E1076" s="14" t="s">
        <v>55</v>
      </c>
      <c r="F1076" s="14" t="s">
        <v>55</v>
      </c>
      <c r="G1076" s="14" t="s">
        <v>62</v>
      </c>
      <c r="H1076" s="14" t="s">
        <v>175</v>
      </c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F1076" s="14"/>
      <c r="AG1076" s="14"/>
      <c r="AH1076" s="14"/>
      <c r="AI1076" s="14"/>
      <c r="AJ1076" s="14"/>
      <c r="AK1076" s="14"/>
      <c r="AL1076" s="14"/>
      <c r="AM1076" s="14"/>
      <c r="AN1076" s="14"/>
      <c r="AO1076" s="14"/>
      <c r="AP1076" s="14"/>
      <c r="AQ1076" s="14"/>
      <c r="AR1076" s="14"/>
      <c r="AS1076" s="14"/>
      <c r="AT1076" s="14"/>
      <c r="AU1076" s="14"/>
      <c r="AV1076" s="14"/>
      <c r="AW1076" s="14"/>
      <c r="AX1076" s="14"/>
      <c r="AY1076" s="14"/>
      <c r="AZ1076" s="14"/>
      <c r="BA1076" s="14"/>
      <c r="BB1076" s="14"/>
      <c r="BC1076" s="14"/>
      <c r="BD1076" s="14"/>
      <c r="BE1076" s="14"/>
      <c r="BF1076" s="14"/>
      <c r="BG1076" s="14"/>
      <c r="BH1076" s="14"/>
      <c r="BI1076" s="14"/>
      <c r="BJ1076" s="14"/>
      <c r="BK1076" s="14"/>
      <c r="BL1076" s="14"/>
      <c r="BM1076" s="14"/>
      <c r="BN1076" s="14"/>
      <c r="BO1076" s="14"/>
      <c r="BP1076" s="14"/>
      <c r="BQ1076" s="14"/>
      <c r="BR1076" s="14"/>
      <c r="BS1076" s="14"/>
      <c r="BT1076" s="14"/>
      <c r="BU1076" s="14"/>
      <c r="BV1076" s="14"/>
      <c r="BW1076" s="14"/>
      <c r="BX1076" s="14"/>
      <c r="BY1076" s="14"/>
      <c r="BZ1076" s="14"/>
      <c r="CA1076" s="14"/>
      <c r="CB1076" s="14"/>
      <c r="CC1076" s="14"/>
      <c r="CD1076" s="14"/>
      <c r="CE1076" s="14"/>
      <c r="CF1076" s="14"/>
      <c r="CG1076" s="14"/>
      <c r="CH1076" s="14"/>
      <c r="CI1076" s="14"/>
      <c r="CJ1076" s="14"/>
      <c r="CK1076" s="14"/>
      <c r="CL1076" s="14"/>
      <c r="CM1076" s="14"/>
      <c r="CN1076" s="14"/>
      <c r="CO1076" s="14"/>
      <c r="CP1076" s="14"/>
      <c r="CQ1076" s="14"/>
      <c r="CR1076" s="14"/>
      <c r="CS1076" s="14"/>
      <c r="CT1076" s="14"/>
      <c r="CU1076" s="14"/>
      <c r="CV1076" s="14"/>
      <c r="CW1076" s="14"/>
      <c r="CX1076" s="14"/>
      <c r="CY1076" s="14"/>
      <c r="CZ1076" s="14"/>
      <c r="DD1076" s="14">
        <f>SUMIFS(CountData!$H:$H, CountData!$A:$A, $B1076,CountData!$B:$B, $C1076, CountData!$C:$C, $D1076, CountData!$D:$D, $E1076, CountData!$E:$E, $F1076, CountData!$F:$F, $G1076, CountData!$G:$G, $H1076)</f>
        <v>16</v>
      </c>
      <c r="DE1076" s="14">
        <f>SUMIFS(CountData!$I:$I, CountData!$A:$A, $B1076, CountData!$B:$B, $C1076, CountData!$C:$C, $D1076, CountData!$D:$D, $E1076, CountData!$E:$E, $F1076, CountData!$F:$F, $G1076, CountData!$G:$G, $H1076)</f>
        <v>19</v>
      </c>
      <c r="DF1076" s="27">
        <f t="shared" ca="1" si="16"/>
        <v>0</v>
      </c>
      <c r="DG1076" s="14">
        <v>1</v>
      </c>
    </row>
    <row r="1077" spans="1:111" x14ac:dyDescent="0.25">
      <c r="A1077" s="14" t="s">
        <v>56</v>
      </c>
      <c r="B1077" s="14" t="s">
        <v>55</v>
      </c>
      <c r="C1077" s="14" t="s">
        <v>29</v>
      </c>
      <c r="D1077" s="14" t="s">
        <v>55</v>
      </c>
      <c r="E1077" s="14" t="s">
        <v>55</v>
      </c>
      <c r="F1077" s="14" t="s">
        <v>55</v>
      </c>
      <c r="G1077" s="14" t="s">
        <v>62</v>
      </c>
      <c r="H1077" s="14" t="s">
        <v>175</v>
      </c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F1077" s="14"/>
      <c r="AG1077" s="14"/>
      <c r="AH1077" s="14"/>
      <c r="AI1077" s="14"/>
      <c r="AJ1077" s="14"/>
      <c r="AK1077" s="14"/>
      <c r="AL1077" s="14"/>
      <c r="AM1077" s="14"/>
      <c r="AN1077" s="14"/>
      <c r="AO1077" s="14"/>
      <c r="AP1077" s="14"/>
      <c r="AQ1077" s="14"/>
      <c r="AR1077" s="14"/>
      <c r="AS1077" s="14"/>
      <c r="AT1077" s="14"/>
      <c r="AU1077" s="14"/>
      <c r="AV1077" s="14"/>
      <c r="AW1077" s="14"/>
      <c r="AX1077" s="14"/>
      <c r="AY1077" s="14"/>
      <c r="AZ1077" s="14"/>
      <c r="BA1077" s="14"/>
      <c r="BB1077" s="14"/>
      <c r="BC1077" s="14"/>
      <c r="BD1077" s="14"/>
      <c r="BE1077" s="14"/>
      <c r="BF1077" s="14"/>
      <c r="BG1077" s="14"/>
      <c r="BH1077" s="14"/>
      <c r="BI1077" s="14"/>
      <c r="BJ1077" s="14"/>
      <c r="BK1077" s="14"/>
      <c r="BL1077" s="14"/>
      <c r="BM1077" s="14"/>
      <c r="BN1077" s="14"/>
      <c r="BO1077" s="14"/>
      <c r="BP1077" s="14"/>
      <c r="BQ1077" s="14"/>
      <c r="BR1077" s="14"/>
      <c r="BS1077" s="14"/>
      <c r="BT1077" s="14"/>
      <c r="BU1077" s="14"/>
      <c r="BV1077" s="14"/>
      <c r="BW1077" s="14"/>
      <c r="BX1077" s="14"/>
      <c r="BY1077" s="14"/>
      <c r="BZ1077" s="14"/>
      <c r="CA1077" s="14"/>
      <c r="CB1077" s="14"/>
      <c r="CC1077" s="14"/>
      <c r="CD1077" s="14"/>
      <c r="CE1077" s="14"/>
      <c r="CF1077" s="14"/>
      <c r="CG1077" s="14"/>
      <c r="CH1077" s="14"/>
      <c r="CI1077" s="14"/>
      <c r="CJ1077" s="14"/>
      <c r="CK1077" s="14"/>
      <c r="CL1077" s="14"/>
      <c r="CM1077" s="14"/>
      <c r="CN1077" s="14"/>
      <c r="CO1077" s="14"/>
      <c r="CP1077" s="14"/>
      <c r="CQ1077" s="14"/>
      <c r="CR1077" s="14"/>
      <c r="CS1077" s="14"/>
      <c r="CT1077" s="14"/>
      <c r="CU1077" s="14"/>
      <c r="CV1077" s="14"/>
      <c r="CW1077" s="14"/>
      <c r="CX1077" s="14"/>
      <c r="CY1077" s="14"/>
      <c r="CZ1077" s="14"/>
      <c r="DD1077" s="14">
        <f>SUMIFS(CountData!$H:$H, CountData!$A:$A, $B1077,CountData!$B:$B, $C1077, CountData!$C:$C, $D1077, CountData!$D:$D, $E1077, CountData!$E:$E, $F1077, CountData!$F:$F, $G1077, CountData!$G:$G, $H1077)</f>
        <v>16</v>
      </c>
      <c r="DE1077" s="14">
        <f>SUMIFS(CountData!$I:$I, CountData!$A:$A, $B1077, CountData!$B:$B, $C1077, CountData!$C:$C, $D1077, CountData!$D:$D, $E1077, CountData!$E:$E, $F1077, CountData!$F:$F, $G1077, CountData!$G:$G, $H1077)</f>
        <v>19</v>
      </c>
      <c r="DF1077" s="27">
        <f t="shared" ca="1" si="16"/>
        <v>0</v>
      </c>
      <c r="DG1077" s="14">
        <v>1</v>
      </c>
    </row>
    <row r="1078" spans="1:111" x14ac:dyDescent="0.25">
      <c r="A1078" s="14" t="s">
        <v>56</v>
      </c>
      <c r="B1078" s="14" t="s">
        <v>55</v>
      </c>
      <c r="C1078" s="14" t="s">
        <v>30</v>
      </c>
      <c r="D1078" s="14" t="s">
        <v>55</v>
      </c>
      <c r="E1078" s="14" t="s">
        <v>55</v>
      </c>
      <c r="F1078" s="14" t="s">
        <v>55</v>
      </c>
      <c r="G1078" s="14" t="s">
        <v>62</v>
      </c>
      <c r="H1078" s="14" t="s">
        <v>175</v>
      </c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F1078" s="14"/>
      <c r="AG1078" s="14"/>
      <c r="AH1078" s="14"/>
      <c r="AI1078" s="14"/>
      <c r="AJ1078" s="14"/>
      <c r="AK1078" s="14"/>
      <c r="AL1078" s="14"/>
      <c r="AM1078" s="14"/>
      <c r="AN1078" s="14"/>
      <c r="AO1078" s="14"/>
      <c r="AP1078" s="14"/>
      <c r="AQ1078" s="14"/>
      <c r="AR1078" s="14"/>
      <c r="AS1078" s="14"/>
      <c r="AT1078" s="14"/>
      <c r="AU1078" s="14"/>
      <c r="AV1078" s="14"/>
      <c r="AW1078" s="14"/>
      <c r="AX1078" s="14"/>
      <c r="AY1078" s="14"/>
      <c r="AZ1078" s="14"/>
      <c r="BA1078" s="14"/>
      <c r="BB1078" s="14"/>
      <c r="BC1078" s="14"/>
      <c r="BD1078" s="14"/>
      <c r="BE1078" s="14"/>
      <c r="BF1078" s="14"/>
      <c r="BG1078" s="14"/>
      <c r="BH1078" s="14"/>
      <c r="BI1078" s="14"/>
      <c r="BJ1078" s="14"/>
      <c r="BK1078" s="14"/>
      <c r="BL1078" s="14"/>
      <c r="BM1078" s="14"/>
      <c r="BN1078" s="14"/>
      <c r="BO1078" s="14"/>
      <c r="BP1078" s="14"/>
      <c r="BQ1078" s="14"/>
      <c r="BR1078" s="14"/>
      <c r="BS1078" s="14"/>
      <c r="BT1078" s="14"/>
      <c r="BU1078" s="14"/>
      <c r="BV1078" s="14"/>
      <c r="BW1078" s="14"/>
      <c r="BX1078" s="14"/>
      <c r="BY1078" s="14"/>
      <c r="BZ1078" s="14"/>
      <c r="CA1078" s="14"/>
      <c r="CB1078" s="14"/>
      <c r="CC1078" s="14"/>
      <c r="CD1078" s="14"/>
      <c r="CE1078" s="14"/>
      <c r="CF1078" s="14"/>
      <c r="CG1078" s="14"/>
      <c r="CH1078" s="14"/>
      <c r="CI1078" s="14"/>
      <c r="CJ1078" s="14"/>
      <c r="CK1078" s="14"/>
      <c r="CL1078" s="14"/>
      <c r="CM1078" s="14"/>
      <c r="CN1078" s="14"/>
      <c r="CO1078" s="14"/>
      <c r="CP1078" s="14"/>
      <c r="CQ1078" s="14"/>
      <c r="CR1078" s="14"/>
      <c r="CS1078" s="14"/>
      <c r="CT1078" s="14"/>
      <c r="CU1078" s="14"/>
      <c r="CV1078" s="14"/>
      <c r="CW1078" s="14"/>
      <c r="CX1078" s="14"/>
      <c r="CY1078" s="14"/>
      <c r="CZ1078" s="14"/>
      <c r="DD1078" s="14">
        <f>SUMIFS(CountData!$H:$H, CountData!$A:$A, $B1078,CountData!$B:$B, $C1078, CountData!$C:$C, $D1078, CountData!$D:$D, $E1078, CountData!$E:$E, $F1078, CountData!$F:$F, $G1078, CountData!$G:$G, $H1078)</f>
        <v>16</v>
      </c>
      <c r="DE1078" s="14">
        <f>SUMIFS(CountData!$I:$I, CountData!$A:$A, $B1078, CountData!$B:$B, $C1078, CountData!$C:$C, $D1078, CountData!$D:$D, $E1078, CountData!$E:$E, $F1078, CountData!$F:$F, $G1078, CountData!$G:$G, $H1078)</f>
        <v>19</v>
      </c>
      <c r="DF1078" s="27">
        <f t="shared" ca="1" si="16"/>
        <v>0</v>
      </c>
      <c r="DG1078" s="14">
        <v>1</v>
      </c>
    </row>
    <row r="1079" spans="1:111" x14ac:dyDescent="0.25">
      <c r="A1079" s="14" t="s">
        <v>56</v>
      </c>
      <c r="B1079" s="14" t="s">
        <v>55</v>
      </c>
      <c r="C1079" s="14" t="s">
        <v>30</v>
      </c>
      <c r="D1079" s="14" t="s">
        <v>55</v>
      </c>
      <c r="E1079" s="14" t="s">
        <v>55</v>
      </c>
      <c r="F1079" s="14" t="s">
        <v>55</v>
      </c>
      <c r="G1079" s="14" t="s">
        <v>103</v>
      </c>
      <c r="H1079" s="14" t="s">
        <v>175</v>
      </c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F1079" s="14"/>
      <c r="AG1079" s="14"/>
      <c r="AH1079" s="14"/>
      <c r="AI1079" s="14"/>
      <c r="AJ1079" s="14"/>
      <c r="AK1079" s="14"/>
      <c r="AL1079" s="14"/>
      <c r="AM1079" s="14"/>
      <c r="AN1079" s="14"/>
      <c r="AO1079" s="14"/>
      <c r="AP1079" s="14"/>
      <c r="AQ1079" s="14"/>
      <c r="AR1079" s="14"/>
      <c r="AS1079" s="14"/>
      <c r="AT1079" s="14"/>
      <c r="AU1079" s="14"/>
      <c r="AV1079" s="14"/>
      <c r="AW1079" s="14"/>
      <c r="AX1079" s="14"/>
      <c r="AY1079" s="14"/>
      <c r="AZ1079" s="14"/>
      <c r="BA1079" s="14"/>
      <c r="BB1079" s="14"/>
      <c r="BC1079" s="14"/>
      <c r="BD1079" s="14"/>
      <c r="BE1079" s="14"/>
      <c r="BF1079" s="14"/>
      <c r="BG1079" s="14"/>
      <c r="BH1079" s="14"/>
      <c r="BI1079" s="14"/>
      <c r="BJ1079" s="14"/>
      <c r="BK1079" s="14"/>
      <c r="BL1079" s="14"/>
      <c r="BM1079" s="14"/>
      <c r="BN1079" s="14"/>
      <c r="BO1079" s="14"/>
      <c r="BP1079" s="14"/>
      <c r="BQ1079" s="14"/>
      <c r="BR1079" s="14"/>
      <c r="BS1079" s="14"/>
      <c r="BT1079" s="14"/>
      <c r="BU1079" s="14"/>
      <c r="BV1079" s="14"/>
      <c r="BW1079" s="14"/>
      <c r="BX1079" s="14"/>
      <c r="BY1079" s="14"/>
      <c r="BZ1079" s="14"/>
      <c r="CA1079" s="14"/>
      <c r="CB1079" s="14"/>
      <c r="CC1079" s="14"/>
      <c r="CD1079" s="14"/>
      <c r="CE1079" s="14"/>
      <c r="CF1079" s="14"/>
      <c r="CG1079" s="14"/>
      <c r="CH1079" s="14"/>
      <c r="CI1079" s="14"/>
      <c r="CJ1079" s="14"/>
      <c r="CK1079" s="14"/>
      <c r="CL1079" s="14"/>
      <c r="CM1079" s="14"/>
      <c r="CN1079" s="14"/>
      <c r="CO1079" s="14"/>
      <c r="CP1079" s="14"/>
      <c r="CQ1079" s="14"/>
      <c r="CR1079" s="14"/>
      <c r="CS1079" s="14"/>
      <c r="CT1079" s="14"/>
      <c r="CU1079" s="14"/>
      <c r="CV1079" s="14"/>
      <c r="CW1079" s="14"/>
      <c r="CX1079" s="14"/>
      <c r="CY1079" s="14"/>
      <c r="CZ1079" s="14"/>
      <c r="DD1079" s="14">
        <f>SUMIFS(CountData!$H:$H, CountData!$A:$A, $B1079,CountData!$B:$B, $C1079, CountData!$C:$C, $D1079, CountData!$D:$D, $E1079, CountData!$E:$E, $F1079, CountData!$F:$F, $G1079, CountData!$G:$G, $H1079)</f>
        <v>16</v>
      </c>
      <c r="DE1079" s="14">
        <f>SUMIFS(CountData!$I:$I, CountData!$A:$A, $B1079, CountData!$B:$B, $C1079, CountData!$C:$C, $D1079, CountData!$D:$D, $E1079, CountData!$E:$E, $F1079, CountData!$F:$F, $G1079, CountData!$G:$G, $H1079)</f>
        <v>19</v>
      </c>
      <c r="DF1079" s="27">
        <f t="shared" ca="1" si="16"/>
        <v>0</v>
      </c>
      <c r="DG1079" s="14">
        <v>1</v>
      </c>
    </row>
    <row r="1080" spans="1:111" x14ac:dyDescent="0.25">
      <c r="A1080" s="14" t="s">
        <v>56</v>
      </c>
      <c r="B1080" s="14" t="s">
        <v>55</v>
      </c>
      <c r="C1080" s="14" t="s">
        <v>30</v>
      </c>
      <c r="D1080" s="14" t="s">
        <v>55</v>
      </c>
      <c r="E1080" s="14" t="s">
        <v>55</v>
      </c>
      <c r="F1080" s="14" t="s">
        <v>55</v>
      </c>
      <c r="G1080" s="14" t="s">
        <v>102</v>
      </c>
      <c r="H1080" s="14" t="s">
        <v>175</v>
      </c>
      <c r="I1080" s="14">
        <v>7465.2730000000001</v>
      </c>
      <c r="J1080" s="14">
        <v>7260.2730000000001</v>
      </c>
      <c r="K1080" s="14">
        <v>7239.1610000000001</v>
      </c>
      <c r="L1080" s="14">
        <v>7823.192</v>
      </c>
      <c r="M1080" s="14">
        <v>8640.027</v>
      </c>
      <c r="N1080" s="14">
        <v>9602.1810000000005</v>
      </c>
      <c r="O1080" s="14">
        <v>11691.15</v>
      </c>
      <c r="P1080" s="14">
        <v>13838.59</v>
      </c>
      <c r="Q1080" s="14">
        <v>16623.330000000002</v>
      </c>
      <c r="R1080" s="14">
        <v>18282.04</v>
      </c>
      <c r="S1080" s="14">
        <v>20535.46</v>
      </c>
      <c r="T1080" s="14">
        <v>21269.82</v>
      </c>
      <c r="U1080" s="14">
        <v>21803.49</v>
      </c>
      <c r="V1080" s="14">
        <v>22440.21</v>
      </c>
      <c r="W1080" s="14">
        <v>22736.31</v>
      </c>
      <c r="X1080" s="14">
        <v>20033.41</v>
      </c>
      <c r="Y1080" s="14">
        <v>20114.099999999999</v>
      </c>
      <c r="Z1080" s="14">
        <v>20134.810000000001</v>
      </c>
      <c r="AA1080" s="14">
        <v>20627.57</v>
      </c>
      <c r="AB1080" s="14">
        <v>23498.36</v>
      </c>
      <c r="AC1080" s="14">
        <v>21865.03</v>
      </c>
      <c r="AD1080" s="14">
        <v>16154.68</v>
      </c>
      <c r="AE1080" s="14">
        <v>11449.08</v>
      </c>
      <c r="AF1080" s="14">
        <v>8347.5910000000003</v>
      </c>
      <c r="AG1080" s="14">
        <v>20227.47</v>
      </c>
      <c r="AH1080" s="14">
        <v>7658.4430000000002</v>
      </c>
      <c r="AI1080" s="14">
        <v>7526.1769999999997</v>
      </c>
      <c r="AJ1080" s="14">
        <v>7496.87</v>
      </c>
      <c r="AK1080" s="14">
        <v>8028.5630000000001</v>
      </c>
      <c r="AL1080" s="14">
        <v>8800.3610000000008</v>
      </c>
      <c r="AM1080" s="14">
        <v>9664.4290000000001</v>
      </c>
      <c r="AN1080" s="14">
        <v>11751.38</v>
      </c>
      <c r="AO1080" s="14">
        <v>13811.5</v>
      </c>
      <c r="AP1080" s="14">
        <v>16433.97</v>
      </c>
      <c r="AQ1080" s="14">
        <v>18060.98</v>
      </c>
      <c r="AR1080" s="14">
        <v>20389.86</v>
      </c>
      <c r="AS1080" s="14">
        <v>21123.38</v>
      </c>
      <c r="AT1080" s="14">
        <v>21595.599999999999</v>
      </c>
      <c r="AU1080" s="14">
        <v>21899.61</v>
      </c>
      <c r="AV1080" s="14">
        <v>22131.18</v>
      </c>
      <c r="AW1080" s="14">
        <v>22335.25</v>
      </c>
      <c r="AX1080" s="14">
        <v>22545.24</v>
      </c>
      <c r="AY1080" s="14">
        <v>22913.43</v>
      </c>
      <c r="AZ1080" s="14">
        <v>22930.61</v>
      </c>
      <c r="BA1080" s="14">
        <v>22812.97</v>
      </c>
      <c r="BB1080" s="14">
        <v>21583.71</v>
      </c>
      <c r="BC1080" s="14">
        <v>16188.89</v>
      </c>
      <c r="BD1080" s="14">
        <v>11563.34</v>
      </c>
      <c r="BE1080" s="14">
        <v>8436.6090000000004</v>
      </c>
      <c r="BF1080" s="14">
        <v>22666.6</v>
      </c>
      <c r="BG1080" s="14">
        <v>72.515699999999995</v>
      </c>
      <c r="BH1080" s="14">
        <v>72.026300000000006</v>
      </c>
      <c r="BI1080" s="14">
        <v>71.836399999999998</v>
      </c>
      <c r="BJ1080" s="14">
        <v>71.547499999999999</v>
      </c>
      <c r="BK1080" s="14">
        <v>71.438999999999993</v>
      </c>
      <c r="BL1080" s="14">
        <v>71.343500000000006</v>
      </c>
      <c r="BM1080" s="14">
        <v>72.156599999999997</v>
      </c>
      <c r="BN1080" s="14">
        <v>74.5822</v>
      </c>
      <c r="BO1080" s="14">
        <v>77.107299999999995</v>
      </c>
      <c r="BP1080" s="14">
        <v>80.022099999999995</v>
      </c>
      <c r="BQ1080" s="14">
        <v>82.674099999999996</v>
      </c>
      <c r="BR1080" s="14">
        <v>84.012200000000007</v>
      </c>
      <c r="BS1080" s="14">
        <v>84.289299999999997</v>
      </c>
      <c r="BT1080" s="14">
        <v>84.277699999999996</v>
      </c>
      <c r="BU1080" s="14">
        <v>83.931700000000006</v>
      </c>
      <c r="BV1080" s="14">
        <v>83.618700000000004</v>
      </c>
      <c r="BW1080" s="14">
        <v>82.703299999999999</v>
      </c>
      <c r="BX1080" s="14">
        <v>80.942499999999995</v>
      </c>
      <c r="BY1080" s="14">
        <v>79.026700000000005</v>
      </c>
      <c r="BZ1080" s="14">
        <v>77.227999999999994</v>
      </c>
      <c r="CA1080" s="14">
        <v>76.019000000000005</v>
      </c>
      <c r="CB1080" s="14">
        <v>74.872399999999999</v>
      </c>
      <c r="CC1080" s="14">
        <v>74.450800000000001</v>
      </c>
      <c r="CD1080" s="14">
        <v>73.9178</v>
      </c>
      <c r="CE1080" s="14">
        <v>298.83620000000002</v>
      </c>
      <c r="CF1080" s="14">
        <v>254.92070000000001</v>
      </c>
      <c r="CG1080" s="14">
        <v>248.16</v>
      </c>
      <c r="CH1080" s="14">
        <v>236.5598</v>
      </c>
      <c r="CI1080" s="14">
        <v>200.44720000000001</v>
      </c>
      <c r="CJ1080" s="14">
        <v>181.68520000000001</v>
      </c>
      <c r="CK1080" s="14">
        <v>239.80420000000001</v>
      </c>
      <c r="CL1080" s="14">
        <v>261.45069999999998</v>
      </c>
      <c r="CM1080" s="14">
        <v>279.30790000000002</v>
      </c>
      <c r="CN1080" s="14">
        <v>374.86110000000002</v>
      </c>
      <c r="CO1080" s="14">
        <v>475.10449999999997</v>
      </c>
      <c r="CP1080" s="14">
        <v>380.87670000000003</v>
      </c>
      <c r="CQ1080" s="14">
        <v>367.38200000000001</v>
      </c>
      <c r="CR1080" s="14">
        <v>371.4588</v>
      </c>
      <c r="CS1080" s="14">
        <v>376.6311</v>
      </c>
      <c r="CT1080" s="14">
        <v>357.4572</v>
      </c>
      <c r="CU1080" s="14">
        <v>346.97840000000002</v>
      </c>
      <c r="CV1080" s="14">
        <v>310.3184</v>
      </c>
      <c r="CW1080" s="14">
        <v>296.8775</v>
      </c>
      <c r="CX1080" s="14">
        <v>808.57039999999995</v>
      </c>
      <c r="CY1080" s="14">
        <v>1114.3389999999999</v>
      </c>
      <c r="CZ1080" s="14">
        <v>681.84590000000003</v>
      </c>
      <c r="DA1080" s="14">
        <v>535.28</v>
      </c>
      <c r="DB1080" s="14">
        <v>495.34960000000001</v>
      </c>
      <c r="DC1080" s="14">
        <v>212.13380000000001</v>
      </c>
      <c r="DD1080" s="14">
        <f>SUMIFS(CountData!$H:$H, CountData!$A:$A, $B1080,CountData!$B:$B, $C1080, CountData!$C:$C, $D1080, CountData!$D:$D, $E1080, CountData!$E:$E, $F1080, CountData!$F:$F, $G1080, CountData!$G:$G, $H1080)</f>
        <v>16</v>
      </c>
      <c r="DE1080" s="14">
        <f>SUMIFS(CountData!$I:$I, CountData!$A:$A, $B1080, CountData!$B:$B, $C1080, CountData!$C:$C, $D1080, CountData!$D:$D, $E1080, CountData!$E:$E, $F1080, CountData!$F:$F, $G1080, CountData!$G:$G, $H1080)</f>
        <v>19</v>
      </c>
      <c r="DF1080" s="27">
        <f t="shared" ca="1" si="16"/>
        <v>2253.8025000000052</v>
      </c>
      <c r="DG1080" s="14">
        <v>0</v>
      </c>
    </row>
    <row r="1081" spans="1:111" x14ac:dyDescent="0.25">
      <c r="A1081" s="14" t="s">
        <v>56</v>
      </c>
      <c r="B1081" s="14" t="s">
        <v>55</v>
      </c>
      <c r="C1081" s="14" t="s">
        <v>32</v>
      </c>
      <c r="D1081" s="14" t="s">
        <v>55</v>
      </c>
      <c r="E1081" s="14" t="s">
        <v>55</v>
      </c>
      <c r="F1081" s="14" t="s">
        <v>55</v>
      </c>
      <c r="G1081" s="14" t="s">
        <v>62</v>
      </c>
      <c r="H1081" s="14" t="s">
        <v>175</v>
      </c>
      <c r="I1081" s="14">
        <v>2069.7539999999999</v>
      </c>
      <c r="J1081" s="14">
        <v>2003.0070000000001</v>
      </c>
      <c r="K1081" s="14">
        <v>1953.547</v>
      </c>
      <c r="L1081" s="14">
        <v>1934.6379999999999</v>
      </c>
      <c r="M1081" s="14">
        <v>2393.5920000000001</v>
      </c>
      <c r="N1081" s="14">
        <v>3124.3989999999999</v>
      </c>
      <c r="O1081" s="14">
        <v>3914.17</v>
      </c>
      <c r="P1081" s="14">
        <v>4273.1689999999999</v>
      </c>
      <c r="Q1081" s="14">
        <v>4821.6840000000002</v>
      </c>
      <c r="R1081" s="14">
        <v>5372.701</v>
      </c>
      <c r="S1081" s="14">
        <v>5658.8940000000002</v>
      </c>
      <c r="T1081" s="14">
        <v>5717.4219999999996</v>
      </c>
      <c r="U1081" s="14">
        <v>5642.6570000000002</v>
      </c>
      <c r="V1081" s="14">
        <v>5566.0320000000002</v>
      </c>
      <c r="W1081" s="14">
        <v>5490.826</v>
      </c>
      <c r="X1081" s="14">
        <v>5314.1170000000002</v>
      </c>
      <c r="Y1081" s="14">
        <v>5151</v>
      </c>
      <c r="Z1081" s="14">
        <v>4699.1099999999997</v>
      </c>
      <c r="AA1081" s="14">
        <v>3074.8180000000002</v>
      </c>
      <c r="AB1081" s="14">
        <v>2650.3690000000001</v>
      </c>
      <c r="AC1081" s="14">
        <v>2523.8139999999999</v>
      </c>
      <c r="AD1081" s="14">
        <v>2323.7440000000001</v>
      </c>
      <c r="AE1081" s="14">
        <v>2195.0770000000002</v>
      </c>
      <c r="AF1081" s="14">
        <v>2097.8339999999998</v>
      </c>
      <c r="AG1081" s="14">
        <v>4559.7610000000004</v>
      </c>
      <c r="AH1081" s="14">
        <v>2076.5320000000002</v>
      </c>
      <c r="AI1081" s="14">
        <v>2014.2539999999999</v>
      </c>
      <c r="AJ1081" s="14">
        <v>1944.7950000000001</v>
      </c>
      <c r="AK1081" s="14">
        <v>2043.942</v>
      </c>
      <c r="AL1081" s="14">
        <v>2460.1729999999998</v>
      </c>
      <c r="AM1081" s="14">
        <v>3184.172</v>
      </c>
      <c r="AN1081" s="14">
        <v>3898.9209999999998</v>
      </c>
      <c r="AO1081" s="14">
        <v>4221.3339999999998</v>
      </c>
      <c r="AP1081" s="14">
        <v>4787.0619999999999</v>
      </c>
      <c r="AQ1081" s="14">
        <v>5328.2309999999998</v>
      </c>
      <c r="AR1081" s="14">
        <v>5567.0820000000003</v>
      </c>
      <c r="AS1081" s="14">
        <v>5594.8239999999996</v>
      </c>
      <c r="AT1081" s="14">
        <v>5519.674</v>
      </c>
      <c r="AU1081" s="14">
        <v>5487.723</v>
      </c>
      <c r="AV1081" s="14">
        <v>5453.6360000000004</v>
      </c>
      <c r="AW1081" s="14">
        <v>5414.8969999999999</v>
      </c>
      <c r="AX1081" s="14">
        <v>5259.6679999999997</v>
      </c>
      <c r="AY1081" s="14">
        <v>4836.1909999999998</v>
      </c>
      <c r="AZ1081" s="14">
        <v>3096.8449999999998</v>
      </c>
      <c r="BA1081" s="14">
        <v>2634.9470000000001</v>
      </c>
      <c r="BB1081" s="14">
        <v>2514.8980000000001</v>
      </c>
      <c r="BC1081" s="14">
        <v>2335.951</v>
      </c>
      <c r="BD1081" s="14">
        <v>2202.4050000000002</v>
      </c>
      <c r="BE1081" s="14">
        <v>2119.6909999999998</v>
      </c>
      <c r="BF1081" s="14">
        <v>4654.8540000000003</v>
      </c>
      <c r="BG1081" s="14">
        <v>70.764700000000005</v>
      </c>
      <c r="BH1081" s="14">
        <v>70.376199999999997</v>
      </c>
      <c r="BI1081" s="14">
        <v>70.061599999999999</v>
      </c>
      <c r="BJ1081" s="14">
        <v>69.684399999999997</v>
      </c>
      <c r="BK1081" s="14">
        <v>69.5017</v>
      </c>
      <c r="BL1081" s="14">
        <v>69.298100000000005</v>
      </c>
      <c r="BM1081" s="14">
        <v>69.527000000000001</v>
      </c>
      <c r="BN1081" s="14">
        <v>71.406300000000002</v>
      </c>
      <c r="BO1081" s="14">
        <v>73.824799999999996</v>
      </c>
      <c r="BP1081" s="14">
        <v>76.515199999999993</v>
      </c>
      <c r="BQ1081" s="14">
        <v>78.766000000000005</v>
      </c>
      <c r="BR1081" s="14">
        <v>80.115399999999994</v>
      </c>
      <c r="BS1081" s="14">
        <v>80.613699999999994</v>
      </c>
      <c r="BT1081" s="14">
        <v>80.616100000000003</v>
      </c>
      <c r="BU1081" s="14">
        <v>80.438000000000002</v>
      </c>
      <c r="BV1081" s="14">
        <v>80.356399999999994</v>
      </c>
      <c r="BW1081" s="14">
        <v>79.176699999999997</v>
      </c>
      <c r="BX1081" s="14">
        <v>77.525400000000005</v>
      </c>
      <c r="BY1081" s="14">
        <v>75.8797</v>
      </c>
      <c r="BZ1081" s="14">
        <v>74.373500000000007</v>
      </c>
      <c r="CA1081" s="14">
        <v>73.324799999999996</v>
      </c>
      <c r="CB1081" s="14">
        <v>72.483099999999993</v>
      </c>
      <c r="CC1081" s="14">
        <v>72.070700000000002</v>
      </c>
      <c r="CD1081" s="14">
        <v>71.629400000000004</v>
      </c>
      <c r="CE1081" s="14">
        <v>65.312010000000001</v>
      </c>
      <c r="CF1081" s="14">
        <v>90.659369999999996</v>
      </c>
      <c r="CG1081" s="14">
        <v>110.7758</v>
      </c>
      <c r="CH1081" s="14">
        <v>122.5941</v>
      </c>
      <c r="CI1081" s="14">
        <v>139.37029999999999</v>
      </c>
      <c r="CJ1081" s="14">
        <v>82.101420000000005</v>
      </c>
      <c r="CK1081" s="14">
        <v>50.497529999999998</v>
      </c>
      <c r="CL1081" s="14">
        <v>57.499000000000002</v>
      </c>
      <c r="CM1081" s="14">
        <v>65.692539999999994</v>
      </c>
      <c r="CN1081" s="14">
        <v>83.202799999999996</v>
      </c>
      <c r="CO1081" s="14">
        <v>96.067120000000003</v>
      </c>
      <c r="CP1081" s="14">
        <v>94.690250000000006</v>
      </c>
      <c r="CQ1081" s="14">
        <v>80.424769999999995</v>
      </c>
      <c r="CR1081" s="14">
        <v>68.009960000000007</v>
      </c>
      <c r="CS1081" s="14">
        <v>76.079790000000003</v>
      </c>
      <c r="CT1081" s="14">
        <v>81.234920000000002</v>
      </c>
      <c r="CU1081" s="14">
        <v>84.872060000000005</v>
      </c>
      <c r="CV1081" s="14">
        <v>83.932450000000003</v>
      </c>
      <c r="CW1081" s="14">
        <v>84.876450000000006</v>
      </c>
      <c r="CX1081" s="14">
        <v>80.198520000000002</v>
      </c>
      <c r="CY1081" s="14">
        <v>73.805440000000004</v>
      </c>
      <c r="CZ1081" s="14">
        <v>45.389760000000003</v>
      </c>
      <c r="DA1081" s="14">
        <v>41.573990000000002</v>
      </c>
      <c r="DB1081" s="14">
        <v>38.32114</v>
      </c>
      <c r="DC1081" s="14">
        <v>58.580579999999998</v>
      </c>
      <c r="DD1081" s="14">
        <f>SUMIFS(CountData!$H:$H, CountData!$A:$A, $B1081,CountData!$B:$B, $C1081, CountData!$C:$C, $D1081, CountData!$D:$D, $E1081, CountData!$E:$E, $F1081, CountData!$F:$F, $G1081, CountData!$G:$G, $H1081)</f>
        <v>16</v>
      </c>
      <c r="DE1081" s="14">
        <f>SUMIFS(CountData!$I:$I, CountData!$A:$A, $B1081, CountData!$B:$B, $C1081, CountData!$C:$C, $D1081, CountData!$D:$D, $E1081, CountData!$E:$E, $F1081, CountData!$F:$F, $G1081, CountData!$G:$G, $H1081)</f>
        <v>19</v>
      </c>
      <c r="DF1081" s="27">
        <f t="shared" ca="1" si="16"/>
        <v>681.33675000000039</v>
      </c>
      <c r="DG1081" s="14">
        <v>0</v>
      </c>
    </row>
    <row r="1082" spans="1:111" x14ac:dyDescent="0.25">
      <c r="A1082" s="14" t="s">
        <v>56</v>
      </c>
      <c r="B1082" s="14" t="s">
        <v>55</v>
      </c>
      <c r="C1082" s="14" t="s">
        <v>32</v>
      </c>
      <c r="D1082" s="14" t="s">
        <v>55</v>
      </c>
      <c r="E1082" s="14" t="s">
        <v>55</v>
      </c>
      <c r="F1082" s="14" t="s">
        <v>55</v>
      </c>
      <c r="G1082" s="14" t="s">
        <v>103</v>
      </c>
      <c r="H1082" s="14" t="s">
        <v>175</v>
      </c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F1082" s="14"/>
      <c r="AG1082" s="14"/>
      <c r="AH1082" s="14"/>
      <c r="AI1082" s="14"/>
      <c r="AJ1082" s="14"/>
      <c r="AK1082" s="14"/>
      <c r="AL1082" s="14"/>
      <c r="AM1082" s="14"/>
      <c r="AN1082" s="14"/>
      <c r="AO1082" s="14"/>
      <c r="AP1082" s="14"/>
      <c r="AQ1082" s="14"/>
      <c r="AR1082" s="14"/>
      <c r="AS1082" s="14"/>
      <c r="AT1082" s="14"/>
      <c r="AU1082" s="14"/>
      <c r="AV1082" s="14"/>
      <c r="AW1082" s="14"/>
      <c r="AX1082" s="14"/>
      <c r="AY1082" s="14"/>
      <c r="AZ1082" s="14"/>
      <c r="BA1082" s="14"/>
      <c r="BB1082" s="14"/>
      <c r="BC1082" s="14"/>
      <c r="BD1082" s="14"/>
      <c r="BE1082" s="14"/>
      <c r="BF1082" s="14"/>
      <c r="BG1082" s="14"/>
      <c r="BH1082" s="14"/>
      <c r="BI1082" s="14"/>
      <c r="BJ1082" s="14"/>
      <c r="BK1082" s="14"/>
      <c r="BL1082" s="14"/>
      <c r="BM1082" s="14"/>
      <c r="BN1082" s="14"/>
      <c r="BO1082" s="14"/>
      <c r="BP1082" s="14"/>
      <c r="BQ1082" s="14"/>
      <c r="BR1082" s="14"/>
      <c r="BS1082" s="14"/>
      <c r="BT1082" s="14"/>
      <c r="BU1082" s="14"/>
      <c r="BV1082" s="14"/>
      <c r="BW1082" s="14"/>
      <c r="BX1082" s="14"/>
      <c r="BY1082" s="14"/>
      <c r="BZ1082" s="14"/>
      <c r="CA1082" s="14"/>
      <c r="CB1082" s="14"/>
      <c r="CC1082" s="14"/>
      <c r="CD1082" s="14"/>
      <c r="CE1082" s="14"/>
      <c r="CF1082" s="14"/>
      <c r="CG1082" s="14"/>
      <c r="CH1082" s="14"/>
      <c r="CI1082" s="14"/>
      <c r="CJ1082" s="14"/>
      <c r="CK1082" s="14"/>
      <c r="CL1082" s="14"/>
      <c r="CM1082" s="14"/>
      <c r="CN1082" s="14"/>
      <c r="CO1082" s="14"/>
      <c r="CP1082" s="14"/>
      <c r="CQ1082" s="14"/>
      <c r="CR1082" s="14"/>
      <c r="CS1082" s="14"/>
      <c r="CT1082" s="14"/>
      <c r="CU1082" s="14"/>
      <c r="CV1082" s="14"/>
      <c r="CW1082" s="14"/>
      <c r="CX1082" s="14"/>
      <c r="CY1082" s="14"/>
      <c r="CZ1082" s="14"/>
      <c r="DD1082" s="14">
        <f>SUMIFS(CountData!$H:$H, CountData!$A:$A, $B1082,CountData!$B:$B, $C1082, CountData!$C:$C, $D1082, CountData!$D:$D, $E1082, CountData!$E:$E, $F1082, CountData!$F:$F, $G1082, CountData!$G:$G, $H1082)</f>
        <v>16</v>
      </c>
      <c r="DE1082" s="14">
        <f>SUMIFS(CountData!$I:$I, CountData!$A:$A, $B1082, CountData!$B:$B, $C1082, CountData!$C:$C, $D1082, CountData!$D:$D, $E1082, CountData!$E:$E, $F1082, CountData!$F:$F, $G1082, CountData!$G:$G, $H1082)</f>
        <v>19</v>
      </c>
      <c r="DF1082" s="27">
        <f t="shared" ca="1" si="16"/>
        <v>0</v>
      </c>
      <c r="DG1082" s="14">
        <v>1</v>
      </c>
    </row>
    <row r="1083" spans="1:111" x14ac:dyDescent="0.25">
      <c r="A1083" s="14" t="s">
        <v>56</v>
      </c>
      <c r="B1083" s="14" t="s">
        <v>55</v>
      </c>
      <c r="C1083" s="14" t="s">
        <v>32</v>
      </c>
      <c r="D1083" s="14" t="s">
        <v>55</v>
      </c>
      <c r="E1083" s="14" t="s">
        <v>55</v>
      </c>
      <c r="F1083" s="14" t="s">
        <v>55</v>
      </c>
      <c r="G1083" s="14" t="s">
        <v>102</v>
      </c>
      <c r="H1083" s="14" t="s">
        <v>175</v>
      </c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F1083" s="14"/>
      <c r="AG1083" s="14"/>
      <c r="AH1083" s="14"/>
      <c r="AI1083" s="14"/>
      <c r="AJ1083" s="14"/>
      <c r="AK1083" s="14"/>
      <c r="AL1083" s="14"/>
      <c r="AM1083" s="14"/>
      <c r="AN1083" s="14"/>
      <c r="AO1083" s="14"/>
      <c r="AP1083" s="14"/>
      <c r="AQ1083" s="14"/>
      <c r="AR1083" s="14"/>
      <c r="AS1083" s="14"/>
      <c r="AT1083" s="14"/>
      <c r="AU1083" s="14"/>
      <c r="AV1083" s="14"/>
      <c r="AW1083" s="14"/>
      <c r="AX1083" s="14"/>
      <c r="AY1083" s="14"/>
      <c r="AZ1083" s="14"/>
      <c r="BA1083" s="14"/>
      <c r="BB1083" s="14"/>
      <c r="BC1083" s="14"/>
      <c r="BD1083" s="14"/>
      <c r="BE1083" s="14"/>
      <c r="BF1083" s="14"/>
      <c r="BG1083" s="14"/>
      <c r="BH1083" s="14"/>
      <c r="BI1083" s="14"/>
      <c r="BJ1083" s="14"/>
      <c r="BK1083" s="14"/>
      <c r="BL1083" s="14"/>
      <c r="BM1083" s="14"/>
      <c r="BN1083" s="14"/>
      <c r="BO1083" s="14"/>
      <c r="BP1083" s="14"/>
      <c r="BQ1083" s="14"/>
      <c r="BR1083" s="14"/>
      <c r="BS1083" s="14"/>
      <c r="BT1083" s="14"/>
      <c r="BU1083" s="14"/>
      <c r="BV1083" s="14"/>
      <c r="BW1083" s="14"/>
      <c r="BX1083" s="14"/>
      <c r="BY1083" s="14"/>
      <c r="BZ1083" s="14"/>
      <c r="CA1083" s="14"/>
      <c r="CB1083" s="14"/>
      <c r="CC1083" s="14"/>
      <c r="CD1083" s="14"/>
      <c r="CE1083" s="14"/>
      <c r="CF1083" s="14"/>
      <c r="CG1083" s="14"/>
      <c r="CH1083" s="14"/>
      <c r="CI1083" s="14"/>
      <c r="CJ1083" s="14"/>
      <c r="CK1083" s="14"/>
      <c r="CL1083" s="14"/>
      <c r="CM1083" s="14"/>
      <c r="CN1083" s="14"/>
      <c r="CO1083" s="14"/>
      <c r="CP1083" s="14"/>
      <c r="CQ1083" s="14"/>
      <c r="CR1083" s="14"/>
      <c r="CS1083" s="14"/>
      <c r="CT1083" s="14"/>
      <c r="CU1083" s="14"/>
      <c r="CV1083" s="14"/>
      <c r="CW1083" s="14"/>
      <c r="CX1083" s="14"/>
      <c r="CY1083" s="14"/>
      <c r="CZ1083" s="14"/>
      <c r="DD1083" s="14">
        <f>SUMIFS(CountData!$H:$H, CountData!$A:$A, $B1083,CountData!$B:$B, $C1083, CountData!$C:$C, $D1083, CountData!$D:$D, $E1083, CountData!$E:$E, $F1083, CountData!$F:$F, $G1083, CountData!$G:$G, $H1083)</f>
        <v>16</v>
      </c>
      <c r="DE1083" s="14">
        <f>SUMIFS(CountData!$I:$I, CountData!$A:$A, $B1083, CountData!$B:$B, $C1083, CountData!$C:$C, $D1083, CountData!$D:$D, $E1083, CountData!$E:$E, $F1083, CountData!$F:$F, $G1083, CountData!$G:$G, $H1083)</f>
        <v>19</v>
      </c>
      <c r="DF1083" s="27">
        <f t="shared" ca="1" si="16"/>
        <v>0</v>
      </c>
      <c r="DG1083" s="14">
        <v>1</v>
      </c>
    </row>
    <row r="1084" spans="1:111" x14ac:dyDescent="0.25">
      <c r="A1084" s="14" t="s">
        <v>56</v>
      </c>
      <c r="B1084" s="14" t="s">
        <v>55</v>
      </c>
      <c r="C1084" s="14" t="s">
        <v>34</v>
      </c>
      <c r="D1084" s="14" t="s">
        <v>55</v>
      </c>
      <c r="E1084" s="14" t="s">
        <v>55</v>
      </c>
      <c r="F1084" s="14" t="s">
        <v>55</v>
      </c>
      <c r="G1084" s="14" t="s">
        <v>62</v>
      </c>
      <c r="H1084" s="14" t="s">
        <v>175</v>
      </c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F1084" s="14"/>
      <c r="AG1084" s="14"/>
      <c r="AH1084" s="14"/>
      <c r="AI1084" s="14"/>
      <c r="AJ1084" s="14"/>
      <c r="AK1084" s="14"/>
      <c r="AL1084" s="14"/>
      <c r="AM1084" s="14"/>
      <c r="AN1084" s="14"/>
      <c r="AO1084" s="14"/>
      <c r="AP1084" s="14"/>
      <c r="AQ1084" s="14"/>
      <c r="AR1084" s="14"/>
      <c r="AS1084" s="14"/>
      <c r="AT1084" s="14"/>
      <c r="AU1084" s="14"/>
      <c r="AV1084" s="14"/>
      <c r="AW1084" s="14"/>
      <c r="AX1084" s="14"/>
      <c r="AY1084" s="14"/>
      <c r="AZ1084" s="14"/>
      <c r="BA1084" s="14"/>
      <c r="BB1084" s="14"/>
      <c r="BC1084" s="14"/>
      <c r="BD1084" s="14"/>
      <c r="BE1084" s="14"/>
      <c r="BF1084" s="14"/>
      <c r="BG1084" s="14"/>
      <c r="BH1084" s="14"/>
      <c r="BI1084" s="14"/>
      <c r="BJ1084" s="14"/>
      <c r="BK1084" s="14"/>
      <c r="BL1084" s="14"/>
      <c r="BM1084" s="14"/>
      <c r="BN1084" s="14"/>
      <c r="BO1084" s="14"/>
      <c r="BP1084" s="14"/>
      <c r="BQ1084" s="14"/>
      <c r="BR1084" s="14"/>
      <c r="BS1084" s="14"/>
      <c r="BT1084" s="14"/>
      <c r="BU1084" s="14"/>
      <c r="BV1084" s="14"/>
      <c r="BW1084" s="14"/>
      <c r="BX1084" s="14"/>
      <c r="BY1084" s="14"/>
      <c r="BZ1084" s="14"/>
      <c r="CA1084" s="14"/>
      <c r="CB1084" s="14"/>
      <c r="CC1084" s="14"/>
      <c r="CD1084" s="14"/>
      <c r="CE1084" s="14"/>
      <c r="CF1084" s="14"/>
      <c r="CG1084" s="14"/>
      <c r="CH1084" s="14"/>
      <c r="CI1084" s="14"/>
      <c r="CJ1084" s="14"/>
      <c r="CK1084" s="14"/>
      <c r="CL1084" s="14"/>
      <c r="CM1084" s="14"/>
      <c r="CN1084" s="14"/>
      <c r="CO1084" s="14"/>
      <c r="CP1084" s="14"/>
      <c r="CQ1084" s="14"/>
      <c r="CR1084" s="14"/>
      <c r="CS1084" s="14"/>
      <c r="CT1084" s="14"/>
      <c r="CU1084" s="14"/>
      <c r="CV1084" s="14"/>
      <c r="CW1084" s="14"/>
      <c r="CX1084" s="14"/>
      <c r="CY1084" s="14"/>
      <c r="CZ1084" s="14"/>
      <c r="DD1084" s="14">
        <f>SUMIFS(CountData!$H:$H, CountData!$A:$A, $B1084,CountData!$B:$B, $C1084, CountData!$C:$C, $D1084, CountData!$D:$D, $E1084, CountData!$E:$E, $F1084, CountData!$F:$F, $G1084, CountData!$G:$G, $H1084)</f>
        <v>16</v>
      </c>
      <c r="DE1084" s="14">
        <f>SUMIFS(CountData!$I:$I, CountData!$A:$A, $B1084, CountData!$B:$B, $C1084, CountData!$C:$C, $D1084, CountData!$D:$D, $E1084, CountData!$E:$E, $F1084, CountData!$F:$F, $G1084, CountData!$G:$G, $H1084)</f>
        <v>19</v>
      </c>
      <c r="DF1084" s="27">
        <f t="shared" ca="1" si="16"/>
        <v>0</v>
      </c>
      <c r="DG1084" s="14">
        <v>1</v>
      </c>
    </row>
    <row r="1085" spans="1:111" x14ac:dyDescent="0.25">
      <c r="A1085" s="14" t="s">
        <v>56</v>
      </c>
      <c r="B1085" s="14" t="s">
        <v>55</v>
      </c>
      <c r="C1085" s="14" t="s">
        <v>31</v>
      </c>
      <c r="D1085" s="14" t="s">
        <v>55</v>
      </c>
      <c r="E1085" s="14" t="s">
        <v>55</v>
      </c>
      <c r="F1085" s="14" t="s">
        <v>55</v>
      </c>
      <c r="G1085" s="14" t="s">
        <v>62</v>
      </c>
      <c r="H1085" s="14" t="s">
        <v>175</v>
      </c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F1085" s="14"/>
      <c r="AG1085" s="14"/>
      <c r="AH1085" s="14"/>
      <c r="AI1085" s="14"/>
      <c r="AJ1085" s="14"/>
      <c r="AK1085" s="14"/>
      <c r="AL1085" s="14"/>
      <c r="AM1085" s="14"/>
      <c r="AN1085" s="14"/>
      <c r="AO1085" s="14"/>
      <c r="AP1085" s="14"/>
      <c r="AQ1085" s="14"/>
      <c r="AR1085" s="14"/>
      <c r="AS1085" s="14"/>
      <c r="AT1085" s="14"/>
      <c r="AU1085" s="14"/>
      <c r="AV1085" s="14"/>
      <c r="AW1085" s="14"/>
      <c r="AX1085" s="14"/>
      <c r="AY1085" s="14"/>
      <c r="AZ1085" s="14"/>
      <c r="BA1085" s="14"/>
      <c r="BB1085" s="14"/>
      <c r="BC1085" s="14"/>
      <c r="BD1085" s="14"/>
      <c r="BE1085" s="14"/>
      <c r="BF1085" s="14"/>
      <c r="BG1085" s="14"/>
      <c r="BH1085" s="14"/>
      <c r="BI1085" s="14"/>
      <c r="BJ1085" s="14"/>
      <c r="BK1085" s="14"/>
      <c r="BL1085" s="14"/>
      <c r="BM1085" s="14"/>
      <c r="BN1085" s="14"/>
      <c r="BO1085" s="14"/>
      <c r="BP1085" s="14"/>
      <c r="BQ1085" s="14"/>
      <c r="BR1085" s="14"/>
      <c r="BS1085" s="14"/>
      <c r="BT1085" s="14"/>
      <c r="BU1085" s="14"/>
      <c r="BV1085" s="14"/>
      <c r="BW1085" s="14"/>
      <c r="BX1085" s="14"/>
      <c r="BY1085" s="14"/>
      <c r="BZ1085" s="14"/>
      <c r="CA1085" s="14"/>
      <c r="CB1085" s="14"/>
      <c r="CC1085" s="14"/>
      <c r="CD1085" s="14"/>
      <c r="CE1085" s="14"/>
      <c r="CF1085" s="14"/>
      <c r="CG1085" s="14"/>
      <c r="CH1085" s="14"/>
      <c r="CI1085" s="14"/>
      <c r="CJ1085" s="14"/>
      <c r="CK1085" s="14"/>
      <c r="CL1085" s="14"/>
      <c r="CM1085" s="14"/>
      <c r="CN1085" s="14"/>
      <c r="CO1085" s="14"/>
      <c r="CP1085" s="14"/>
      <c r="CQ1085" s="14"/>
      <c r="CR1085" s="14"/>
      <c r="CS1085" s="14"/>
      <c r="CT1085" s="14"/>
      <c r="CU1085" s="14"/>
      <c r="CV1085" s="14"/>
      <c r="CW1085" s="14"/>
      <c r="CX1085" s="14"/>
      <c r="CY1085" s="14"/>
      <c r="CZ1085" s="14"/>
      <c r="DD1085" s="14">
        <f>SUMIFS(CountData!$H:$H, CountData!$A:$A, $B1085,CountData!$B:$B, $C1085, CountData!$C:$C, $D1085, CountData!$D:$D, $E1085, CountData!$E:$E, $F1085, CountData!$F:$F, $G1085, CountData!$G:$G, $H1085)</f>
        <v>16</v>
      </c>
      <c r="DE1085" s="14">
        <f>SUMIFS(CountData!$I:$I, CountData!$A:$A, $B1085, CountData!$B:$B, $C1085, CountData!$C:$C, $D1085, CountData!$D:$D, $E1085, CountData!$E:$E, $F1085, CountData!$F:$F, $G1085, CountData!$G:$G, $H1085)</f>
        <v>19</v>
      </c>
      <c r="DF1085" s="27">
        <f t="shared" ca="1" si="16"/>
        <v>0</v>
      </c>
      <c r="DG1085" s="14">
        <v>1</v>
      </c>
    </row>
    <row r="1086" spans="1:111" x14ac:dyDescent="0.25">
      <c r="A1086" s="14" t="s">
        <v>56</v>
      </c>
      <c r="B1086" s="14" t="s">
        <v>55</v>
      </c>
      <c r="C1086" s="14" t="s">
        <v>31</v>
      </c>
      <c r="D1086" s="14" t="s">
        <v>55</v>
      </c>
      <c r="E1086" s="14" t="s">
        <v>55</v>
      </c>
      <c r="F1086" s="14" t="s">
        <v>55</v>
      </c>
      <c r="G1086" s="14" t="s">
        <v>103</v>
      </c>
      <c r="H1086" s="14" t="s">
        <v>175</v>
      </c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F1086" s="14"/>
      <c r="AG1086" s="14"/>
      <c r="AH1086" s="14"/>
      <c r="AI1086" s="14"/>
      <c r="AJ1086" s="14"/>
      <c r="AK1086" s="14"/>
      <c r="AL1086" s="14"/>
      <c r="AM1086" s="14"/>
      <c r="AN1086" s="14"/>
      <c r="AO1086" s="14"/>
      <c r="AP1086" s="14"/>
      <c r="AQ1086" s="14"/>
      <c r="AR1086" s="14"/>
      <c r="AS1086" s="14"/>
      <c r="AT1086" s="14"/>
      <c r="AU1086" s="14"/>
      <c r="AV1086" s="14"/>
      <c r="AW1086" s="14"/>
      <c r="AX1086" s="14"/>
      <c r="AY1086" s="14"/>
      <c r="AZ1086" s="14"/>
      <c r="BA1086" s="14"/>
      <c r="BB1086" s="14"/>
      <c r="BC1086" s="14"/>
      <c r="BD1086" s="14"/>
      <c r="BE1086" s="14"/>
      <c r="BF1086" s="14"/>
      <c r="BG1086" s="14"/>
      <c r="BH1086" s="14"/>
      <c r="BI1086" s="14"/>
      <c r="BJ1086" s="14"/>
      <c r="BK1086" s="14"/>
      <c r="BL1086" s="14"/>
      <c r="BM1086" s="14"/>
      <c r="BN1086" s="14"/>
      <c r="BO1086" s="14"/>
      <c r="BP1086" s="14"/>
      <c r="BQ1086" s="14"/>
      <c r="BR1086" s="14"/>
      <c r="BS1086" s="14"/>
      <c r="BT1086" s="14"/>
      <c r="BU1086" s="14"/>
      <c r="BV1086" s="14"/>
      <c r="BW1086" s="14"/>
      <c r="BX1086" s="14"/>
      <c r="BY1086" s="14"/>
      <c r="BZ1086" s="14"/>
      <c r="CA1086" s="14"/>
      <c r="CB1086" s="14"/>
      <c r="CC1086" s="14"/>
      <c r="CD1086" s="14"/>
      <c r="CE1086" s="14"/>
      <c r="CF1086" s="14"/>
      <c r="CG1086" s="14"/>
      <c r="CH1086" s="14"/>
      <c r="CI1086" s="14"/>
      <c r="CJ1086" s="14"/>
      <c r="CK1086" s="14"/>
      <c r="CL1086" s="14"/>
      <c r="CM1086" s="14"/>
      <c r="CN1086" s="14"/>
      <c r="CO1086" s="14"/>
      <c r="CP1086" s="14"/>
      <c r="CQ1086" s="14"/>
      <c r="CR1086" s="14"/>
      <c r="CS1086" s="14"/>
      <c r="CT1086" s="14"/>
      <c r="CU1086" s="14"/>
      <c r="CV1086" s="14"/>
      <c r="CW1086" s="14"/>
      <c r="CX1086" s="14"/>
      <c r="CY1086" s="14"/>
      <c r="CZ1086" s="14"/>
      <c r="DD1086" s="14">
        <f>SUMIFS(CountData!$H:$H, CountData!$A:$A, $B1086,CountData!$B:$B, $C1086, CountData!$C:$C, $D1086, CountData!$D:$D, $E1086, CountData!$E:$E, $F1086, CountData!$F:$F, $G1086, CountData!$G:$G, $H1086)</f>
        <v>16</v>
      </c>
      <c r="DE1086" s="14">
        <f>SUMIFS(CountData!$I:$I, CountData!$A:$A, $B1086, CountData!$B:$B, $C1086, CountData!$C:$C, $D1086, CountData!$D:$D, $E1086, CountData!$E:$E, $F1086, CountData!$F:$F, $G1086, CountData!$G:$G, $H1086)</f>
        <v>19</v>
      </c>
      <c r="DF1086" s="27">
        <f t="shared" ca="1" si="16"/>
        <v>0</v>
      </c>
      <c r="DG1086" s="14">
        <v>1</v>
      </c>
    </row>
    <row r="1087" spans="1:111" x14ac:dyDescent="0.25">
      <c r="A1087" s="14" t="s">
        <v>56</v>
      </c>
      <c r="B1087" s="14" t="s">
        <v>55</v>
      </c>
      <c r="C1087" s="14" t="s">
        <v>35</v>
      </c>
      <c r="D1087" s="14" t="s">
        <v>55</v>
      </c>
      <c r="E1087" s="14" t="s">
        <v>55</v>
      </c>
      <c r="F1087" s="14" t="s">
        <v>55</v>
      </c>
      <c r="G1087" s="14" t="s">
        <v>102</v>
      </c>
      <c r="H1087" s="14" t="s">
        <v>175</v>
      </c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F1087" s="14"/>
      <c r="AG1087" s="14"/>
      <c r="AH1087" s="14"/>
      <c r="AI1087" s="14"/>
      <c r="AJ1087" s="14"/>
      <c r="AK1087" s="14"/>
      <c r="AL1087" s="14"/>
      <c r="AM1087" s="14"/>
      <c r="AN1087" s="14"/>
      <c r="AO1087" s="14"/>
      <c r="AP1087" s="14"/>
      <c r="AQ1087" s="14"/>
      <c r="AR1087" s="14"/>
      <c r="AS1087" s="14"/>
      <c r="AT1087" s="14"/>
      <c r="AU1087" s="14"/>
      <c r="AV1087" s="14"/>
      <c r="AW1087" s="14"/>
      <c r="AX1087" s="14"/>
      <c r="AY1087" s="14"/>
      <c r="AZ1087" s="14"/>
      <c r="BA1087" s="14"/>
      <c r="BB1087" s="14"/>
      <c r="BC1087" s="14"/>
      <c r="BD1087" s="14"/>
      <c r="BE1087" s="14"/>
      <c r="BF1087" s="14"/>
      <c r="BG1087" s="14"/>
      <c r="BH1087" s="14"/>
      <c r="BI1087" s="14"/>
      <c r="BJ1087" s="14"/>
      <c r="BK1087" s="14"/>
      <c r="BL1087" s="14"/>
      <c r="BM1087" s="14"/>
      <c r="BN1087" s="14"/>
      <c r="BO1087" s="14"/>
      <c r="BP1087" s="14"/>
      <c r="BQ1087" s="14"/>
      <c r="BR1087" s="14"/>
      <c r="BS1087" s="14"/>
      <c r="BT1087" s="14"/>
      <c r="BU1087" s="14"/>
      <c r="BV1087" s="14"/>
      <c r="BW1087" s="14"/>
      <c r="BX1087" s="14"/>
      <c r="BY1087" s="14"/>
      <c r="BZ1087" s="14"/>
      <c r="CA1087" s="14"/>
      <c r="CB1087" s="14"/>
      <c r="CC1087" s="14"/>
      <c r="CD1087" s="14"/>
      <c r="CE1087" s="14"/>
      <c r="CF1087" s="14"/>
      <c r="CG1087" s="14"/>
      <c r="CH1087" s="14"/>
      <c r="CI1087" s="14"/>
      <c r="CJ1087" s="14"/>
      <c r="CK1087" s="14"/>
      <c r="CL1087" s="14"/>
      <c r="CM1087" s="14"/>
      <c r="CN1087" s="14"/>
      <c r="CO1087" s="14"/>
      <c r="CP1087" s="14"/>
      <c r="CQ1087" s="14"/>
      <c r="CR1087" s="14"/>
      <c r="CS1087" s="14"/>
      <c r="CT1087" s="14"/>
      <c r="CU1087" s="14"/>
      <c r="CV1087" s="14"/>
      <c r="CW1087" s="14"/>
      <c r="CX1087" s="14"/>
      <c r="CY1087" s="14"/>
      <c r="CZ1087" s="14"/>
      <c r="DD1087" s="14">
        <f>SUMIFS(CountData!$H:$H, CountData!$A:$A, $B1087,CountData!$B:$B, $C1087, CountData!$C:$C, $D1087, CountData!$D:$D, $E1087, CountData!$E:$E, $F1087, CountData!$F:$F, $G1087, CountData!$G:$G, $H1087)</f>
        <v>16</v>
      </c>
      <c r="DE1087" s="14">
        <f>SUMIFS(CountData!$I:$I, CountData!$A:$A, $B1087, CountData!$B:$B, $C1087, CountData!$C:$C, $D1087, CountData!$D:$D, $E1087, CountData!$E:$E, $F1087, CountData!$F:$F, $G1087, CountData!$G:$G, $H1087)</f>
        <v>19</v>
      </c>
      <c r="DF1087" s="27">
        <f t="shared" ca="1" si="16"/>
        <v>0</v>
      </c>
      <c r="DG1087" s="14">
        <v>1</v>
      </c>
    </row>
    <row r="1088" spans="1:111" x14ac:dyDescent="0.25">
      <c r="A1088" s="14" t="s">
        <v>56</v>
      </c>
      <c r="B1088" s="14" t="s">
        <v>55</v>
      </c>
      <c r="C1088" s="14" t="s">
        <v>55</v>
      </c>
      <c r="D1088" s="14" t="s">
        <v>55</v>
      </c>
      <c r="E1088" s="14" t="s">
        <v>55</v>
      </c>
      <c r="F1088" s="14" t="s">
        <v>124</v>
      </c>
      <c r="G1088" s="14" t="s">
        <v>62</v>
      </c>
      <c r="H1088" s="14" t="s">
        <v>175</v>
      </c>
      <c r="I1088" s="14">
        <v>653.73050000000001</v>
      </c>
      <c r="J1088" s="14">
        <v>626.9837</v>
      </c>
      <c r="K1088" s="14">
        <v>600.8442</v>
      </c>
      <c r="L1088" s="14">
        <v>592.98950000000002</v>
      </c>
      <c r="M1088" s="14">
        <v>618.43799999999999</v>
      </c>
      <c r="N1088" s="14">
        <v>687.26020000000005</v>
      </c>
      <c r="O1088" s="14">
        <v>860.67740000000003</v>
      </c>
      <c r="P1088" s="14">
        <v>1157.4949999999999</v>
      </c>
      <c r="Q1088" s="14">
        <v>1439.5740000000001</v>
      </c>
      <c r="R1088" s="14">
        <v>1666.2270000000001</v>
      </c>
      <c r="S1088" s="14">
        <v>1788.5139999999999</v>
      </c>
      <c r="T1088" s="14">
        <v>1829.2249999999999</v>
      </c>
      <c r="U1088" s="14">
        <v>1768.3330000000001</v>
      </c>
      <c r="V1088" s="14">
        <v>1777.231</v>
      </c>
      <c r="W1088" s="14">
        <v>1594.085</v>
      </c>
      <c r="X1088" s="14">
        <v>1322.6969999999999</v>
      </c>
      <c r="Y1088" s="14">
        <v>1227.4390000000001</v>
      </c>
      <c r="Z1088" s="14">
        <v>1119.2719999999999</v>
      </c>
      <c r="AA1088" s="14">
        <v>846.44989999999996</v>
      </c>
      <c r="AB1088" s="14">
        <v>876.24639999999999</v>
      </c>
      <c r="AC1088" s="14">
        <v>879.59370000000001</v>
      </c>
      <c r="AD1088" s="14">
        <v>829.60910000000001</v>
      </c>
      <c r="AE1088" s="14">
        <v>744.36559999999997</v>
      </c>
      <c r="AF1088" s="14">
        <v>681.7835</v>
      </c>
      <c r="AG1088" s="14">
        <v>1128.9649999999999</v>
      </c>
      <c r="AH1088" s="14">
        <v>623.40139999999997</v>
      </c>
      <c r="AI1088" s="14">
        <v>619.62180000000001</v>
      </c>
      <c r="AJ1088" s="14">
        <v>609.06259999999997</v>
      </c>
      <c r="AK1088" s="14">
        <v>599.39610000000005</v>
      </c>
      <c r="AL1088" s="14">
        <v>605.82439999999997</v>
      </c>
      <c r="AM1088" s="14">
        <v>664.78579999999999</v>
      </c>
      <c r="AN1088" s="14">
        <v>804.6155</v>
      </c>
      <c r="AO1088" s="14">
        <v>1066.425</v>
      </c>
      <c r="AP1088" s="14">
        <v>1362.5419999999999</v>
      </c>
      <c r="AQ1088" s="14">
        <v>1601.3889999999999</v>
      </c>
      <c r="AR1088" s="14">
        <v>1742.5</v>
      </c>
      <c r="AS1088" s="14">
        <v>1808.693</v>
      </c>
      <c r="AT1088" s="14">
        <v>1769.384</v>
      </c>
      <c r="AU1088" s="14">
        <v>1764.0350000000001</v>
      </c>
      <c r="AV1088" s="14">
        <v>1632.0989999999999</v>
      </c>
      <c r="AW1088" s="14">
        <v>1481.92</v>
      </c>
      <c r="AX1088" s="14">
        <v>1367.569</v>
      </c>
      <c r="AY1088" s="14">
        <v>1251.9359999999999</v>
      </c>
      <c r="AZ1088" s="14">
        <v>975.96029999999996</v>
      </c>
      <c r="BA1088" s="14">
        <v>889.9357</v>
      </c>
      <c r="BB1088" s="14">
        <v>880.91880000000003</v>
      </c>
      <c r="BC1088" s="14">
        <v>818.92269999999996</v>
      </c>
      <c r="BD1088" s="14">
        <v>721.93230000000005</v>
      </c>
      <c r="BE1088" s="14">
        <v>666.28949999999998</v>
      </c>
      <c r="BF1088" s="14">
        <v>1269.414</v>
      </c>
      <c r="BG1088" s="14">
        <v>70.495900000000006</v>
      </c>
      <c r="BH1088" s="14">
        <v>70.085800000000006</v>
      </c>
      <c r="BI1088" s="14">
        <v>69.791499999999999</v>
      </c>
      <c r="BJ1088" s="14">
        <v>69.349000000000004</v>
      </c>
      <c r="BK1088" s="14">
        <v>69.216899999999995</v>
      </c>
      <c r="BL1088" s="14">
        <v>68.960400000000007</v>
      </c>
      <c r="BM1088" s="14">
        <v>69.368700000000004</v>
      </c>
      <c r="BN1088" s="14">
        <v>71.743399999999994</v>
      </c>
      <c r="BO1088" s="14">
        <v>74.784499999999994</v>
      </c>
      <c r="BP1088" s="14">
        <v>77.900599999999997</v>
      </c>
      <c r="BQ1088" s="14">
        <v>80.439800000000005</v>
      </c>
      <c r="BR1088" s="14">
        <v>81.904899999999998</v>
      </c>
      <c r="BS1088" s="14">
        <v>82.268100000000004</v>
      </c>
      <c r="BT1088" s="14">
        <v>82.191999999999993</v>
      </c>
      <c r="BU1088" s="14">
        <v>81.856200000000001</v>
      </c>
      <c r="BV1088" s="14">
        <v>81.6404</v>
      </c>
      <c r="BW1088" s="14">
        <v>80.4148</v>
      </c>
      <c r="BX1088" s="14">
        <v>78.520799999999994</v>
      </c>
      <c r="BY1088" s="14">
        <v>76.421800000000005</v>
      </c>
      <c r="BZ1088" s="14">
        <v>74.5458</v>
      </c>
      <c r="CA1088" s="14">
        <v>73.290199999999999</v>
      </c>
      <c r="CB1088" s="14">
        <v>72.145399999999995</v>
      </c>
      <c r="CC1088" s="14">
        <v>71.690899999999999</v>
      </c>
      <c r="CD1088" s="14">
        <v>71.330399999999997</v>
      </c>
      <c r="CE1088" s="14">
        <v>25.599550000000001</v>
      </c>
      <c r="CF1088" s="14">
        <v>25.08766</v>
      </c>
      <c r="CG1088" s="14">
        <v>26.698309999999999</v>
      </c>
      <c r="CH1088" s="14">
        <v>28.206710000000001</v>
      </c>
      <c r="CI1088" s="14">
        <v>25.969159999999999</v>
      </c>
      <c r="CJ1088" s="14">
        <v>24.078029999999998</v>
      </c>
      <c r="CK1088" s="14">
        <v>23.146799999999999</v>
      </c>
      <c r="CL1088" s="14">
        <v>25.745439999999999</v>
      </c>
      <c r="CM1088" s="14">
        <v>25.992370000000001</v>
      </c>
      <c r="CN1088" s="14">
        <v>26.59656</v>
      </c>
      <c r="CO1088" s="14">
        <v>29.585000000000001</v>
      </c>
      <c r="CP1088" s="14">
        <v>30.95552</v>
      </c>
      <c r="CQ1088" s="14">
        <v>28.54365</v>
      </c>
      <c r="CR1088" s="14">
        <v>25.02347</v>
      </c>
      <c r="CS1088" s="14">
        <v>21.928470000000001</v>
      </c>
      <c r="CT1088" s="14">
        <v>20.242650000000001</v>
      </c>
      <c r="CU1088" s="14">
        <v>23.896560000000001</v>
      </c>
      <c r="CV1088" s="14">
        <v>22.668040000000001</v>
      </c>
      <c r="CW1088" s="14">
        <v>21.130849999999999</v>
      </c>
      <c r="CX1088" s="14">
        <v>22.425540000000002</v>
      </c>
      <c r="CY1088" s="14">
        <v>24.34188</v>
      </c>
      <c r="CZ1088" s="14">
        <v>26.11515</v>
      </c>
      <c r="DA1088" s="14">
        <v>22.70148</v>
      </c>
      <c r="DB1088" s="14">
        <v>23.821829999999999</v>
      </c>
      <c r="DC1088" s="14">
        <v>15.388389999999999</v>
      </c>
      <c r="DD1088" s="14">
        <f>SUMIFS(CountData!$H:$H, CountData!$A:$A, $B1088,CountData!$B:$B, $C1088, CountData!$C:$C, $D1088, CountData!$D:$D, $E1088, CountData!$E:$E, $F1088, CountData!$F:$F, $G1088, CountData!$G:$G, $H1088)</f>
        <v>16</v>
      </c>
      <c r="DE1088" s="14">
        <f>SUMIFS(CountData!$I:$I, CountData!$A:$A, $B1088, CountData!$B:$B, $C1088, CountData!$C:$C, $D1088, CountData!$D:$D, $E1088, CountData!$E:$E, $F1088, CountData!$F:$F, $G1088, CountData!$G:$G, $H1088)</f>
        <v>19</v>
      </c>
      <c r="DF1088" s="27">
        <f t="shared" ca="1" si="16"/>
        <v>304.41652499999987</v>
      </c>
      <c r="DG1088" s="14">
        <v>0</v>
      </c>
    </row>
    <row r="1089" spans="1:111" x14ac:dyDescent="0.25">
      <c r="A1089" s="14" t="s">
        <v>56</v>
      </c>
      <c r="B1089" s="14" t="s">
        <v>55</v>
      </c>
      <c r="C1089" s="14" t="s">
        <v>55</v>
      </c>
      <c r="D1089" s="14" t="s">
        <v>55</v>
      </c>
      <c r="E1089" s="14" t="s">
        <v>55</v>
      </c>
      <c r="F1089" s="14" t="s">
        <v>124</v>
      </c>
      <c r="G1089" s="14" t="s">
        <v>102</v>
      </c>
      <c r="H1089" s="14" t="s">
        <v>175</v>
      </c>
      <c r="I1089" s="14">
        <v>1873.5609999999999</v>
      </c>
      <c r="J1089" s="14">
        <v>1839.664</v>
      </c>
      <c r="K1089" s="14">
        <v>1828.097</v>
      </c>
      <c r="L1089" s="14">
        <v>1938.2829999999999</v>
      </c>
      <c r="M1089" s="14">
        <v>2041.7650000000001</v>
      </c>
      <c r="N1089" s="14">
        <v>2279.2869999999998</v>
      </c>
      <c r="O1089" s="14">
        <v>2533.9650000000001</v>
      </c>
      <c r="P1089" s="14">
        <v>3279.9749999999999</v>
      </c>
      <c r="Q1089" s="14">
        <v>4004.9349999999999</v>
      </c>
      <c r="R1089" s="14">
        <v>4843.6689999999999</v>
      </c>
      <c r="S1089" s="14">
        <v>5098.4219999999996</v>
      </c>
      <c r="T1089" s="14">
        <v>5363.8130000000001</v>
      </c>
      <c r="U1089" s="14">
        <v>5497.4250000000002</v>
      </c>
      <c r="V1089" s="14">
        <v>5665.12</v>
      </c>
      <c r="W1089" s="14">
        <v>5654.5280000000002</v>
      </c>
      <c r="X1089" s="14">
        <v>4546.0020000000004</v>
      </c>
      <c r="Y1089" s="14">
        <v>4692.0969999999998</v>
      </c>
      <c r="Z1089" s="14">
        <v>4521.3549999999996</v>
      </c>
      <c r="AA1089" s="14">
        <v>4494.6329999999998</v>
      </c>
      <c r="AB1089" s="14">
        <v>5430.6570000000002</v>
      </c>
      <c r="AC1089" s="14">
        <v>4818.0360000000001</v>
      </c>
      <c r="AD1089" s="14">
        <v>3276.3069999999998</v>
      </c>
      <c r="AE1089" s="14">
        <v>2352.5479999999998</v>
      </c>
      <c r="AF1089" s="14">
        <v>1967.5229999999999</v>
      </c>
      <c r="AG1089" s="14">
        <v>4563.5219999999999</v>
      </c>
      <c r="AH1089" s="14">
        <v>1866.385</v>
      </c>
      <c r="AI1089" s="14">
        <v>1837.5930000000001</v>
      </c>
      <c r="AJ1089" s="14">
        <v>1842.0039999999999</v>
      </c>
      <c r="AK1089" s="14">
        <v>1957.874</v>
      </c>
      <c r="AL1089" s="14">
        <v>2068.6309999999999</v>
      </c>
      <c r="AM1089" s="14">
        <v>2284.3490000000002</v>
      </c>
      <c r="AN1089" s="14">
        <v>2547.1469999999999</v>
      </c>
      <c r="AO1089" s="14">
        <v>3306.7179999999998</v>
      </c>
      <c r="AP1089" s="14">
        <v>3966.8049999999998</v>
      </c>
      <c r="AQ1089" s="14">
        <v>4783.17</v>
      </c>
      <c r="AR1089" s="14">
        <v>5036.2629999999999</v>
      </c>
      <c r="AS1089" s="14">
        <v>5298.2079999999996</v>
      </c>
      <c r="AT1089" s="14">
        <v>5459.8379999999997</v>
      </c>
      <c r="AU1089" s="14">
        <v>5538.5770000000002</v>
      </c>
      <c r="AV1089" s="14">
        <v>5604.1710000000003</v>
      </c>
      <c r="AW1089" s="14">
        <v>5746.8950000000004</v>
      </c>
      <c r="AX1089" s="14">
        <v>5787.19</v>
      </c>
      <c r="AY1089" s="14">
        <v>5704.616</v>
      </c>
      <c r="AZ1089" s="14">
        <v>5499.2790000000005</v>
      </c>
      <c r="BA1089" s="14">
        <v>5192.4409999999998</v>
      </c>
      <c r="BB1089" s="14">
        <v>4679.9390000000003</v>
      </c>
      <c r="BC1089" s="14">
        <v>3237.694</v>
      </c>
      <c r="BD1089" s="14">
        <v>2326.8380000000002</v>
      </c>
      <c r="BE1089" s="14">
        <v>1919.133</v>
      </c>
      <c r="BF1089" s="14">
        <v>5671.5360000000001</v>
      </c>
      <c r="BG1089" s="14">
        <v>72.524500000000003</v>
      </c>
      <c r="BH1089" s="14">
        <v>72.0398</v>
      </c>
      <c r="BI1089" s="14">
        <v>71.853899999999996</v>
      </c>
      <c r="BJ1089" s="14">
        <v>71.566999999999993</v>
      </c>
      <c r="BK1089" s="14">
        <v>71.4542</v>
      </c>
      <c r="BL1089" s="14">
        <v>71.360600000000005</v>
      </c>
      <c r="BM1089" s="14">
        <v>72.153599999999997</v>
      </c>
      <c r="BN1089" s="14">
        <v>74.539400000000001</v>
      </c>
      <c r="BO1089" s="14">
        <v>77.027500000000003</v>
      </c>
      <c r="BP1089" s="14">
        <v>79.927899999999994</v>
      </c>
      <c r="BQ1089" s="14">
        <v>82.549800000000005</v>
      </c>
      <c r="BR1089" s="14">
        <v>83.869799999999998</v>
      </c>
      <c r="BS1089" s="14">
        <v>84.168199999999999</v>
      </c>
      <c r="BT1089" s="14">
        <v>84.157300000000006</v>
      </c>
      <c r="BU1089" s="14">
        <v>83.818600000000004</v>
      </c>
      <c r="BV1089" s="14">
        <v>83.516499999999994</v>
      </c>
      <c r="BW1089" s="14">
        <v>82.609399999999994</v>
      </c>
      <c r="BX1089" s="14">
        <v>80.852999999999994</v>
      </c>
      <c r="BY1089" s="14">
        <v>78.967799999999997</v>
      </c>
      <c r="BZ1089" s="14">
        <v>77.200500000000005</v>
      </c>
      <c r="CA1089" s="14">
        <v>76.002499999999998</v>
      </c>
      <c r="CB1089" s="14">
        <v>74.871799999999993</v>
      </c>
      <c r="CC1089" s="14">
        <v>74.459299999999999</v>
      </c>
      <c r="CD1089" s="14">
        <v>73.923599999999993</v>
      </c>
      <c r="CE1089" s="14">
        <v>55.500819999999997</v>
      </c>
      <c r="CF1089" s="14">
        <v>49.135759999999998</v>
      </c>
      <c r="CG1089" s="14">
        <v>43.603920000000002</v>
      </c>
      <c r="CH1089" s="14">
        <v>38.884709999999998</v>
      </c>
      <c r="CI1089" s="14">
        <v>26.860600000000002</v>
      </c>
      <c r="CJ1089" s="14">
        <v>16.635020000000001</v>
      </c>
      <c r="CK1089" s="14">
        <v>17.425640000000001</v>
      </c>
      <c r="CL1089" s="14">
        <v>22.614429999999999</v>
      </c>
      <c r="CM1089" s="14">
        <v>21.152729999999998</v>
      </c>
      <c r="CN1089" s="14">
        <v>22.88401</v>
      </c>
      <c r="CO1089" s="14">
        <v>24.390989999999999</v>
      </c>
      <c r="CP1089" s="14">
        <v>26.88691</v>
      </c>
      <c r="CQ1089" s="14">
        <v>25.04533</v>
      </c>
      <c r="CR1089" s="14">
        <v>23.362549999999999</v>
      </c>
      <c r="CS1089" s="14">
        <v>25.72795</v>
      </c>
      <c r="CT1089" s="14">
        <v>34.140239999999999</v>
      </c>
      <c r="CU1089" s="14">
        <v>40.50311</v>
      </c>
      <c r="CV1089" s="14">
        <v>39.698569999999997</v>
      </c>
      <c r="CW1089" s="14">
        <v>43.393610000000002</v>
      </c>
      <c r="CX1089" s="14">
        <v>54.477379999999997</v>
      </c>
      <c r="CY1089" s="14">
        <v>58.656019999999998</v>
      </c>
      <c r="CZ1089" s="14">
        <v>60.333390000000001</v>
      </c>
      <c r="DA1089" s="14">
        <v>61.305399999999999</v>
      </c>
      <c r="DB1089" s="14">
        <v>64.588260000000005</v>
      </c>
      <c r="DC1089" s="14">
        <v>32.50515</v>
      </c>
      <c r="DD1089" s="14">
        <f>SUMIFS(CountData!$H:$H, CountData!$A:$A, $B1089,CountData!$B:$B, $C1089, CountData!$C:$C, $D1089, CountData!$D:$D, $E1089, CountData!$E:$E, $F1089, CountData!$F:$F, $G1089, CountData!$G:$G, $H1089)</f>
        <v>16</v>
      </c>
      <c r="DE1089" s="14">
        <f>SUMIFS(CountData!$I:$I, CountData!$A:$A, $B1089, CountData!$B:$B, $C1089, CountData!$C:$C, $D1089, CountData!$D:$D, $E1089, CountData!$E:$E, $F1089, CountData!$F:$F, $G1089, CountData!$G:$G, $H1089)</f>
        <v>19</v>
      </c>
      <c r="DF1089" s="27">
        <f t="shared" ca="1" si="16"/>
        <v>1147.1962500000009</v>
      </c>
      <c r="DG1089" s="14">
        <v>0</v>
      </c>
    </row>
    <row r="1090" spans="1:111" x14ac:dyDescent="0.25">
      <c r="A1090" s="14" t="s">
        <v>56</v>
      </c>
      <c r="B1090" s="14" t="s">
        <v>55</v>
      </c>
      <c r="C1090" s="14" t="s">
        <v>55</v>
      </c>
      <c r="D1090" s="14" t="s">
        <v>55</v>
      </c>
      <c r="E1090" s="14" t="s">
        <v>55</v>
      </c>
      <c r="F1090" s="14" t="s">
        <v>125</v>
      </c>
      <c r="G1090" s="14" t="s">
        <v>62</v>
      </c>
      <c r="H1090" s="14" t="s">
        <v>175</v>
      </c>
      <c r="I1090" s="14">
        <v>9620.7119999999995</v>
      </c>
      <c r="J1090" s="14">
        <v>9229.1440000000002</v>
      </c>
      <c r="K1090" s="14">
        <v>8975.6839999999993</v>
      </c>
      <c r="L1090" s="14">
        <v>8921.3770000000004</v>
      </c>
      <c r="M1090" s="14">
        <v>9849.7659999999996</v>
      </c>
      <c r="N1090" s="14">
        <v>11735.47</v>
      </c>
      <c r="O1090" s="14">
        <v>13781.35</v>
      </c>
      <c r="P1090" s="14">
        <v>16043.97</v>
      </c>
      <c r="Q1090" s="14">
        <v>17779.21</v>
      </c>
      <c r="R1090" s="14">
        <v>19488.77</v>
      </c>
      <c r="S1090" s="14">
        <v>20629.97</v>
      </c>
      <c r="T1090" s="14">
        <v>21055.84</v>
      </c>
      <c r="U1090" s="14">
        <v>21238.95</v>
      </c>
      <c r="V1090" s="14">
        <v>20941.07</v>
      </c>
      <c r="W1090" s="14">
        <v>14270.71</v>
      </c>
      <c r="X1090" s="14">
        <v>10625.4</v>
      </c>
      <c r="Y1090" s="14">
        <v>9828.1679999999997</v>
      </c>
      <c r="Z1090" s="14">
        <v>8854.1959999999999</v>
      </c>
      <c r="AA1090" s="14">
        <v>7067.5230000000001</v>
      </c>
      <c r="AB1090" s="14">
        <v>9233.7990000000009</v>
      </c>
      <c r="AC1090" s="14">
        <v>12347.84</v>
      </c>
      <c r="AD1090" s="14">
        <v>11582.88</v>
      </c>
      <c r="AE1090" s="14">
        <v>10658.59</v>
      </c>
      <c r="AF1090" s="14">
        <v>9860.3700000000008</v>
      </c>
      <c r="AG1090" s="14">
        <v>9093.8209999999999</v>
      </c>
      <c r="AH1090" s="14">
        <v>9525.7240000000002</v>
      </c>
      <c r="AI1090" s="14">
        <v>9141.4969999999994</v>
      </c>
      <c r="AJ1090" s="14">
        <v>9006.4470000000001</v>
      </c>
      <c r="AK1090" s="14">
        <v>9118.5169999999998</v>
      </c>
      <c r="AL1090" s="14">
        <v>10024.23</v>
      </c>
      <c r="AM1090" s="14">
        <v>11906.48</v>
      </c>
      <c r="AN1090" s="14">
        <v>13832.05</v>
      </c>
      <c r="AO1090" s="14">
        <v>15942.73</v>
      </c>
      <c r="AP1090" s="14">
        <v>17803.61</v>
      </c>
      <c r="AQ1090" s="14">
        <v>19250.22</v>
      </c>
      <c r="AR1090" s="14">
        <v>20510.91</v>
      </c>
      <c r="AS1090" s="14">
        <v>20923.990000000002</v>
      </c>
      <c r="AT1090" s="14">
        <v>20859.97</v>
      </c>
      <c r="AU1090" s="14">
        <v>20521.62</v>
      </c>
      <c r="AV1090" s="14">
        <v>19972.09</v>
      </c>
      <c r="AW1090" s="14">
        <v>18841.11</v>
      </c>
      <c r="AX1090" s="14">
        <v>17733.91</v>
      </c>
      <c r="AY1090" s="14">
        <v>16526.689999999999</v>
      </c>
      <c r="AZ1090" s="14">
        <v>13987.44</v>
      </c>
      <c r="BA1090" s="14">
        <v>13011.33</v>
      </c>
      <c r="BB1090" s="14">
        <v>12625.63</v>
      </c>
      <c r="BC1090" s="14">
        <v>11651.4</v>
      </c>
      <c r="BD1090" s="14">
        <v>10674.9</v>
      </c>
      <c r="BE1090" s="14">
        <v>9876.1919999999991</v>
      </c>
      <c r="BF1090" s="14">
        <v>16767.919999999998</v>
      </c>
      <c r="BG1090" s="14">
        <v>70.278000000000006</v>
      </c>
      <c r="BH1090" s="14">
        <v>69.854500000000002</v>
      </c>
      <c r="BI1090" s="14">
        <v>69.576800000000006</v>
      </c>
      <c r="BJ1090" s="14">
        <v>69.084299999999999</v>
      </c>
      <c r="BK1090" s="14">
        <v>68.994500000000002</v>
      </c>
      <c r="BL1090" s="14">
        <v>68.701700000000002</v>
      </c>
      <c r="BM1090" s="14">
        <v>69.224800000000002</v>
      </c>
      <c r="BN1090" s="14">
        <v>71.975899999999996</v>
      </c>
      <c r="BO1090" s="14">
        <v>75.4529</v>
      </c>
      <c r="BP1090" s="14">
        <v>78.869799999999998</v>
      </c>
      <c r="BQ1090" s="14">
        <v>81.602500000000006</v>
      </c>
      <c r="BR1090" s="14">
        <v>83.135599999999997</v>
      </c>
      <c r="BS1090" s="14">
        <v>83.416600000000003</v>
      </c>
      <c r="BT1090" s="14">
        <v>83.289299999999997</v>
      </c>
      <c r="BU1090" s="14">
        <v>82.832700000000003</v>
      </c>
      <c r="BV1090" s="14">
        <v>82.522300000000001</v>
      </c>
      <c r="BW1090" s="14">
        <v>81.261399999999995</v>
      </c>
      <c r="BX1090" s="14">
        <v>79.199700000000007</v>
      </c>
      <c r="BY1090" s="14">
        <v>76.784199999999998</v>
      </c>
      <c r="BZ1090" s="14">
        <v>74.636899999999997</v>
      </c>
      <c r="CA1090" s="14">
        <v>73.245599999999996</v>
      </c>
      <c r="CB1090" s="14">
        <v>71.881799999999998</v>
      </c>
      <c r="CC1090" s="14">
        <v>71.394900000000007</v>
      </c>
      <c r="CD1090" s="14">
        <v>71.112399999999994</v>
      </c>
      <c r="CE1090" s="14">
        <v>886.02530000000002</v>
      </c>
      <c r="CF1090" s="14">
        <v>889.01610000000005</v>
      </c>
      <c r="CG1090" s="14">
        <v>897.99570000000006</v>
      </c>
      <c r="CH1090" s="14">
        <v>893.25959999999998</v>
      </c>
      <c r="CI1090" s="14">
        <v>986.69069999999999</v>
      </c>
      <c r="CJ1090" s="14">
        <v>1126.9179999999999</v>
      </c>
      <c r="CK1090" s="14">
        <v>1149.309</v>
      </c>
      <c r="CL1090" s="14">
        <v>1767.2460000000001</v>
      </c>
      <c r="CM1090" s="14">
        <v>3066.4949999999999</v>
      </c>
      <c r="CN1090" s="14">
        <v>3920.6570000000002</v>
      </c>
      <c r="CO1090" s="14">
        <v>5428.0410000000002</v>
      </c>
      <c r="CP1090" s="14">
        <v>6286.0789999999997</v>
      </c>
      <c r="CQ1090" s="14">
        <v>6035.9610000000002</v>
      </c>
      <c r="CR1090" s="14">
        <v>6085.7669999999998</v>
      </c>
      <c r="CS1090" s="14">
        <v>5230.2560000000003</v>
      </c>
      <c r="CT1090" s="14">
        <v>5532.24</v>
      </c>
      <c r="CU1090" s="14">
        <v>5292.9129999999996</v>
      </c>
      <c r="CV1090" s="14">
        <v>5181.4489999999996</v>
      </c>
      <c r="CW1090" s="14">
        <v>4703.84</v>
      </c>
      <c r="CX1090" s="14">
        <v>4334.49</v>
      </c>
      <c r="CY1090" s="14">
        <v>3527.221</v>
      </c>
      <c r="CZ1090" s="14">
        <v>2481.9780000000001</v>
      </c>
      <c r="DA1090" s="14">
        <v>1445.404</v>
      </c>
      <c r="DB1090" s="14">
        <v>1128.604</v>
      </c>
      <c r="DC1090" s="14">
        <v>4380.3770000000004</v>
      </c>
      <c r="DD1090" s="14">
        <f>SUMIFS(CountData!$H:$H, CountData!$A:$A, $B1090,CountData!$B:$B, $C1090, CountData!$C:$C, $D1090, CountData!$D:$D, $E1090, CountData!$E:$E, $F1090, CountData!$F:$F, $G1090, CountData!$G:$G, $H1090)</f>
        <v>16</v>
      </c>
      <c r="DE1090" s="14">
        <f>SUMIFS(CountData!$I:$I, CountData!$A:$A, $B1090, CountData!$B:$B, $C1090, CountData!$C:$C, $D1090, CountData!$D:$D, $E1090, CountData!$E:$E, $F1090, CountData!$F:$F, $G1090, CountData!$G:$G, $H1090)</f>
        <v>19</v>
      </c>
      <c r="DF1090" s="27">
        <f t="shared" ca="1" si="16"/>
        <v>9174.6282500000016</v>
      </c>
      <c r="DG1090" s="14">
        <v>0</v>
      </c>
    </row>
    <row r="1091" spans="1:111" x14ac:dyDescent="0.25">
      <c r="A1091" s="14" t="s">
        <v>56</v>
      </c>
      <c r="B1091" s="14" t="s">
        <v>55</v>
      </c>
      <c r="C1091" s="14" t="s">
        <v>55</v>
      </c>
      <c r="D1091" s="14" t="s">
        <v>55</v>
      </c>
      <c r="E1091" s="14" t="s">
        <v>55</v>
      </c>
      <c r="F1091" s="14" t="s">
        <v>125</v>
      </c>
      <c r="G1091" s="14" t="s">
        <v>103</v>
      </c>
      <c r="H1091" s="14" t="s">
        <v>175</v>
      </c>
      <c r="I1091" s="14">
        <v>13155.98</v>
      </c>
      <c r="J1091" s="14">
        <v>13023.59</v>
      </c>
      <c r="K1091" s="14">
        <v>13089.66</v>
      </c>
      <c r="L1091" s="14">
        <v>13291.6</v>
      </c>
      <c r="M1091" s="14">
        <v>13563.01</v>
      </c>
      <c r="N1091" s="14">
        <v>14036.02</v>
      </c>
      <c r="O1091" s="14">
        <v>15501.65</v>
      </c>
      <c r="P1091" s="14">
        <v>15467.47</v>
      </c>
      <c r="Q1091" s="14">
        <v>15698.57</v>
      </c>
      <c r="R1091" s="14">
        <v>16394.27</v>
      </c>
      <c r="S1091" s="14">
        <v>16786.82</v>
      </c>
      <c r="T1091" s="14">
        <v>17015.099999999999</v>
      </c>
      <c r="U1091" s="14">
        <v>17023.72</v>
      </c>
      <c r="V1091" s="14">
        <v>17246.580000000002</v>
      </c>
      <c r="W1091" s="14">
        <v>17051.79</v>
      </c>
      <c r="X1091" s="14">
        <v>15183.96</v>
      </c>
      <c r="Y1091" s="14">
        <v>15118.74</v>
      </c>
      <c r="Z1091" s="14">
        <v>15000.42</v>
      </c>
      <c r="AA1091" s="14">
        <v>14795.36</v>
      </c>
      <c r="AB1091" s="14">
        <v>16716.34</v>
      </c>
      <c r="AC1091" s="14">
        <v>16995</v>
      </c>
      <c r="AD1091" s="14">
        <v>16599.939999999999</v>
      </c>
      <c r="AE1091" s="14">
        <v>14495.13</v>
      </c>
      <c r="AF1091" s="14">
        <v>13893.38</v>
      </c>
      <c r="AG1091" s="14">
        <v>15024.62</v>
      </c>
      <c r="AH1091" s="14">
        <v>13181.64</v>
      </c>
      <c r="AI1091" s="14">
        <v>12999.57</v>
      </c>
      <c r="AJ1091" s="14">
        <v>13077.83</v>
      </c>
      <c r="AK1091" s="14">
        <v>13301.11</v>
      </c>
      <c r="AL1091" s="14">
        <v>13554.15</v>
      </c>
      <c r="AM1091" s="14">
        <v>14053.2</v>
      </c>
      <c r="AN1091" s="14">
        <v>15510.79</v>
      </c>
      <c r="AO1091" s="14">
        <v>15450.19</v>
      </c>
      <c r="AP1091" s="14">
        <v>15654.65</v>
      </c>
      <c r="AQ1091" s="14">
        <v>16346.61</v>
      </c>
      <c r="AR1091" s="14">
        <v>16711.07</v>
      </c>
      <c r="AS1091" s="14">
        <v>16932.669999999998</v>
      </c>
      <c r="AT1091" s="14">
        <v>16981.939999999999</v>
      </c>
      <c r="AU1091" s="14">
        <v>17224.84</v>
      </c>
      <c r="AV1091" s="14">
        <v>17243.990000000002</v>
      </c>
      <c r="AW1091" s="14">
        <v>17439.04</v>
      </c>
      <c r="AX1091" s="14">
        <v>17337.53</v>
      </c>
      <c r="AY1091" s="14">
        <v>17208.28</v>
      </c>
      <c r="AZ1091" s="14">
        <v>16886.7</v>
      </c>
      <c r="BA1091" s="14">
        <v>16943.96</v>
      </c>
      <c r="BB1091" s="14">
        <v>16923.63</v>
      </c>
      <c r="BC1091" s="14">
        <v>16556.54</v>
      </c>
      <c r="BD1091" s="14">
        <v>14463.77</v>
      </c>
      <c r="BE1091" s="14">
        <v>13813.3</v>
      </c>
      <c r="BF1091" s="14">
        <v>17202.03</v>
      </c>
      <c r="BG1091" s="14">
        <v>72.504199999999997</v>
      </c>
      <c r="BH1091" s="14">
        <v>72.018000000000001</v>
      </c>
      <c r="BI1091" s="14">
        <v>71.829400000000007</v>
      </c>
      <c r="BJ1091" s="14">
        <v>71.539299999999997</v>
      </c>
      <c r="BK1091" s="14">
        <v>71.429199999999994</v>
      </c>
      <c r="BL1091" s="14">
        <v>71.333799999999997</v>
      </c>
      <c r="BM1091" s="14">
        <v>72.150499999999994</v>
      </c>
      <c r="BN1091" s="14">
        <v>74.585899999999995</v>
      </c>
      <c r="BO1091" s="14">
        <v>77.126000000000005</v>
      </c>
      <c r="BP1091" s="14">
        <v>80.051000000000002</v>
      </c>
      <c r="BQ1091" s="14">
        <v>82.715299999999999</v>
      </c>
      <c r="BR1091" s="14">
        <v>84.069100000000006</v>
      </c>
      <c r="BS1091" s="14">
        <v>84.332099999999997</v>
      </c>
      <c r="BT1091" s="14">
        <v>84.328299999999999</v>
      </c>
      <c r="BU1091" s="14">
        <v>83.968599999999995</v>
      </c>
      <c r="BV1091" s="14">
        <v>83.6541</v>
      </c>
      <c r="BW1091" s="14">
        <v>82.736000000000004</v>
      </c>
      <c r="BX1091" s="14">
        <v>80.978700000000003</v>
      </c>
      <c r="BY1091" s="14">
        <v>79.040599999999998</v>
      </c>
      <c r="BZ1091" s="14">
        <v>77.229699999999994</v>
      </c>
      <c r="CA1091" s="14">
        <v>76.005600000000001</v>
      </c>
      <c r="CB1091" s="14">
        <v>74.861999999999995</v>
      </c>
      <c r="CC1091" s="14">
        <v>74.441000000000003</v>
      </c>
      <c r="CD1091" s="14">
        <v>73.903599999999997</v>
      </c>
      <c r="CE1091" s="14">
        <v>88.05086</v>
      </c>
      <c r="CF1091" s="14">
        <v>88.867930000000001</v>
      </c>
      <c r="CG1091" s="14">
        <v>84.403509999999997</v>
      </c>
      <c r="CH1091" s="14">
        <v>75.531890000000004</v>
      </c>
      <c r="CI1091" s="14">
        <v>55.141460000000002</v>
      </c>
      <c r="CJ1091" s="14">
        <v>37.400359999999999</v>
      </c>
      <c r="CK1091" s="14">
        <v>72.684910000000002</v>
      </c>
      <c r="CL1091" s="14">
        <v>24.146820000000002</v>
      </c>
      <c r="CM1091" s="14">
        <v>22.728760000000001</v>
      </c>
      <c r="CN1091" s="14">
        <v>27.70083</v>
      </c>
      <c r="CO1091" s="14">
        <v>40.947150000000001</v>
      </c>
      <c r="CP1091" s="14">
        <v>67.351370000000003</v>
      </c>
      <c r="CQ1091" s="14">
        <v>62.303379999999997</v>
      </c>
      <c r="CR1091" s="14">
        <v>78.241650000000007</v>
      </c>
      <c r="CS1091" s="14">
        <v>101.8133</v>
      </c>
      <c r="CT1091" s="14">
        <v>180.21129999999999</v>
      </c>
      <c r="CU1091" s="14">
        <v>182.6028</v>
      </c>
      <c r="CV1091" s="14">
        <v>174.7362</v>
      </c>
      <c r="CW1091" s="14">
        <v>144.155</v>
      </c>
      <c r="CX1091" s="14">
        <v>69.257279999999994</v>
      </c>
      <c r="CY1091" s="14">
        <v>130.96170000000001</v>
      </c>
      <c r="CZ1091" s="14">
        <v>197.91159999999999</v>
      </c>
      <c r="DA1091" s="14">
        <v>94.187899999999999</v>
      </c>
      <c r="DB1091" s="14">
        <v>102.5518</v>
      </c>
      <c r="DC1091" s="14">
        <v>159.7791</v>
      </c>
      <c r="DD1091" s="14">
        <f>SUMIFS(CountData!$H:$H, CountData!$A:$A, $B1091,CountData!$B:$B, $C1091, CountData!$C:$C, $D1091, CountData!$D:$D, $E1091, CountData!$E:$E, $F1091, CountData!$F:$F, $G1091, CountData!$G:$G, $H1091)</f>
        <v>16</v>
      </c>
      <c r="DE1091" s="14">
        <f>SUMIFS(CountData!$I:$I, CountData!$A:$A, $B1091, CountData!$B:$B, $C1091, CountData!$C:$C, $D1091, CountData!$D:$D, $E1091, CountData!$E:$E, $F1091, CountData!$F:$F, $G1091, CountData!$G:$G, $H1091)</f>
        <v>19</v>
      </c>
      <c r="DF1091" s="27">
        <f t="shared" ref="DF1091:DF1110" ca="1" si="17">(SUM(OFFSET($AG1091, 0, $DD1091-1, 1, $DE1091-$DD1091+1))-SUM(OFFSET($I1091, 0, $DD1091-1, 1, $DE1091-$DD1091+1)))/($DE1091-$DD1091+1)</f>
        <v>2282.59</v>
      </c>
      <c r="DG1091" s="14">
        <v>0</v>
      </c>
    </row>
    <row r="1092" spans="1:111" x14ac:dyDescent="0.25">
      <c r="A1092" s="14" t="s">
        <v>56</v>
      </c>
      <c r="B1092" s="14" t="s">
        <v>55</v>
      </c>
      <c r="C1092" s="14" t="s">
        <v>55</v>
      </c>
      <c r="D1092" s="14" t="s">
        <v>55</v>
      </c>
      <c r="E1092" s="14" t="s">
        <v>55</v>
      </c>
      <c r="F1092" s="14" t="s">
        <v>125</v>
      </c>
      <c r="G1092" s="14" t="s">
        <v>102</v>
      </c>
      <c r="H1092" s="14" t="s">
        <v>175</v>
      </c>
      <c r="I1092" s="14">
        <v>10211.540000000001</v>
      </c>
      <c r="J1092" s="14">
        <v>9803.2029999999995</v>
      </c>
      <c r="K1092" s="14">
        <v>9610.0419999999995</v>
      </c>
      <c r="L1092" s="14">
        <v>10000.16</v>
      </c>
      <c r="M1092" s="14">
        <v>10850.77</v>
      </c>
      <c r="N1092" s="14">
        <v>12094.89</v>
      </c>
      <c r="O1092" s="14">
        <v>14389.9</v>
      </c>
      <c r="P1092" s="14">
        <v>15970.24</v>
      </c>
      <c r="Q1092" s="14">
        <v>18266.28</v>
      </c>
      <c r="R1092" s="14">
        <v>19361.8</v>
      </c>
      <c r="S1092" s="14">
        <v>21645.09</v>
      </c>
      <c r="T1092" s="14">
        <v>22247.79</v>
      </c>
      <c r="U1092" s="14">
        <v>22649.62</v>
      </c>
      <c r="V1092" s="14">
        <v>23014.75</v>
      </c>
      <c r="W1092" s="14">
        <v>23181.75</v>
      </c>
      <c r="X1092" s="14">
        <v>21014.32</v>
      </c>
      <c r="Y1092" s="14">
        <v>20893.07</v>
      </c>
      <c r="Z1092" s="14">
        <v>21046.49</v>
      </c>
      <c r="AA1092" s="14">
        <v>21372.18</v>
      </c>
      <c r="AB1092" s="14">
        <v>23648.73</v>
      </c>
      <c r="AC1092" s="14">
        <v>22633.64</v>
      </c>
      <c r="AD1092" s="14">
        <v>18379.900000000001</v>
      </c>
      <c r="AE1092" s="14">
        <v>14504.77</v>
      </c>
      <c r="AF1092" s="14">
        <v>11578.58</v>
      </c>
      <c r="AG1092" s="14">
        <v>21081.51</v>
      </c>
      <c r="AH1092" s="14">
        <v>10340.700000000001</v>
      </c>
      <c r="AI1092" s="14">
        <v>9984.9069999999992</v>
      </c>
      <c r="AJ1092" s="14">
        <v>9776.857</v>
      </c>
      <c r="AK1092" s="14">
        <v>10133.94</v>
      </c>
      <c r="AL1092" s="14">
        <v>10913.21</v>
      </c>
      <c r="AM1092" s="14">
        <v>12044.9</v>
      </c>
      <c r="AN1092" s="14">
        <v>14373.64</v>
      </c>
      <c r="AO1092" s="14">
        <v>16037.27</v>
      </c>
      <c r="AP1092" s="14">
        <v>18196.93</v>
      </c>
      <c r="AQ1092" s="14">
        <v>19222.73</v>
      </c>
      <c r="AR1092" s="14">
        <v>21488.75</v>
      </c>
      <c r="AS1092" s="14">
        <v>22029.89</v>
      </c>
      <c r="AT1092" s="14">
        <v>22379.57</v>
      </c>
      <c r="AU1092" s="14">
        <v>22557.68</v>
      </c>
      <c r="AV1092" s="14">
        <v>22732.07</v>
      </c>
      <c r="AW1092" s="14">
        <v>23099.24</v>
      </c>
      <c r="AX1092" s="14">
        <v>23352.400000000001</v>
      </c>
      <c r="AY1092" s="14">
        <v>23749.11</v>
      </c>
      <c r="AZ1092" s="14">
        <v>23679.58</v>
      </c>
      <c r="BA1092" s="14">
        <v>23588.36</v>
      </c>
      <c r="BB1092" s="14">
        <v>22666.62</v>
      </c>
      <c r="BC1092" s="14">
        <v>18485.45</v>
      </c>
      <c r="BD1092" s="14">
        <v>14596.65</v>
      </c>
      <c r="BE1092" s="14">
        <v>11545.63</v>
      </c>
      <c r="BF1092" s="14">
        <v>23458.04</v>
      </c>
      <c r="BG1092" s="14">
        <v>72.518299999999996</v>
      </c>
      <c r="BH1092" s="14">
        <v>72.033900000000003</v>
      </c>
      <c r="BI1092" s="14">
        <v>71.844200000000001</v>
      </c>
      <c r="BJ1092" s="14">
        <v>71.55</v>
      </c>
      <c r="BK1092" s="14">
        <v>71.437399999999997</v>
      </c>
      <c r="BL1092" s="14">
        <v>71.354200000000006</v>
      </c>
      <c r="BM1092" s="14">
        <v>72.158100000000005</v>
      </c>
      <c r="BN1092" s="14">
        <v>74.567999999999998</v>
      </c>
      <c r="BO1092" s="14">
        <v>77.078999999999994</v>
      </c>
      <c r="BP1092" s="14">
        <v>79.987099999999998</v>
      </c>
      <c r="BQ1092" s="14">
        <v>82.635300000000001</v>
      </c>
      <c r="BR1092" s="14">
        <v>83.975399999999993</v>
      </c>
      <c r="BS1092" s="14">
        <v>84.251499999999993</v>
      </c>
      <c r="BT1092" s="14">
        <v>84.247</v>
      </c>
      <c r="BU1092" s="14">
        <v>83.911000000000001</v>
      </c>
      <c r="BV1092" s="14">
        <v>83.595699999999994</v>
      </c>
      <c r="BW1092" s="14">
        <v>82.681899999999999</v>
      </c>
      <c r="BX1092" s="14">
        <v>80.933199999999999</v>
      </c>
      <c r="BY1092" s="14">
        <v>79.025300000000001</v>
      </c>
      <c r="BZ1092" s="14">
        <v>77.224500000000006</v>
      </c>
      <c r="CA1092" s="14">
        <v>76.009799999999998</v>
      </c>
      <c r="CB1092" s="14">
        <v>74.871200000000002</v>
      </c>
      <c r="CC1092" s="14">
        <v>74.453100000000006</v>
      </c>
      <c r="CD1092" s="14">
        <v>73.917299999999997</v>
      </c>
      <c r="CE1092" s="14">
        <v>623.97450000000003</v>
      </c>
      <c r="CF1092" s="14">
        <v>556.45429999999999</v>
      </c>
      <c r="CG1092" s="14">
        <v>506.08260000000001</v>
      </c>
      <c r="CH1092" s="14">
        <v>436.16059999999999</v>
      </c>
      <c r="CI1092" s="14">
        <v>371.077</v>
      </c>
      <c r="CJ1092" s="14">
        <v>346.04500000000002</v>
      </c>
      <c r="CK1092" s="14">
        <v>389.28579999999999</v>
      </c>
      <c r="CL1092" s="14">
        <v>425.09730000000002</v>
      </c>
      <c r="CM1092" s="14">
        <v>440.07389999999998</v>
      </c>
      <c r="CN1092" s="14">
        <v>572.68740000000003</v>
      </c>
      <c r="CO1092" s="14">
        <v>762.74329999999998</v>
      </c>
      <c r="CP1092" s="14">
        <v>835.31590000000006</v>
      </c>
      <c r="CQ1092" s="14">
        <v>858.84780000000001</v>
      </c>
      <c r="CR1092" s="14">
        <v>937.42060000000004</v>
      </c>
      <c r="CS1092" s="14">
        <v>1013.259</v>
      </c>
      <c r="CT1092" s="14">
        <v>1038.068</v>
      </c>
      <c r="CU1092" s="14">
        <v>1136.4010000000001</v>
      </c>
      <c r="CV1092" s="14">
        <v>1184.3109999999999</v>
      </c>
      <c r="CW1092" s="14">
        <v>1220.7729999999999</v>
      </c>
      <c r="CX1092" s="14">
        <v>1749.0889999999999</v>
      </c>
      <c r="CY1092" s="14">
        <v>2034.2170000000001</v>
      </c>
      <c r="CZ1092" s="14">
        <v>1443.2919999999999</v>
      </c>
      <c r="DA1092" s="14">
        <v>1165.02</v>
      </c>
      <c r="DB1092" s="14">
        <v>1120.8530000000001</v>
      </c>
      <c r="DC1092" s="14">
        <v>922.0068</v>
      </c>
      <c r="DD1092" s="14">
        <f>SUMIFS(CountData!$H:$H, CountData!$A:$A, $B1092,CountData!$B:$B, $C1092, CountData!$C:$C, $D1092, CountData!$D:$D, $E1092, CountData!$E:$E, $F1092, CountData!$F:$F, $G1092, CountData!$G:$G, $H1092)</f>
        <v>16</v>
      </c>
      <c r="DE1092" s="14">
        <f>SUMIFS(CountData!$I:$I, CountData!$A:$A, $B1092, CountData!$B:$B, $C1092, CountData!$C:$C, $D1092, CountData!$D:$D, $E1092, CountData!$E:$E, $F1092, CountData!$F:$F, $G1092, CountData!$G:$G, $H1092)</f>
        <v>19</v>
      </c>
      <c r="DF1092" s="27">
        <f t="shared" ca="1" si="17"/>
        <v>2151.6899999999987</v>
      </c>
      <c r="DG1092" s="14">
        <v>0</v>
      </c>
    </row>
    <row r="1093" spans="1:111" x14ac:dyDescent="0.25">
      <c r="A1093" s="14" t="s">
        <v>56</v>
      </c>
      <c r="B1093" s="14" t="s">
        <v>55</v>
      </c>
      <c r="C1093" s="14" t="s">
        <v>55</v>
      </c>
      <c r="D1093" s="14" t="s">
        <v>55</v>
      </c>
      <c r="E1093" s="14" t="s">
        <v>55</v>
      </c>
      <c r="F1093" s="14" t="s">
        <v>55</v>
      </c>
      <c r="G1093" s="14" t="s">
        <v>102</v>
      </c>
      <c r="H1093" s="14" t="s">
        <v>175</v>
      </c>
      <c r="I1093" s="14">
        <v>12100.25</v>
      </c>
      <c r="J1093" s="14">
        <v>11657.64</v>
      </c>
      <c r="K1093" s="14">
        <v>11452.66</v>
      </c>
      <c r="L1093" s="14">
        <v>11952.72</v>
      </c>
      <c r="M1093" s="14">
        <v>12906.88</v>
      </c>
      <c r="N1093" s="14">
        <v>14388.44</v>
      </c>
      <c r="O1093" s="14">
        <v>16943.21</v>
      </c>
      <c r="P1093" s="14">
        <v>19292.21</v>
      </c>
      <c r="Q1093" s="14">
        <v>22327.75</v>
      </c>
      <c r="R1093" s="14">
        <v>24282.26</v>
      </c>
      <c r="S1093" s="14">
        <v>26825.45</v>
      </c>
      <c r="T1093" s="14">
        <v>27697.73</v>
      </c>
      <c r="U1093" s="14">
        <v>28237.53</v>
      </c>
      <c r="V1093" s="14">
        <v>28773.360000000001</v>
      </c>
      <c r="W1093" s="14">
        <v>28931.23</v>
      </c>
      <c r="X1093" s="14">
        <v>25653.18</v>
      </c>
      <c r="Y1093" s="14">
        <v>25678.06</v>
      </c>
      <c r="Z1093" s="14">
        <v>25660.62</v>
      </c>
      <c r="AA1093" s="14">
        <v>25958.91</v>
      </c>
      <c r="AB1093" s="14">
        <v>29152.38</v>
      </c>
      <c r="AC1093" s="14">
        <v>27491.47</v>
      </c>
      <c r="AD1093" s="14">
        <v>21679.8</v>
      </c>
      <c r="AE1093" s="14">
        <v>16874.009999999998</v>
      </c>
      <c r="AF1093" s="14">
        <v>13562.04</v>
      </c>
      <c r="AG1093" s="14">
        <v>25737.69</v>
      </c>
      <c r="AH1093" s="14">
        <v>12222.34</v>
      </c>
      <c r="AI1093" s="14">
        <v>11837.82</v>
      </c>
      <c r="AJ1093" s="14">
        <v>11634.08</v>
      </c>
      <c r="AK1093" s="14">
        <v>12106.81</v>
      </c>
      <c r="AL1093" s="14">
        <v>12996.72</v>
      </c>
      <c r="AM1093" s="14">
        <v>14344.47</v>
      </c>
      <c r="AN1093" s="14">
        <v>16939.189999999999</v>
      </c>
      <c r="AO1093" s="14">
        <v>19383.28</v>
      </c>
      <c r="AP1093" s="14">
        <v>22221.9</v>
      </c>
      <c r="AQ1093" s="14">
        <v>24082.73</v>
      </c>
      <c r="AR1093" s="14">
        <v>26603.61</v>
      </c>
      <c r="AS1093" s="14">
        <v>27413.16</v>
      </c>
      <c r="AT1093" s="14">
        <v>27927.1</v>
      </c>
      <c r="AU1093" s="14">
        <v>28187.19</v>
      </c>
      <c r="AV1093" s="14">
        <v>28429.75</v>
      </c>
      <c r="AW1093" s="14">
        <v>28940.54</v>
      </c>
      <c r="AX1093" s="14">
        <v>29233.87</v>
      </c>
      <c r="AY1093" s="14">
        <v>29548.14</v>
      </c>
      <c r="AZ1093" s="14">
        <v>29272.93</v>
      </c>
      <c r="BA1093" s="14">
        <v>28856.5</v>
      </c>
      <c r="BB1093" s="14">
        <v>27393.89</v>
      </c>
      <c r="BC1093" s="14">
        <v>21750.51</v>
      </c>
      <c r="BD1093" s="14">
        <v>16941.2</v>
      </c>
      <c r="BE1093" s="14">
        <v>13481.37</v>
      </c>
      <c r="BF1093" s="14">
        <v>29223.54</v>
      </c>
      <c r="BG1093" s="14">
        <v>72.525800000000004</v>
      </c>
      <c r="BH1093" s="14">
        <v>72.043300000000002</v>
      </c>
      <c r="BI1093" s="14">
        <v>71.8553</v>
      </c>
      <c r="BJ1093" s="14">
        <v>71.565899999999999</v>
      </c>
      <c r="BK1093" s="14">
        <v>71.452299999999994</v>
      </c>
      <c r="BL1093" s="14">
        <v>71.363699999999994</v>
      </c>
      <c r="BM1093" s="14">
        <v>72.156099999999995</v>
      </c>
      <c r="BN1093" s="14">
        <v>74.538899999999998</v>
      </c>
      <c r="BO1093" s="14">
        <v>77.025099999999995</v>
      </c>
      <c r="BP1093" s="14">
        <v>79.922799999999995</v>
      </c>
      <c r="BQ1093" s="14">
        <v>82.547399999999996</v>
      </c>
      <c r="BR1093" s="14">
        <v>83.870699999999999</v>
      </c>
      <c r="BS1093" s="14">
        <v>84.165400000000005</v>
      </c>
      <c r="BT1093" s="14">
        <v>84.156700000000001</v>
      </c>
      <c r="BU1093" s="14">
        <v>83.822999999999993</v>
      </c>
      <c r="BV1093" s="14">
        <v>83.518699999999995</v>
      </c>
      <c r="BW1093" s="14">
        <v>82.611099999999993</v>
      </c>
      <c r="BX1093" s="14">
        <v>80.861000000000004</v>
      </c>
      <c r="BY1093" s="14">
        <v>78.976799999999997</v>
      </c>
      <c r="BZ1093" s="14">
        <v>77.203599999999994</v>
      </c>
      <c r="CA1093" s="14">
        <v>76.000900000000001</v>
      </c>
      <c r="CB1093" s="14">
        <v>74.872299999999996</v>
      </c>
      <c r="CC1093" s="14">
        <v>74.460099999999997</v>
      </c>
      <c r="CD1093" s="14">
        <v>73.923199999999994</v>
      </c>
      <c r="CE1093" s="14">
        <v>679.5421</v>
      </c>
      <c r="CF1093" s="14">
        <v>605.65340000000003</v>
      </c>
      <c r="CG1093" s="14">
        <v>549.74810000000002</v>
      </c>
      <c r="CH1093" s="14">
        <v>475.10640000000001</v>
      </c>
      <c r="CI1093" s="14">
        <v>398.00479999999999</v>
      </c>
      <c r="CJ1093" s="14">
        <v>362.7466</v>
      </c>
      <c r="CK1093" s="14">
        <v>406.88740000000001</v>
      </c>
      <c r="CL1093" s="14">
        <v>447.9862</v>
      </c>
      <c r="CM1093" s="14">
        <v>461.4255</v>
      </c>
      <c r="CN1093" s="14">
        <v>595.99670000000003</v>
      </c>
      <c r="CO1093" s="14">
        <v>787.72770000000003</v>
      </c>
      <c r="CP1093" s="14">
        <v>862.65940000000001</v>
      </c>
      <c r="CQ1093" s="14">
        <v>884.34939999999995</v>
      </c>
      <c r="CR1093" s="14">
        <v>961.32910000000004</v>
      </c>
      <c r="CS1093" s="14">
        <v>1039.6500000000001</v>
      </c>
      <c r="CT1093" s="14">
        <v>1072.8979999999999</v>
      </c>
      <c r="CU1093" s="14">
        <v>1177.5609999999999</v>
      </c>
      <c r="CV1093" s="14">
        <v>1224.777</v>
      </c>
      <c r="CW1093" s="14">
        <v>1265.502</v>
      </c>
      <c r="CX1093" s="14">
        <v>1804.7829999999999</v>
      </c>
      <c r="CY1093" s="14">
        <v>2094.2170000000001</v>
      </c>
      <c r="CZ1093" s="14">
        <v>1504.066</v>
      </c>
      <c r="DA1093" s="14">
        <v>1226.4680000000001</v>
      </c>
      <c r="DB1093" s="14">
        <v>1185.557</v>
      </c>
      <c r="DC1093" s="14">
        <v>955.19470000000001</v>
      </c>
      <c r="DD1093" s="14">
        <f>SUMIFS(CountData!$H:$H, CountData!$A:$A, $B1093,CountData!$B:$B, $C1093, CountData!$C:$C, $D1093, CountData!$D:$D, $E1093, CountData!$E:$E, $F1093, CountData!$F:$F, $G1093, CountData!$G:$G, $H1093)</f>
        <v>16</v>
      </c>
      <c r="DE1093" s="14">
        <f>SUMIFS(CountData!$I:$I, CountData!$A:$A, $B1093, CountData!$B:$B, $C1093, CountData!$C:$C, $D1093, CountData!$D:$D, $E1093, CountData!$E:$E, $F1093, CountData!$F:$F, $G1093, CountData!$G:$G, $H1093)</f>
        <v>19</v>
      </c>
      <c r="DF1093" s="27">
        <f t="shared" ca="1" si="17"/>
        <v>3300.3824999999997</v>
      </c>
      <c r="DG1093" s="14">
        <v>0</v>
      </c>
    </row>
    <row r="1094" spans="1:111" x14ac:dyDescent="0.25">
      <c r="A1094" s="14" t="s">
        <v>56</v>
      </c>
      <c r="B1094" s="14" t="s">
        <v>55</v>
      </c>
      <c r="C1094" s="14" t="s">
        <v>55</v>
      </c>
      <c r="D1094" s="14" t="s">
        <v>55</v>
      </c>
      <c r="E1094" s="14" t="s">
        <v>55</v>
      </c>
      <c r="F1094" s="14" t="s">
        <v>55</v>
      </c>
      <c r="G1094" s="14" t="s">
        <v>103</v>
      </c>
      <c r="H1094" s="14" t="s">
        <v>175</v>
      </c>
      <c r="I1094" s="14">
        <v>13156.24</v>
      </c>
      <c r="J1094" s="14">
        <v>13023.85</v>
      </c>
      <c r="K1094" s="14">
        <v>13089.88</v>
      </c>
      <c r="L1094" s="14">
        <v>13291.83</v>
      </c>
      <c r="M1094" s="14">
        <v>13563.23</v>
      </c>
      <c r="N1094" s="14">
        <v>14036.24</v>
      </c>
      <c r="O1094" s="14">
        <v>15501.88</v>
      </c>
      <c r="P1094" s="14">
        <v>15467.69</v>
      </c>
      <c r="Q1094" s="14">
        <v>15698.83</v>
      </c>
      <c r="R1094" s="14">
        <v>16394.53</v>
      </c>
      <c r="S1094" s="14">
        <v>16787.080000000002</v>
      </c>
      <c r="T1094" s="14">
        <v>17015.36</v>
      </c>
      <c r="U1094" s="14">
        <v>17023.98</v>
      </c>
      <c r="V1094" s="14">
        <v>17246.830000000002</v>
      </c>
      <c r="W1094" s="14">
        <v>17052.04</v>
      </c>
      <c r="X1094" s="14">
        <v>15184.22</v>
      </c>
      <c r="Y1094" s="14">
        <v>15119</v>
      </c>
      <c r="Z1094" s="14">
        <v>15000.67</v>
      </c>
      <c r="AA1094" s="14">
        <v>14795.62</v>
      </c>
      <c r="AB1094" s="14">
        <v>16716.599999999999</v>
      </c>
      <c r="AC1094" s="14">
        <v>16995.259999999998</v>
      </c>
      <c r="AD1094" s="14">
        <v>16600.21</v>
      </c>
      <c r="AE1094" s="14">
        <v>14495.4</v>
      </c>
      <c r="AF1094" s="14">
        <v>13893.64</v>
      </c>
      <c r="AG1094" s="14">
        <v>15024.88</v>
      </c>
      <c r="AH1094" s="14">
        <v>13181.92</v>
      </c>
      <c r="AI1094" s="14">
        <v>12999.05</v>
      </c>
      <c r="AJ1094" s="14">
        <v>13077.57</v>
      </c>
      <c r="AK1094" s="14">
        <v>13300.52</v>
      </c>
      <c r="AL1094" s="14">
        <v>13552.62</v>
      </c>
      <c r="AM1094" s="14">
        <v>14053.45</v>
      </c>
      <c r="AN1094" s="14">
        <v>15512.58</v>
      </c>
      <c r="AO1094" s="14">
        <v>15451</v>
      </c>
      <c r="AP1094" s="14">
        <v>15655</v>
      </c>
      <c r="AQ1094" s="14">
        <v>16346.34</v>
      </c>
      <c r="AR1094" s="14">
        <v>16710</v>
      </c>
      <c r="AS1094" s="14">
        <v>16932.669999999998</v>
      </c>
      <c r="AT1094" s="14">
        <v>16983.03</v>
      </c>
      <c r="AU1094" s="14">
        <v>17225.189999999999</v>
      </c>
      <c r="AV1094" s="14">
        <v>17244.2</v>
      </c>
      <c r="AW1094" s="14">
        <v>17439.07</v>
      </c>
      <c r="AX1094" s="14">
        <v>17336.86</v>
      </c>
      <c r="AY1094" s="14">
        <v>17208.59</v>
      </c>
      <c r="AZ1094" s="14">
        <v>16888.54</v>
      </c>
      <c r="BA1094" s="14">
        <v>16945.29</v>
      </c>
      <c r="BB1094" s="14">
        <v>16923.82</v>
      </c>
      <c r="BC1094" s="14">
        <v>16556.05</v>
      </c>
      <c r="BD1094" s="14">
        <v>14463.42</v>
      </c>
      <c r="BE1094" s="14">
        <v>13814.23</v>
      </c>
      <c r="BF1094" s="14">
        <v>17202.41</v>
      </c>
      <c r="BG1094" s="14">
        <v>72.501400000000004</v>
      </c>
      <c r="BH1094" s="14">
        <v>72.015699999999995</v>
      </c>
      <c r="BI1094" s="14">
        <v>71.826899999999995</v>
      </c>
      <c r="BJ1094" s="14">
        <v>71.536100000000005</v>
      </c>
      <c r="BK1094" s="14">
        <v>71.426699999999997</v>
      </c>
      <c r="BL1094" s="14">
        <v>71.330600000000004</v>
      </c>
      <c r="BM1094" s="14">
        <v>72.150899999999993</v>
      </c>
      <c r="BN1094" s="14">
        <v>74.591999999999999</v>
      </c>
      <c r="BO1094" s="14">
        <v>77.138300000000001</v>
      </c>
      <c r="BP1094" s="14">
        <v>80.067099999999996</v>
      </c>
      <c r="BQ1094" s="14">
        <v>82.737099999999998</v>
      </c>
      <c r="BR1094" s="14">
        <v>84.096299999999999</v>
      </c>
      <c r="BS1094" s="14">
        <v>84.352999999999994</v>
      </c>
      <c r="BT1094" s="14">
        <v>84.350800000000007</v>
      </c>
      <c r="BU1094" s="14">
        <v>83.988399999999999</v>
      </c>
      <c r="BV1094" s="14">
        <v>83.672799999999995</v>
      </c>
      <c r="BW1094" s="14">
        <v>82.752200000000002</v>
      </c>
      <c r="BX1094" s="14">
        <v>80.993499999999997</v>
      </c>
      <c r="BY1094" s="14">
        <v>79.0488</v>
      </c>
      <c r="BZ1094" s="14">
        <v>77.233099999999993</v>
      </c>
      <c r="CA1094" s="14">
        <v>76.0047</v>
      </c>
      <c r="CB1094" s="14">
        <v>74.859700000000004</v>
      </c>
      <c r="CC1094" s="14">
        <v>74.438299999999998</v>
      </c>
      <c r="CD1094" s="14">
        <v>73.900300000000001</v>
      </c>
      <c r="CE1094" s="14">
        <v>88.057749999999999</v>
      </c>
      <c r="CF1094" s="14">
        <v>88.883899999999997</v>
      </c>
      <c r="CG1094" s="14">
        <v>84.411159999999995</v>
      </c>
      <c r="CH1094" s="14">
        <v>75.544430000000006</v>
      </c>
      <c r="CI1094" s="14">
        <v>55.190829999999998</v>
      </c>
      <c r="CJ1094" s="14">
        <v>37.405459999999998</v>
      </c>
      <c r="CK1094" s="14">
        <v>72.730170000000001</v>
      </c>
      <c r="CL1094" s="14">
        <v>24.164210000000001</v>
      </c>
      <c r="CM1094" s="14">
        <v>22.73414</v>
      </c>
      <c r="CN1094" s="14">
        <v>27.72128</v>
      </c>
      <c r="CO1094" s="14">
        <v>41.009050000000002</v>
      </c>
      <c r="CP1094" s="14">
        <v>67.391220000000004</v>
      </c>
      <c r="CQ1094" s="14">
        <v>62.333530000000003</v>
      </c>
      <c r="CR1094" s="14">
        <v>78.284199999999998</v>
      </c>
      <c r="CS1094" s="14">
        <v>101.85299999999999</v>
      </c>
      <c r="CT1094" s="14">
        <v>180.2595</v>
      </c>
      <c r="CU1094" s="14">
        <v>182.6696</v>
      </c>
      <c r="CV1094" s="14">
        <v>174.77289999999999</v>
      </c>
      <c r="CW1094" s="14">
        <v>144.20089999999999</v>
      </c>
      <c r="CX1094" s="14">
        <v>69.29768</v>
      </c>
      <c r="CY1094" s="14">
        <v>130.99619999999999</v>
      </c>
      <c r="CZ1094" s="14">
        <v>197.95140000000001</v>
      </c>
      <c r="DA1094" s="14">
        <v>94.214609999999993</v>
      </c>
      <c r="DB1094" s="14">
        <v>102.5735</v>
      </c>
      <c r="DC1094" s="14">
        <v>159.81059999999999</v>
      </c>
      <c r="DD1094" s="14">
        <f>SUMIFS(CountData!$H:$H, CountData!$A:$A, $B1094,CountData!$B:$B, $C1094, CountData!$C:$C, $D1094, CountData!$D:$D, $E1094, CountData!$E:$E, $F1094, CountData!$F:$F, $G1094, CountData!$G:$G, $H1094)</f>
        <v>16</v>
      </c>
      <c r="DE1094" s="14">
        <f>SUMIFS(CountData!$I:$I, CountData!$A:$A, $B1094, CountData!$B:$B, $C1094, CountData!$C:$C, $D1094, CountData!$D:$D, $E1094, CountData!$E:$E, $F1094, CountData!$F:$F, $G1094, CountData!$G:$G, $H1094)</f>
        <v>19</v>
      </c>
      <c r="DF1094" s="27">
        <f t="shared" ca="1" si="17"/>
        <v>2282.3024999999998</v>
      </c>
      <c r="DG1094" s="14">
        <v>0</v>
      </c>
    </row>
    <row r="1095" spans="1:111" x14ac:dyDescent="0.25">
      <c r="A1095" s="14" t="s">
        <v>56</v>
      </c>
      <c r="B1095" s="14" t="s">
        <v>55</v>
      </c>
      <c r="C1095" s="14" t="s">
        <v>55</v>
      </c>
      <c r="D1095" s="14" t="s">
        <v>55</v>
      </c>
      <c r="E1095" s="14" t="s">
        <v>55</v>
      </c>
      <c r="F1095" s="14" t="s">
        <v>55</v>
      </c>
      <c r="G1095" s="14" t="s">
        <v>62</v>
      </c>
      <c r="H1095" s="14" t="s">
        <v>175</v>
      </c>
      <c r="I1095" s="14">
        <v>10278.19</v>
      </c>
      <c r="J1095" s="14">
        <v>9859.84</v>
      </c>
      <c r="K1095" s="14">
        <v>9580.1659999999993</v>
      </c>
      <c r="L1095" s="14">
        <v>9517.9930000000004</v>
      </c>
      <c r="M1095" s="14">
        <v>10471.81</v>
      </c>
      <c r="N1095" s="14">
        <v>12426.44</v>
      </c>
      <c r="O1095" s="14">
        <v>14646.9</v>
      </c>
      <c r="P1095" s="14">
        <v>17206.939999999999</v>
      </c>
      <c r="Q1095" s="14">
        <v>19225.939999999999</v>
      </c>
      <c r="R1095" s="14">
        <v>21162.98</v>
      </c>
      <c r="S1095" s="14">
        <v>22428.1</v>
      </c>
      <c r="T1095" s="14">
        <v>22898.21</v>
      </c>
      <c r="U1095" s="14">
        <v>23020.880000000001</v>
      </c>
      <c r="V1095" s="14">
        <v>22732.68</v>
      </c>
      <c r="W1095" s="14">
        <v>15878.59</v>
      </c>
      <c r="X1095" s="14">
        <v>11961.91</v>
      </c>
      <c r="Y1095" s="14">
        <v>11069.01</v>
      </c>
      <c r="Z1095" s="14">
        <v>9986.51</v>
      </c>
      <c r="AA1095" s="14">
        <v>7926.3779999999997</v>
      </c>
      <c r="AB1095" s="14">
        <v>10116.969999999999</v>
      </c>
      <c r="AC1095" s="14">
        <v>13231.57</v>
      </c>
      <c r="AD1095" s="14">
        <v>12416.39</v>
      </c>
      <c r="AE1095" s="14">
        <v>11406.83</v>
      </c>
      <c r="AF1095" s="14">
        <v>10546</v>
      </c>
      <c r="AG1095" s="14">
        <v>10235.950000000001</v>
      </c>
      <c r="AH1095" s="14">
        <v>10152.66</v>
      </c>
      <c r="AI1095" s="14">
        <v>9764.5450000000001</v>
      </c>
      <c r="AJ1095" s="14">
        <v>9618.9310000000005</v>
      </c>
      <c r="AK1095" s="14">
        <v>9721.27</v>
      </c>
      <c r="AL1095" s="14">
        <v>10633.38</v>
      </c>
      <c r="AM1095" s="14">
        <v>12575.09</v>
      </c>
      <c r="AN1095" s="14">
        <v>14641.5</v>
      </c>
      <c r="AO1095" s="14">
        <v>17014.66</v>
      </c>
      <c r="AP1095" s="14">
        <v>19173.400000000001</v>
      </c>
      <c r="AQ1095" s="14">
        <v>20859.71</v>
      </c>
      <c r="AR1095" s="14">
        <v>22263.66</v>
      </c>
      <c r="AS1095" s="14">
        <v>22747.26</v>
      </c>
      <c r="AT1095" s="14">
        <v>22644.53</v>
      </c>
      <c r="AU1095" s="14">
        <v>22300.31</v>
      </c>
      <c r="AV1095" s="14">
        <v>21618.67</v>
      </c>
      <c r="AW1095" s="14">
        <v>20337.59</v>
      </c>
      <c r="AX1095" s="14">
        <v>19116.07</v>
      </c>
      <c r="AY1095" s="14">
        <v>17792.900000000001</v>
      </c>
      <c r="AZ1095" s="14">
        <v>14976.4</v>
      </c>
      <c r="BA1095" s="14">
        <v>13908.54</v>
      </c>
      <c r="BB1095" s="14">
        <v>13510.59</v>
      </c>
      <c r="BC1095" s="14">
        <v>12474.16</v>
      </c>
      <c r="BD1095" s="14">
        <v>11400.58</v>
      </c>
      <c r="BE1095" s="14">
        <v>10546.25</v>
      </c>
      <c r="BF1095" s="14">
        <v>18051.419999999998</v>
      </c>
      <c r="BG1095" s="14">
        <v>70.358400000000003</v>
      </c>
      <c r="BH1095" s="14">
        <v>69.9392</v>
      </c>
      <c r="BI1095" s="14">
        <v>69.659599999999998</v>
      </c>
      <c r="BJ1095" s="14">
        <v>69.184799999999996</v>
      </c>
      <c r="BK1095" s="14">
        <v>69.0792</v>
      </c>
      <c r="BL1095" s="14">
        <v>68.800200000000004</v>
      </c>
      <c r="BM1095" s="14">
        <v>69.272300000000001</v>
      </c>
      <c r="BN1095" s="14">
        <v>71.880700000000004</v>
      </c>
      <c r="BO1095" s="14">
        <v>75.184200000000004</v>
      </c>
      <c r="BP1095" s="14">
        <v>78.479399999999998</v>
      </c>
      <c r="BQ1095" s="14">
        <v>81.132900000000006</v>
      </c>
      <c r="BR1095" s="14">
        <v>82.631299999999996</v>
      </c>
      <c r="BS1095" s="14">
        <v>82.949399999999997</v>
      </c>
      <c r="BT1095" s="14">
        <v>82.846400000000003</v>
      </c>
      <c r="BU1095" s="14">
        <v>82.437600000000003</v>
      </c>
      <c r="BV1095" s="14">
        <v>82.164100000000005</v>
      </c>
      <c r="BW1095" s="14">
        <v>80.917199999999994</v>
      </c>
      <c r="BX1095" s="14">
        <v>78.920599999999993</v>
      </c>
      <c r="BY1095" s="14">
        <v>76.6357</v>
      </c>
      <c r="BZ1095" s="14">
        <v>74.596800000000002</v>
      </c>
      <c r="CA1095" s="14">
        <v>73.270600000000002</v>
      </c>
      <c r="CB1095" s="14">
        <v>71.987799999999993</v>
      </c>
      <c r="CC1095" s="14">
        <v>71.511600000000001</v>
      </c>
      <c r="CD1095" s="14">
        <v>71.2042</v>
      </c>
      <c r="CE1095" s="14">
        <v>911.62869999999998</v>
      </c>
      <c r="CF1095" s="14">
        <v>914.10709999999995</v>
      </c>
      <c r="CG1095" s="14">
        <v>924.69709999999998</v>
      </c>
      <c r="CH1095" s="14">
        <v>921.46969999999999</v>
      </c>
      <c r="CI1095" s="14">
        <v>1012.663</v>
      </c>
      <c r="CJ1095" s="14">
        <v>1151</v>
      </c>
      <c r="CK1095" s="14">
        <v>1172.4580000000001</v>
      </c>
      <c r="CL1095" s="14">
        <v>1792.9939999999999</v>
      </c>
      <c r="CM1095" s="14">
        <v>3092.49</v>
      </c>
      <c r="CN1095" s="14">
        <v>3947.26</v>
      </c>
      <c r="CO1095" s="14">
        <v>5457.66</v>
      </c>
      <c r="CP1095" s="14">
        <v>6317.0950000000003</v>
      </c>
      <c r="CQ1095" s="14">
        <v>6064.5559999999996</v>
      </c>
      <c r="CR1095" s="14">
        <v>6110.835</v>
      </c>
      <c r="CS1095" s="14">
        <v>5252.23</v>
      </c>
      <c r="CT1095" s="14">
        <v>5552.527</v>
      </c>
      <c r="CU1095" s="14">
        <v>5316.8549999999996</v>
      </c>
      <c r="CV1095" s="14">
        <v>5204.1639999999998</v>
      </c>
      <c r="CW1095" s="14">
        <v>4725.027</v>
      </c>
      <c r="CX1095" s="14">
        <v>4356.9620000000004</v>
      </c>
      <c r="CY1095" s="14">
        <v>3551.58</v>
      </c>
      <c r="CZ1095" s="14">
        <v>2508.1030000000001</v>
      </c>
      <c r="DA1095" s="14">
        <v>1468.1120000000001</v>
      </c>
      <c r="DB1095" s="14">
        <v>1152.432</v>
      </c>
      <c r="DC1095" s="14">
        <v>4395.8</v>
      </c>
      <c r="DD1095" s="14">
        <f>SUMIFS(CountData!$H:$H, CountData!$A:$A, $B1095,CountData!$B:$B, $C1095, CountData!$C:$C, $D1095, CountData!$D:$D, $E1095, CountData!$E:$E, $F1095, CountData!$F:$F, $G1095, CountData!$G:$G, $H1095)</f>
        <v>16</v>
      </c>
      <c r="DE1095" s="14">
        <f>SUMIFS(CountData!$I:$I, CountData!$A:$A, $B1095, CountData!$B:$B, $C1095, CountData!$C:$C, $D1095, CountData!$D:$D, $E1095, CountData!$E:$E, $F1095, CountData!$F:$F, $G1095, CountData!$G:$G, $H1095)</f>
        <v>19</v>
      </c>
      <c r="DF1095" s="27">
        <f t="shared" ca="1" si="17"/>
        <v>9480.3554999999997</v>
      </c>
      <c r="DG1095" s="14">
        <v>0</v>
      </c>
    </row>
    <row r="1096" spans="1:111" x14ac:dyDescent="0.25">
      <c r="A1096" s="14" t="s">
        <v>56</v>
      </c>
      <c r="B1096" s="14" t="s">
        <v>55</v>
      </c>
      <c r="C1096" s="14" t="s">
        <v>55</v>
      </c>
      <c r="D1096" s="14" t="s">
        <v>55</v>
      </c>
      <c r="E1096" s="14" t="s">
        <v>55</v>
      </c>
      <c r="F1096" s="14" t="s">
        <v>123</v>
      </c>
      <c r="G1096" s="14" t="s">
        <v>62</v>
      </c>
      <c r="H1096" s="14" t="s">
        <v>175</v>
      </c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F1096" s="14"/>
      <c r="AG1096" s="14"/>
      <c r="AH1096" s="14"/>
      <c r="AI1096" s="14"/>
      <c r="AJ1096" s="14"/>
      <c r="AK1096" s="14"/>
      <c r="AL1096" s="14"/>
      <c r="AM1096" s="14"/>
      <c r="AN1096" s="14"/>
      <c r="AO1096" s="14"/>
      <c r="AP1096" s="14"/>
      <c r="AQ1096" s="14"/>
      <c r="AR1096" s="14"/>
      <c r="AS1096" s="14"/>
      <c r="AT1096" s="14"/>
      <c r="AU1096" s="14"/>
      <c r="AV1096" s="14"/>
      <c r="AW1096" s="14"/>
      <c r="AX1096" s="14"/>
      <c r="AY1096" s="14"/>
      <c r="AZ1096" s="14"/>
      <c r="BA1096" s="14"/>
      <c r="BB1096" s="14"/>
      <c r="BC1096" s="14"/>
      <c r="BD1096" s="14"/>
      <c r="BE1096" s="14"/>
      <c r="BF1096" s="14"/>
      <c r="BG1096" s="14"/>
      <c r="BH1096" s="14"/>
      <c r="BI1096" s="14"/>
      <c r="BJ1096" s="14"/>
      <c r="BK1096" s="14"/>
      <c r="BL1096" s="14"/>
      <c r="BM1096" s="14"/>
      <c r="BN1096" s="14"/>
      <c r="BO1096" s="14"/>
      <c r="BP1096" s="14"/>
      <c r="BQ1096" s="14"/>
      <c r="BR1096" s="14"/>
      <c r="BS1096" s="14"/>
      <c r="BT1096" s="14"/>
      <c r="BU1096" s="14"/>
      <c r="BV1096" s="14"/>
      <c r="BW1096" s="14"/>
      <c r="BX1096" s="14"/>
      <c r="BY1096" s="14"/>
      <c r="BZ1096" s="14"/>
      <c r="CA1096" s="14"/>
      <c r="CB1096" s="14"/>
      <c r="CC1096" s="14"/>
      <c r="CD1096" s="14"/>
      <c r="CE1096" s="14"/>
      <c r="CF1096" s="14"/>
      <c r="CG1096" s="14"/>
      <c r="CH1096" s="14"/>
      <c r="CI1096" s="14"/>
      <c r="CJ1096" s="14"/>
      <c r="CK1096" s="14"/>
      <c r="CL1096" s="14"/>
      <c r="CM1096" s="14"/>
      <c r="CN1096" s="14"/>
      <c r="CO1096" s="14"/>
      <c r="CP1096" s="14"/>
      <c r="CQ1096" s="14"/>
      <c r="CR1096" s="14"/>
      <c r="CS1096" s="14"/>
      <c r="CT1096" s="14"/>
      <c r="CU1096" s="14"/>
      <c r="CV1096" s="14"/>
      <c r="CW1096" s="14"/>
      <c r="CX1096" s="14"/>
      <c r="CY1096" s="14"/>
      <c r="CZ1096" s="14"/>
      <c r="DD1096" s="14">
        <f>SUMIFS(CountData!$H:$H, CountData!$A:$A, $B1096,CountData!$B:$B, $C1096, CountData!$C:$C, $D1096, CountData!$D:$D, $E1096, CountData!$E:$E, $F1096, CountData!$F:$F, $G1096, CountData!$G:$G, $H1096)</f>
        <v>16</v>
      </c>
      <c r="DE1096" s="14">
        <f>SUMIFS(CountData!$I:$I, CountData!$A:$A, $B1096, CountData!$B:$B, $C1096, CountData!$C:$C, $D1096, CountData!$D:$D, $E1096, CountData!$E:$E, $F1096, CountData!$F:$F, $G1096, CountData!$G:$G, $H1096)</f>
        <v>19</v>
      </c>
      <c r="DF1096" s="27">
        <f t="shared" ca="1" si="17"/>
        <v>0</v>
      </c>
      <c r="DG1096" s="14">
        <v>1</v>
      </c>
    </row>
    <row r="1097" spans="1:111" x14ac:dyDescent="0.25">
      <c r="A1097" s="14" t="s">
        <v>56</v>
      </c>
      <c r="B1097" s="14" t="s">
        <v>55</v>
      </c>
      <c r="C1097" s="14" t="s">
        <v>55</v>
      </c>
      <c r="D1097" s="14" t="s">
        <v>55</v>
      </c>
      <c r="E1097" s="14" t="s">
        <v>55</v>
      </c>
      <c r="F1097" s="14" t="s">
        <v>123</v>
      </c>
      <c r="G1097" s="14" t="s">
        <v>103</v>
      </c>
      <c r="H1097" s="14" t="s">
        <v>175</v>
      </c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F1097" s="14"/>
      <c r="AG1097" s="14"/>
      <c r="AH1097" s="14"/>
      <c r="AI1097" s="14"/>
      <c r="AJ1097" s="14"/>
      <c r="AK1097" s="14"/>
      <c r="AL1097" s="14"/>
      <c r="AM1097" s="14"/>
      <c r="AN1097" s="14"/>
      <c r="AO1097" s="14"/>
      <c r="AP1097" s="14"/>
      <c r="AQ1097" s="14"/>
      <c r="AR1097" s="14"/>
      <c r="AS1097" s="14"/>
      <c r="AT1097" s="14"/>
      <c r="AU1097" s="14"/>
      <c r="AV1097" s="14"/>
      <c r="AW1097" s="14"/>
      <c r="AX1097" s="14"/>
      <c r="AY1097" s="14"/>
      <c r="AZ1097" s="14"/>
      <c r="BA1097" s="14"/>
      <c r="BB1097" s="14"/>
      <c r="BC1097" s="14"/>
      <c r="BD1097" s="14"/>
      <c r="BE1097" s="14"/>
      <c r="BF1097" s="14"/>
      <c r="BG1097" s="14"/>
      <c r="BH1097" s="14"/>
      <c r="BI1097" s="14"/>
      <c r="BJ1097" s="14"/>
      <c r="BK1097" s="14"/>
      <c r="BL1097" s="14"/>
      <c r="BM1097" s="14"/>
      <c r="BN1097" s="14"/>
      <c r="BO1097" s="14"/>
      <c r="BP1097" s="14"/>
      <c r="BQ1097" s="14"/>
      <c r="BR1097" s="14"/>
      <c r="BS1097" s="14"/>
      <c r="BT1097" s="14"/>
      <c r="BU1097" s="14"/>
      <c r="BV1097" s="14"/>
      <c r="BW1097" s="14"/>
      <c r="BX1097" s="14"/>
      <c r="BY1097" s="14"/>
      <c r="BZ1097" s="14"/>
      <c r="CA1097" s="14"/>
      <c r="CB1097" s="14"/>
      <c r="CC1097" s="14"/>
      <c r="CD1097" s="14"/>
      <c r="CE1097" s="14"/>
      <c r="CF1097" s="14"/>
      <c r="CG1097" s="14"/>
      <c r="CH1097" s="14"/>
      <c r="CI1097" s="14"/>
      <c r="CJ1097" s="14"/>
      <c r="CK1097" s="14"/>
      <c r="CL1097" s="14"/>
      <c r="CM1097" s="14"/>
      <c r="CN1097" s="14"/>
      <c r="CO1097" s="14"/>
      <c r="CP1097" s="14"/>
      <c r="CQ1097" s="14"/>
      <c r="CR1097" s="14"/>
      <c r="CS1097" s="14"/>
      <c r="CT1097" s="14"/>
      <c r="CU1097" s="14"/>
      <c r="CV1097" s="14"/>
      <c r="CW1097" s="14"/>
      <c r="CX1097" s="14"/>
      <c r="CY1097" s="14"/>
      <c r="CZ1097" s="14"/>
      <c r="DD1097" s="14">
        <f>SUMIFS(CountData!$H:$H, CountData!$A:$A, $B1097,CountData!$B:$B, $C1097, CountData!$C:$C, $D1097, CountData!$D:$D, $E1097, CountData!$E:$E, $F1097, CountData!$F:$F, $G1097, CountData!$G:$G, $H1097)</f>
        <v>16</v>
      </c>
      <c r="DE1097" s="14">
        <f>SUMIFS(CountData!$I:$I, CountData!$A:$A, $B1097, CountData!$B:$B, $C1097, CountData!$C:$C, $D1097, CountData!$D:$D, $E1097, CountData!$E:$E, $F1097, CountData!$F:$F, $G1097, CountData!$G:$G, $H1097)</f>
        <v>19</v>
      </c>
      <c r="DF1097" s="27">
        <f t="shared" ca="1" si="17"/>
        <v>0</v>
      </c>
      <c r="DG1097" s="14">
        <v>1</v>
      </c>
    </row>
    <row r="1098" spans="1:111" x14ac:dyDescent="0.25">
      <c r="A1098" s="14" t="s">
        <v>56</v>
      </c>
      <c r="B1098" s="14" t="s">
        <v>55</v>
      </c>
      <c r="C1098" s="14" t="s">
        <v>55</v>
      </c>
      <c r="D1098" s="14" t="s">
        <v>55</v>
      </c>
      <c r="E1098" s="14" t="s">
        <v>55</v>
      </c>
      <c r="F1098" s="14" t="s">
        <v>123</v>
      </c>
      <c r="G1098" s="14" t="s">
        <v>102</v>
      </c>
      <c r="H1098" s="14" t="s">
        <v>175</v>
      </c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F1098" s="14"/>
      <c r="AG1098" s="14"/>
      <c r="AH1098" s="14"/>
      <c r="AI1098" s="14"/>
      <c r="AJ1098" s="14"/>
      <c r="AK1098" s="14"/>
      <c r="AL1098" s="14"/>
      <c r="AM1098" s="14"/>
      <c r="AN1098" s="14"/>
      <c r="AO1098" s="14"/>
      <c r="AP1098" s="14"/>
      <c r="AQ1098" s="14"/>
      <c r="AR1098" s="14"/>
      <c r="AS1098" s="14"/>
      <c r="AT1098" s="14"/>
      <c r="AU1098" s="14"/>
      <c r="AV1098" s="14"/>
      <c r="AW1098" s="14"/>
      <c r="AX1098" s="14"/>
      <c r="AY1098" s="14"/>
      <c r="AZ1098" s="14"/>
      <c r="BA1098" s="14"/>
      <c r="BB1098" s="14"/>
      <c r="BC1098" s="14"/>
      <c r="BD1098" s="14"/>
      <c r="BE1098" s="14"/>
      <c r="BF1098" s="14"/>
      <c r="BG1098" s="14"/>
      <c r="BH1098" s="14"/>
      <c r="BI1098" s="14"/>
      <c r="BJ1098" s="14"/>
      <c r="BK1098" s="14"/>
      <c r="BL1098" s="14"/>
      <c r="BM1098" s="14"/>
      <c r="BN1098" s="14"/>
      <c r="BO1098" s="14"/>
      <c r="BP1098" s="14"/>
      <c r="BQ1098" s="14"/>
      <c r="BR1098" s="14"/>
      <c r="BS1098" s="14"/>
      <c r="BT1098" s="14"/>
      <c r="BU1098" s="14"/>
      <c r="BV1098" s="14"/>
      <c r="BW1098" s="14"/>
      <c r="BX1098" s="14"/>
      <c r="BY1098" s="14"/>
      <c r="BZ1098" s="14"/>
      <c r="CA1098" s="14"/>
      <c r="CB1098" s="14"/>
      <c r="CC1098" s="14"/>
      <c r="CD1098" s="14"/>
      <c r="CE1098" s="14"/>
      <c r="CF1098" s="14"/>
      <c r="CG1098" s="14"/>
      <c r="CH1098" s="14"/>
      <c r="CI1098" s="14"/>
      <c r="CJ1098" s="14"/>
      <c r="CK1098" s="14"/>
      <c r="CL1098" s="14"/>
      <c r="CM1098" s="14"/>
      <c r="CN1098" s="14"/>
      <c r="CO1098" s="14"/>
      <c r="CP1098" s="14"/>
      <c r="CQ1098" s="14"/>
      <c r="CR1098" s="14"/>
      <c r="CS1098" s="14"/>
      <c r="CT1098" s="14"/>
      <c r="CU1098" s="14"/>
      <c r="CV1098" s="14"/>
      <c r="CW1098" s="14"/>
      <c r="CX1098" s="14"/>
      <c r="CY1098" s="14"/>
      <c r="CZ1098" s="14"/>
      <c r="DD1098" s="14">
        <f>SUMIFS(CountData!$H:$H, CountData!$A:$A, $B1098,CountData!$B:$B, $C1098, CountData!$C:$C, $D1098, CountData!$D:$D, $E1098, CountData!$E:$E, $F1098, CountData!$F:$F, $G1098, CountData!$G:$G, $H1098)</f>
        <v>16</v>
      </c>
      <c r="DE1098" s="14">
        <f>SUMIFS(CountData!$I:$I, CountData!$A:$A, $B1098, CountData!$B:$B, $C1098, CountData!$C:$C, $D1098, CountData!$D:$D, $E1098, CountData!$E:$E, $F1098, CountData!$F:$F, $G1098, CountData!$G:$G, $H1098)</f>
        <v>19</v>
      </c>
      <c r="DF1098" s="27">
        <f t="shared" ca="1" si="17"/>
        <v>0</v>
      </c>
      <c r="DG1098" s="14">
        <v>1</v>
      </c>
    </row>
    <row r="1099" spans="1:111" x14ac:dyDescent="0.25">
      <c r="A1099" s="14" t="s">
        <v>56</v>
      </c>
      <c r="B1099" s="14" t="s">
        <v>55</v>
      </c>
      <c r="C1099" s="14" t="s">
        <v>55</v>
      </c>
      <c r="D1099" s="14" t="s">
        <v>55</v>
      </c>
      <c r="E1099" s="14" t="s">
        <v>100</v>
      </c>
      <c r="F1099" s="14" t="s">
        <v>55</v>
      </c>
      <c r="G1099" s="14" t="s">
        <v>103</v>
      </c>
      <c r="H1099" s="14" t="s">
        <v>175</v>
      </c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F1099" s="14"/>
      <c r="AG1099" s="14"/>
      <c r="AH1099" s="14"/>
      <c r="AI1099" s="14"/>
      <c r="AJ1099" s="14"/>
      <c r="AK1099" s="14"/>
      <c r="AL1099" s="14"/>
      <c r="AM1099" s="14"/>
      <c r="AN1099" s="14"/>
      <c r="AO1099" s="14"/>
      <c r="AP1099" s="14"/>
      <c r="AQ1099" s="14"/>
      <c r="AR1099" s="14"/>
      <c r="AS1099" s="14"/>
      <c r="AT1099" s="14"/>
      <c r="AU1099" s="14"/>
      <c r="AV1099" s="14"/>
      <c r="AW1099" s="14"/>
      <c r="AX1099" s="14"/>
      <c r="AY1099" s="14"/>
      <c r="AZ1099" s="14"/>
      <c r="BA1099" s="14"/>
      <c r="BB1099" s="14"/>
      <c r="BC1099" s="14"/>
      <c r="BD1099" s="14"/>
      <c r="BE1099" s="14"/>
      <c r="BF1099" s="14"/>
      <c r="BG1099" s="14"/>
      <c r="BH1099" s="14"/>
      <c r="BI1099" s="14"/>
      <c r="BJ1099" s="14"/>
      <c r="BK1099" s="14"/>
      <c r="BL1099" s="14"/>
      <c r="BM1099" s="14"/>
      <c r="BN1099" s="14"/>
      <c r="BO1099" s="14"/>
      <c r="BP1099" s="14"/>
      <c r="BQ1099" s="14"/>
      <c r="BR1099" s="14"/>
      <c r="BS1099" s="14"/>
      <c r="BT1099" s="14"/>
      <c r="BU1099" s="14"/>
      <c r="BV1099" s="14"/>
      <c r="BW1099" s="14"/>
      <c r="BX1099" s="14"/>
      <c r="BY1099" s="14"/>
      <c r="BZ1099" s="14"/>
      <c r="CA1099" s="14"/>
      <c r="CB1099" s="14"/>
      <c r="CC1099" s="14"/>
      <c r="CD1099" s="14"/>
      <c r="CE1099" s="14"/>
      <c r="CF1099" s="14"/>
      <c r="CG1099" s="14"/>
      <c r="CH1099" s="14"/>
      <c r="CI1099" s="14"/>
      <c r="CJ1099" s="14"/>
      <c r="CK1099" s="14"/>
      <c r="CL1099" s="14"/>
      <c r="CM1099" s="14"/>
      <c r="CN1099" s="14"/>
      <c r="CO1099" s="14"/>
      <c r="CP1099" s="14"/>
      <c r="CQ1099" s="14"/>
      <c r="CR1099" s="14"/>
      <c r="CS1099" s="14"/>
      <c r="CT1099" s="14"/>
      <c r="CU1099" s="14"/>
      <c r="CV1099" s="14"/>
      <c r="CW1099" s="14"/>
      <c r="CX1099" s="14"/>
      <c r="CY1099" s="14"/>
      <c r="CZ1099" s="14"/>
      <c r="DD1099" s="14">
        <f>SUMIFS(CountData!$H:$H, CountData!$A:$A, $B1099,CountData!$B:$B, $C1099, CountData!$C:$C, $D1099, CountData!$D:$D, $E1099, CountData!$E:$E, $F1099, CountData!$F:$F, $G1099, CountData!$G:$G, $H1099)</f>
        <v>16</v>
      </c>
      <c r="DE1099" s="14">
        <f>SUMIFS(CountData!$I:$I, CountData!$A:$A, $B1099, CountData!$B:$B, $C1099, CountData!$C:$C, $D1099, CountData!$D:$D, $E1099, CountData!$E:$E, $F1099, CountData!$F:$F, $G1099, CountData!$G:$G, $H1099)</f>
        <v>19</v>
      </c>
      <c r="DF1099" s="27">
        <f t="shared" ca="1" si="17"/>
        <v>0</v>
      </c>
      <c r="DG1099" s="14">
        <v>1</v>
      </c>
    </row>
    <row r="1100" spans="1:111" x14ac:dyDescent="0.25">
      <c r="A1100" s="14" t="s">
        <v>56</v>
      </c>
      <c r="B1100" s="14" t="s">
        <v>55</v>
      </c>
      <c r="C1100" s="14" t="s">
        <v>55</v>
      </c>
      <c r="D1100" s="14" t="s">
        <v>55</v>
      </c>
      <c r="E1100" s="14" t="s">
        <v>100</v>
      </c>
      <c r="F1100" s="14" t="s">
        <v>55</v>
      </c>
      <c r="G1100" s="14" t="s">
        <v>102</v>
      </c>
      <c r="H1100" s="14" t="s">
        <v>175</v>
      </c>
      <c r="I1100" s="14">
        <v>10835.54</v>
      </c>
      <c r="J1100" s="14">
        <v>10419.48</v>
      </c>
      <c r="K1100" s="14">
        <v>10250.91</v>
      </c>
      <c r="L1100" s="14">
        <v>10772.56</v>
      </c>
      <c r="M1100" s="14">
        <v>11723.1</v>
      </c>
      <c r="N1100" s="14">
        <v>12996.36</v>
      </c>
      <c r="O1100" s="14">
        <v>15201.95</v>
      </c>
      <c r="P1100" s="14">
        <v>17320.43</v>
      </c>
      <c r="Q1100" s="14">
        <v>19966.22</v>
      </c>
      <c r="R1100" s="14">
        <v>21690.2</v>
      </c>
      <c r="S1100" s="14">
        <v>23733.09</v>
      </c>
      <c r="T1100" s="14">
        <v>24525.5</v>
      </c>
      <c r="U1100" s="14">
        <v>25021.86</v>
      </c>
      <c r="V1100" s="14">
        <v>25522.69</v>
      </c>
      <c r="W1100" s="14">
        <v>25794.48</v>
      </c>
      <c r="X1100" s="14">
        <v>22908.95</v>
      </c>
      <c r="Y1100" s="14">
        <v>22961.93</v>
      </c>
      <c r="Z1100" s="14">
        <v>22969.07</v>
      </c>
      <c r="AA1100" s="14">
        <v>23299.89</v>
      </c>
      <c r="AB1100" s="14">
        <v>26216.52</v>
      </c>
      <c r="AC1100" s="14">
        <v>24600.22</v>
      </c>
      <c r="AD1100" s="14">
        <v>19737.439999999999</v>
      </c>
      <c r="AE1100" s="14">
        <v>15372.4</v>
      </c>
      <c r="AF1100" s="14">
        <v>12232.79</v>
      </c>
      <c r="AG1100" s="14">
        <v>23034.959999999999</v>
      </c>
      <c r="AH1100" s="14">
        <v>10982.04</v>
      </c>
      <c r="AI1100" s="14">
        <v>10627.18</v>
      </c>
      <c r="AJ1100" s="14">
        <v>10465.370000000001</v>
      </c>
      <c r="AK1100" s="14">
        <v>10972.76</v>
      </c>
      <c r="AL1100" s="14">
        <v>11850.14</v>
      </c>
      <c r="AM1100" s="14">
        <v>13021.81</v>
      </c>
      <c r="AN1100" s="14">
        <v>15213.88</v>
      </c>
      <c r="AO1100" s="14">
        <v>17393.96</v>
      </c>
      <c r="AP1100" s="14">
        <v>19812.509999999998</v>
      </c>
      <c r="AQ1100" s="14">
        <v>21472.19</v>
      </c>
      <c r="AR1100" s="14">
        <v>23545.599999999999</v>
      </c>
      <c r="AS1100" s="14">
        <v>24310.9</v>
      </c>
      <c r="AT1100" s="14">
        <v>24773.13</v>
      </c>
      <c r="AU1100" s="14">
        <v>24986.94</v>
      </c>
      <c r="AV1100" s="14">
        <v>25233.439999999999</v>
      </c>
      <c r="AW1100" s="14">
        <v>25711.040000000001</v>
      </c>
      <c r="AX1100" s="14">
        <v>26038.26</v>
      </c>
      <c r="AY1100" s="14">
        <v>26374.12</v>
      </c>
      <c r="AZ1100" s="14">
        <v>26134.47</v>
      </c>
      <c r="BA1100" s="14">
        <v>25727.35</v>
      </c>
      <c r="BB1100" s="14">
        <v>24372.400000000001</v>
      </c>
      <c r="BC1100" s="14">
        <v>19720.82</v>
      </c>
      <c r="BD1100" s="14">
        <v>15417.17</v>
      </c>
      <c r="BE1100" s="14">
        <v>12165.4</v>
      </c>
      <c r="BF1100" s="14">
        <v>26040.38</v>
      </c>
      <c r="BG1100" s="14">
        <v>72.524299999999997</v>
      </c>
      <c r="BH1100" s="14">
        <v>72.041499999999999</v>
      </c>
      <c r="BI1100" s="14">
        <v>71.853899999999996</v>
      </c>
      <c r="BJ1100" s="14">
        <v>71.564700000000002</v>
      </c>
      <c r="BK1100" s="14">
        <v>71.450100000000006</v>
      </c>
      <c r="BL1100" s="14">
        <v>71.364500000000007</v>
      </c>
      <c r="BM1100" s="14">
        <v>72.155100000000004</v>
      </c>
      <c r="BN1100" s="14">
        <v>74.539199999999994</v>
      </c>
      <c r="BO1100" s="14">
        <v>77.025400000000005</v>
      </c>
      <c r="BP1100" s="14">
        <v>79.923000000000002</v>
      </c>
      <c r="BQ1100" s="14">
        <v>82.548100000000005</v>
      </c>
      <c r="BR1100" s="14">
        <v>83.871099999999998</v>
      </c>
      <c r="BS1100" s="14">
        <v>84.166899999999998</v>
      </c>
      <c r="BT1100" s="14">
        <v>84.159400000000005</v>
      </c>
      <c r="BU1100" s="14">
        <v>83.8262</v>
      </c>
      <c r="BV1100" s="14">
        <v>83.520300000000006</v>
      </c>
      <c r="BW1100" s="14">
        <v>82.613600000000005</v>
      </c>
      <c r="BX1100" s="14">
        <v>80.865099999999998</v>
      </c>
      <c r="BY1100" s="14">
        <v>78.979900000000001</v>
      </c>
      <c r="BZ1100" s="14">
        <v>77.204599999999999</v>
      </c>
      <c r="CA1100" s="14">
        <v>76.002700000000004</v>
      </c>
      <c r="CB1100" s="14">
        <v>74.8733</v>
      </c>
      <c r="CC1100" s="14">
        <v>74.460300000000004</v>
      </c>
      <c r="CD1100" s="14">
        <v>73.924000000000007</v>
      </c>
      <c r="CE1100" s="14">
        <v>375.17899999999997</v>
      </c>
      <c r="CF1100" s="14">
        <v>313.08960000000002</v>
      </c>
      <c r="CG1100" s="14">
        <v>293.19839999999999</v>
      </c>
      <c r="CH1100" s="14">
        <v>271.28129999999999</v>
      </c>
      <c r="CI1100" s="14">
        <v>226.51150000000001</v>
      </c>
      <c r="CJ1100" s="14">
        <v>243.92160000000001</v>
      </c>
      <c r="CK1100" s="14">
        <v>307.6123</v>
      </c>
      <c r="CL1100" s="14">
        <v>342.08969999999999</v>
      </c>
      <c r="CM1100" s="14">
        <v>274.33760000000001</v>
      </c>
      <c r="CN1100" s="14">
        <v>339.89080000000001</v>
      </c>
      <c r="CO1100" s="14">
        <v>492.11750000000001</v>
      </c>
      <c r="CP1100" s="14">
        <v>439.55520000000001</v>
      </c>
      <c r="CQ1100" s="14">
        <v>439.40230000000003</v>
      </c>
      <c r="CR1100" s="14">
        <v>463.0727</v>
      </c>
      <c r="CS1100" s="14">
        <v>464.70960000000002</v>
      </c>
      <c r="CT1100" s="14">
        <v>470.46120000000002</v>
      </c>
      <c r="CU1100" s="14">
        <v>504.9171</v>
      </c>
      <c r="CV1100" s="14">
        <v>478.81209999999999</v>
      </c>
      <c r="CW1100" s="14">
        <v>454.07080000000002</v>
      </c>
      <c r="CX1100" s="14">
        <v>793.32579999999996</v>
      </c>
      <c r="CY1100" s="14">
        <v>902.11440000000005</v>
      </c>
      <c r="CZ1100" s="14">
        <v>778.52409999999998</v>
      </c>
      <c r="DA1100" s="14">
        <v>634.75890000000004</v>
      </c>
      <c r="DB1100" s="14">
        <v>589.09289999999999</v>
      </c>
      <c r="DC1100" s="14">
        <v>346.1848</v>
      </c>
      <c r="DD1100" s="14">
        <f>SUMIFS(CountData!$H:$H, CountData!$A:$A, $B1100,CountData!$B:$B, $C1100, CountData!$C:$C, $D1100, CountData!$D:$D, $E1100, CountData!$E:$E, $F1100, CountData!$F:$F, $G1100, CountData!$G:$G, $H1100)</f>
        <v>16</v>
      </c>
      <c r="DE1100" s="14">
        <f>SUMIFS(CountData!$I:$I, CountData!$A:$A, $B1100, CountData!$B:$B, $C1100, CountData!$C:$C, $D1100, CountData!$D:$D, $E1100, CountData!$E:$E, $F1100, CountData!$F:$F, $G1100, CountData!$G:$G, $H1100)</f>
        <v>19</v>
      </c>
      <c r="DF1100" s="27">
        <f t="shared" ca="1" si="17"/>
        <v>2804.2549999999937</v>
      </c>
      <c r="DG1100" s="14">
        <v>0</v>
      </c>
    </row>
    <row r="1101" spans="1:111" x14ac:dyDescent="0.25">
      <c r="A1101" s="14" t="s">
        <v>56</v>
      </c>
      <c r="B1101" s="14" t="s">
        <v>55</v>
      </c>
      <c r="C1101" s="14" t="s">
        <v>55</v>
      </c>
      <c r="D1101" s="14" t="s">
        <v>55</v>
      </c>
      <c r="E1101" s="14" t="s">
        <v>100</v>
      </c>
      <c r="F1101" s="14" t="s">
        <v>55</v>
      </c>
      <c r="G1101" s="14" t="s">
        <v>62</v>
      </c>
      <c r="H1101" s="14" t="s">
        <v>175</v>
      </c>
      <c r="I1101" s="14">
        <v>10247.98</v>
      </c>
      <c r="J1101" s="14">
        <v>9834.3700000000008</v>
      </c>
      <c r="K1101" s="14">
        <v>9557.3459999999995</v>
      </c>
      <c r="L1101" s="14">
        <v>9497.5570000000007</v>
      </c>
      <c r="M1101" s="14">
        <v>10454.18</v>
      </c>
      <c r="N1101" s="14">
        <v>12407.45</v>
      </c>
      <c r="O1101" s="14">
        <v>14625.89</v>
      </c>
      <c r="P1101" s="14">
        <v>17179.32</v>
      </c>
      <c r="Q1101" s="14">
        <v>19196.38</v>
      </c>
      <c r="R1101" s="14">
        <v>21138.19</v>
      </c>
      <c r="S1101" s="14">
        <v>22395.95</v>
      </c>
      <c r="T1101" s="14">
        <v>22871.7</v>
      </c>
      <c r="U1101" s="14">
        <v>22989.45</v>
      </c>
      <c r="V1101" s="14">
        <v>22704.14</v>
      </c>
      <c r="W1101" s="14">
        <v>15850.2</v>
      </c>
      <c r="X1101" s="14">
        <v>11934.61</v>
      </c>
      <c r="Y1101" s="14">
        <v>11039.69</v>
      </c>
      <c r="Z1101" s="14">
        <v>9953.0120000000006</v>
      </c>
      <c r="AA1101" s="14">
        <v>7905.2030000000004</v>
      </c>
      <c r="AB1101" s="14">
        <v>10080.98</v>
      </c>
      <c r="AC1101" s="14">
        <v>13197.54</v>
      </c>
      <c r="AD1101" s="14">
        <v>12386.27</v>
      </c>
      <c r="AE1101" s="14">
        <v>11363.03</v>
      </c>
      <c r="AF1101" s="14">
        <v>10517.31</v>
      </c>
      <c r="AG1101" s="14">
        <v>10208.129999999999</v>
      </c>
      <c r="AH1101" s="14">
        <v>10128</v>
      </c>
      <c r="AI1101" s="14">
        <v>9741.9269999999997</v>
      </c>
      <c r="AJ1101" s="14">
        <v>9592.5810000000001</v>
      </c>
      <c r="AK1101" s="14">
        <v>9699.768</v>
      </c>
      <c r="AL1101" s="14">
        <v>10624.03</v>
      </c>
      <c r="AM1101" s="14">
        <v>12560.32</v>
      </c>
      <c r="AN1101" s="14">
        <v>14616.64</v>
      </c>
      <c r="AO1101" s="14">
        <v>16985.009999999998</v>
      </c>
      <c r="AP1101" s="14">
        <v>19141.28</v>
      </c>
      <c r="AQ1101" s="14">
        <v>20827.73</v>
      </c>
      <c r="AR1101" s="14">
        <v>22232.69</v>
      </c>
      <c r="AS1101" s="14">
        <v>22716.29</v>
      </c>
      <c r="AT1101" s="14">
        <v>22619.22</v>
      </c>
      <c r="AU1101" s="14">
        <v>22268.01</v>
      </c>
      <c r="AV1101" s="14">
        <v>21592.53</v>
      </c>
      <c r="AW1101" s="14">
        <v>20298.439999999999</v>
      </c>
      <c r="AX1101" s="14">
        <v>19087.62</v>
      </c>
      <c r="AY1101" s="14">
        <v>17757.12</v>
      </c>
      <c r="AZ1101" s="14">
        <v>14945.67</v>
      </c>
      <c r="BA1101" s="14">
        <v>13884.58</v>
      </c>
      <c r="BB1101" s="14">
        <v>13473.32</v>
      </c>
      <c r="BC1101" s="14">
        <v>12446.02</v>
      </c>
      <c r="BD1101" s="14">
        <v>11378.68</v>
      </c>
      <c r="BE1101" s="14">
        <v>10523.12</v>
      </c>
      <c r="BF1101" s="14">
        <v>18018.05</v>
      </c>
      <c r="BG1101" s="14">
        <v>70.357600000000005</v>
      </c>
      <c r="BH1101" s="14">
        <v>69.938000000000002</v>
      </c>
      <c r="BI1101" s="14">
        <v>69.658100000000005</v>
      </c>
      <c r="BJ1101" s="14">
        <v>69.183300000000003</v>
      </c>
      <c r="BK1101" s="14">
        <v>69.079099999999997</v>
      </c>
      <c r="BL1101" s="14">
        <v>68.799400000000006</v>
      </c>
      <c r="BM1101" s="14">
        <v>69.274799999999999</v>
      </c>
      <c r="BN1101" s="14">
        <v>71.887</v>
      </c>
      <c r="BO1101" s="14">
        <v>75.195400000000006</v>
      </c>
      <c r="BP1101" s="14">
        <v>78.494200000000006</v>
      </c>
      <c r="BQ1101" s="14">
        <v>81.1511</v>
      </c>
      <c r="BR1101" s="14">
        <v>82.650099999999995</v>
      </c>
      <c r="BS1101" s="14">
        <v>82.965999999999994</v>
      </c>
      <c r="BT1101" s="14">
        <v>82.863699999999994</v>
      </c>
      <c r="BU1101" s="14">
        <v>82.455600000000004</v>
      </c>
      <c r="BV1101" s="14">
        <v>82.18</v>
      </c>
      <c r="BW1101" s="14">
        <v>80.933199999999999</v>
      </c>
      <c r="BX1101" s="14">
        <v>78.934700000000007</v>
      </c>
      <c r="BY1101" s="14">
        <v>76.645899999999997</v>
      </c>
      <c r="BZ1101" s="14">
        <v>74.604100000000003</v>
      </c>
      <c r="CA1101" s="14">
        <v>73.276499999999999</v>
      </c>
      <c r="CB1101" s="14">
        <v>71.989099999999993</v>
      </c>
      <c r="CC1101" s="14">
        <v>71.513000000000005</v>
      </c>
      <c r="CD1101" s="14">
        <v>71.205600000000004</v>
      </c>
      <c r="CE1101" s="14">
        <v>898.98990000000003</v>
      </c>
      <c r="CF1101" s="14">
        <v>903.04660000000001</v>
      </c>
      <c r="CG1101" s="14">
        <v>913.40620000000001</v>
      </c>
      <c r="CH1101" s="14">
        <v>909.94069999999999</v>
      </c>
      <c r="CI1101" s="14">
        <v>1006.432</v>
      </c>
      <c r="CJ1101" s="14">
        <v>1146.337</v>
      </c>
      <c r="CK1101" s="14">
        <v>1168.383</v>
      </c>
      <c r="CL1101" s="14">
        <v>1785.413</v>
      </c>
      <c r="CM1101" s="14">
        <v>3084.3490000000002</v>
      </c>
      <c r="CN1101" s="14">
        <v>3941.7089999999998</v>
      </c>
      <c r="CO1101" s="14">
        <v>5447.3969999999999</v>
      </c>
      <c r="CP1101" s="14">
        <v>6308.6239999999998</v>
      </c>
      <c r="CQ1101" s="14">
        <v>6055.5569999999998</v>
      </c>
      <c r="CR1101" s="14">
        <v>6100.4070000000002</v>
      </c>
      <c r="CS1101" s="14">
        <v>5239.7039999999997</v>
      </c>
      <c r="CT1101" s="14">
        <v>5538.3630000000003</v>
      </c>
      <c r="CU1101" s="14">
        <v>5302.4040000000005</v>
      </c>
      <c r="CV1101" s="14">
        <v>5188.32</v>
      </c>
      <c r="CW1101" s="14">
        <v>4708.2809999999999</v>
      </c>
      <c r="CX1101" s="14">
        <v>4344.8209999999999</v>
      </c>
      <c r="CY1101" s="14">
        <v>3538.2080000000001</v>
      </c>
      <c r="CZ1101" s="14">
        <v>2495.0680000000002</v>
      </c>
      <c r="DA1101" s="14">
        <v>1452.037</v>
      </c>
      <c r="DB1101" s="14">
        <v>1141.3810000000001</v>
      </c>
      <c r="DC1101" s="14">
        <v>4386.57</v>
      </c>
      <c r="DD1101" s="14">
        <f>SUMIFS(CountData!$H:$H, CountData!$A:$A, $B1101,CountData!$B:$B, $C1101, CountData!$C:$C, $D1101, CountData!$D:$D, $E1101, CountData!$E:$E, $F1101, CountData!$F:$F, $G1101, CountData!$G:$G, $H1101)</f>
        <v>16</v>
      </c>
      <c r="DE1101" s="14">
        <f>SUMIFS(CountData!$I:$I, CountData!$A:$A, $B1101, CountData!$B:$B, $C1101, CountData!$C:$C, $D1101, CountData!$D:$D, $E1101, CountData!$E:$E, $F1101, CountData!$F:$F, $G1101, CountData!$G:$G, $H1101)</f>
        <v>19</v>
      </c>
      <c r="DF1101" s="27">
        <f t="shared" ca="1" si="17"/>
        <v>9475.7987499999963</v>
      </c>
      <c r="DG1101" s="14">
        <v>0</v>
      </c>
    </row>
    <row r="1102" spans="1:111" x14ac:dyDescent="0.25">
      <c r="A1102" s="14" t="s">
        <v>56</v>
      </c>
      <c r="B1102" s="14" t="s">
        <v>55</v>
      </c>
      <c r="C1102" s="14" t="s">
        <v>55</v>
      </c>
      <c r="D1102" s="14" t="s">
        <v>55</v>
      </c>
      <c r="E1102" s="14" t="s">
        <v>101</v>
      </c>
      <c r="F1102" s="14" t="s">
        <v>55</v>
      </c>
      <c r="G1102" s="14" t="s">
        <v>62</v>
      </c>
      <c r="H1102" s="14" t="s">
        <v>175</v>
      </c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F1102" s="14"/>
      <c r="AG1102" s="14"/>
      <c r="AH1102" s="14"/>
      <c r="AI1102" s="14"/>
      <c r="AJ1102" s="14"/>
      <c r="AK1102" s="14"/>
      <c r="AL1102" s="14"/>
      <c r="AM1102" s="14"/>
      <c r="AN1102" s="14"/>
      <c r="AO1102" s="14"/>
      <c r="AP1102" s="14"/>
      <c r="AQ1102" s="14"/>
      <c r="AR1102" s="14"/>
      <c r="AS1102" s="14"/>
      <c r="AT1102" s="14"/>
      <c r="AU1102" s="14"/>
      <c r="AV1102" s="14"/>
      <c r="AW1102" s="14"/>
      <c r="AX1102" s="14"/>
      <c r="AY1102" s="14"/>
      <c r="AZ1102" s="14"/>
      <c r="BA1102" s="14"/>
      <c r="BB1102" s="14"/>
      <c r="BC1102" s="14"/>
      <c r="BD1102" s="14"/>
      <c r="BE1102" s="14"/>
      <c r="BF1102" s="14"/>
      <c r="BG1102" s="14"/>
      <c r="BH1102" s="14"/>
      <c r="BI1102" s="14"/>
      <c r="BJ1102" s="14"/>
      <c r="BK1102" s="14"/>
      <c r="BL1102" s="14"/>
      <c r="BM1102" s="14"/>
      <c r="BN1102" s="14"/>
      <c r="BO1102" s="14"/>
      <c r="BP1102" s="14"/>
      <c r="BQ1102" s="14"/>
      <c r="BR1102" s="14"/>
      <c r="BS1102" s="14"/>
      <c r="BT1102" s="14"/>
      <c r="BU1102" s="14"/>
      <c r="BV1102" s="14"/>
      <c r="BW1102" s="14"/>
      <c r="BX1102" s="14"/>
      <c r="BY1102" s="14"/>
      <c r="BZ1102" s="14"/>
      <c r="CA1102" s="14"/>
      <c r="CB1102" s="14"/>
      <c r="CC1102" s="14"/>
      <c r="CD1102" s="14"/>
      <c r="CE1102" s="14"/>
      <c r="CF1102" s="14"/>
      <c r="CG1102" s="14"/>
      <c r="CH1102" s="14"/>
      <c r="CI1102" s="14"/>
      <c r="CJ1102" s="14"/>
      <c r="CK1102" s="14"/>
      <c r="CL1102" s="14"/>
      <c r="CM1102" s="14"/>
      <c r="CN1102" s="14"/>
      <c r="CO1102" s="14"/>
      <c r="CP1102" s="14"/>
      <c r="CQ1102" s="14"/>
      <c r="CR1102" s="14"/>
      <c r="CS1102" s="14"/>
      <c r="CT1102" s="14"/>
      <c r="CU1102" s="14"/>
      <c r="CV1102" s="14"/>
      <c r="CW1102" s="14"/>
      <c r="CX1102" s="14"/>
      <c r="CY1102" s="14"/>
      <c r="CZ1102" s="14"/>
      <c r="DD1102" s="14">
        <f>SUMIFS(CountData!$H:$H, CountData!$A:$A, $B1102,CountData!$B:$B, $C1102, CountData!$C:$C, $D1102, CountData!$D:$D, $E1102, CountData!$E:$E, $F1102, CountData!$F:$F, $G1102, CountData!$G:$G, $H1102)</f>
        <v>16</v>
      </c>
      <c r="DE1102" s="14">
        <f>SUMIFS(CountData!$I:$I, CountData!$A:$A, $B1102, CountData!$B:$B, $C1102, CountData!$C:$C, $D1102, CountData!$D:$D, $E1102, CountData!$E:$E, $F1102, CountData!$F:$F, $G1102, CountData!$G:$G, $H1102)</f>
        <v>19</v>
      </c>
      <c r="DF1102" s="27">
        <f t="shared" ca="1" si="17"/>
        <v>0</v>
      </c>
      <c r="DG1102" s="14">
        <v>1</v>
      </c>
    </row>
    <row r="1103" spans="1:111" x14ac:dyDescent="0.25">
      <c r="A1103" s="14" t="s">
        <v>56</v>
      </c>
      <c r="B1103" s="14" t="s">
        <v>55</v>
      </c>
      <c r="C1103" s="14" t="s">
        <v>55</v>
      </c>
      <c r="D1103" s="14" t="s">
        <v>55</v>
      </c>
      <c r="E1103" s="14" t="s">
        <v>101</v>
      </c>
      <c r="F1103" s="14" t="s">
        <v>55</v>
      </c>
      <c r="G1103" s="14" t="s">
        <v>102</v>
      </c>
      <c r="H1103" s="14" t="s">
        <v>175</v>
      </c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F1103" s="14"/>
      <c r="AG1103" s="14"/>
      <c r="AH1103" s="14"/>
      <c r="AI1103" s="14"/>
      <c r="AJ1103" s="14"/>
      <c r="AK1103" s="14"/>
      <c r="AL1103" s="14"/>
      <c r="AM1103" s="14"/>
      <c r="AN1103" s="14"/>
      <c r="AO1103" s="14"/>
      <c r="AP1103" s="14"/>
      <c r="AQ1103" s="14"/>
      <c r="AR1103" s="14"/>
      <c r="AS1103" s="14"/>
      <c r="AT1103" s="14"/>
      <c r="AU1103" s="14"/>
      <c r="AV1103" s="14"/>
      <c r="AW1103" s="14"/>
      <c r="AX1103" s="14"/>
      <c r="AY1103" s="14"/>
      <c r="AZ1103" s="14"/>
      <c r="BA1103" s="14"/>
      <c r="BB1103" s="14"/>
      <c r="BC1103" s="14"/>
      <c r="BD1103" s="14"/>
      <c r="BE1103" s="14"/>
      <c r="BF1103" s="14"/>
      <c r="BG1103" s="14"/>
      <c r="BH1103" s="14"/>
      <c r="BI1103" s="14"/>
      <c r="BJ1103" s="14"/>
      <c r="BK1103" s="14"/>
      <c r="BL1103" s="14"/>
      <c r="BM1103" s="14"/>
      <c r="BN1103" s="14"/>
      <c r="BO1103" s="14"/>
      <c r="BP1103" s="14"/>
      <c r="BQ1103" s="14"/>
      <c r="BR1103" s="14"/>
      <c r="BS1103" s="14"/>
      <c r="BT1103" s="14"/>
      <c r="BU1103" s="14"/>
      <c r="BV1103" s="14"/>
      <c r="BW1103" s="14"/>
      <c r="BX1103" s="14"/>
      <c r="BY1103" s="14"/>
      <c r="BZ1103" s="14"/>
      <c r="CA1103" s="14"/>
      <c r="CB1103" s="14"/>
      <c r="CC1103" s="14"/>
      <c r="CD1103" s="14"/>
      <c r="CE1103" s="14"/>
      <c r="CF1103" s="14"/>
      <c r="CG1103" s="14"/>
      <c r="CH1103" s="14"/>
      <c r="CI1103" s="14"/>
      <c r="CJ1103" s="14"/>
      <c r="CK1103" s="14"/>
      <c r="CL1103" s="14"/>
      <c r="CM1103" s="14"/>
      <c r="CN1103" s="14"/>
      <c r="CO1103" s="14"/>
      <c r="CP1103" s="14"/>
      <c r="CQ1103" s="14"/>
      <c r="CR1103" s="14"/>
      <c r="CS1103" s="14"/>
      <c r="CT1103" s="14"/>
      <c r="CU1103" s="14"/>
      <c r="CV1103" s="14"/>
      <c r="CW1103" s="14"/>
      <c r="CX1103" s="14"/>
      <c r="CY1103" s="14"/>
      <c r="CZ1103" s="14"/>
      <c r="DD1103" s="14">
        <f>SUMIFS(CountData!$H:$H, CountData!$A:$A, $B1103,CountData!$B:$B, $C1103, CountData!$C:$C, $D1103, CountData!$D:$D, $E1103, CountData!$E:$E, $F1103, CountData!$F:$F, $G1103, CountData!$G:$G, $H1103)</f>
        <v>16</v>
      </c>
      <c r="DE1103" s="14">
        <f>SUMIFS(CountData!$I:$I, CountData!$A:$A, $B1103, CountData!$B:$B, $C1103, CountData!$C:$C, $D1103, CountData!$D:$D, $E1103, CountData!$E:$E, $F1103, CountData!$F:$F, $G1103, CountData!$G:$G, $H1103)</f>
        <v>19</v>
      </c>
      <c r="DF1103" s="27">
        <f t="shared" ca="1" si="17"/>
        <v>0</v>
      </c>
      <c r="DG1103" s="14">
        <v>1</v>
      </c>
    </row>
    <row r="1104" spans="1:111" x14ac:dyDescent="0.25">
      <c r="A1104" s="14" t="s">
        <v>56</v>
      </c>
      <c r="B1104" s="14" t="s">
        <v>55</v>
      </c>
      <c r="C1104" s="14" t="s">
        <v>55</v>
      </c>
      <c r="D1104" s="14" t="s">
        <v>55</v>
      </c>
      <c r="E1104" s="14" t="s">
        <v>101</v>
      </c>
      <c r="F1104" s="14" t="s">
        <v>55</v>
      </c>
      <c r="G1104" s="14" t="s">
        <v>103</v>
      </c>
      <c r="H1104" s="14" t="s">
        <v>175</v>
      </c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F1104" s="14"/>
      <c r="AG1104" s="14"/>
      <c r="AH1104" s="14"/>
      <c r="AI1104" s="14"/>
      <c r="AJ1104" s="14"/>
      <c r="AK1104" s="14"/>
      <c r="AL1104" s="14"/>
      <c r="AM1104" s="14"/>
      <c r="AN1104" s="14"/>
      <c r="AO1104" s="14"/>
      <c r="AP1104" s="14"/>
      <c r="AQ1104" s="14"/>
      <c r="AR1104" s="14"/>
      <c r="AS1104" s="14"/>
      <c r="AT1104" s="14"/>
      <c r="AU1104" s="14"/>
      <c r="AV1104" s="14"/>
      <c r="AW1104" s="14"/>
      <c r="AX1104" s="14"/>
      <c r="AY1104" s="14"/>
      <c r="AZ1104" s="14"/>
      <c r="BA1104" s="14"/>
      <c r="BB1104" s="14"/>
      <c r="BC1104" s="14"/>
      <c r="BD1104" s="14"/>
      <c r="BE1104" s="14"/>
      <c r="BF1104" s="14"/>
      <c r="BG1104" s="14"/>
      <c r="BH1104" s="14"/>
      <c r="BI1104" s="14"/>
      <c r="BJ1104" s="14"/>
      <c r="BK1104" s="14"/>
      <c r="BL1104" s="14"/>
      <c r="BM1104" s="14"/>
      <c r="BN1104" s="14"/>
      <c r="BO1104" s="14"/>
      <c r="BP1104" s="14"/>
      <c r="BQ1104" s="14"/>
      <c r="BR1104" s="14"/>
      <c r="BS1104" s="14"/>
      <c r="BT1104" s="14"/>
      <c r="BU1104" s="14"/>
      <c r="BV1104" s="14"/>
      <c r="BW1104" s="14"/>
      <c r="BX1104" s="14"/>
      <c r="BY1104" s="14"/>
      <c r="BZ1104" s="14"/>
      <c r="CA1104" s="14"/>
      <c r="CB1104" s="14"/>
      <c r="CC1104" s="14"/>
      <c r="CD1104" s="14"/>
      <c r="CE1104" s="14"/>
      <c r="CF1104" s="14"/>
      <c r="CG1104" s="14"/>
      <c r="CH1104" s="14"/>
      <c r="CI1104" s="14"/>
      <c r="CJ1104" s="14"/>
      <c r="CK1104" s="14"/>
      <c r="CL1104" s="14"/>
      <c r="CM1104" s="14"/>
      <c r="CN1104" s="14"/>
      <c r="CO1104" s="14"/>
      <c r="CP1104" s="14"/>
      <c r="CQ1104" s="14"/>
      <c r="CR1104" s="14"/>
      <c r="CS1104" s="14"/>
      <c r="CT1104" s="14"/>
      <c r="CU1104" s="14"/>
      <c r="CV1104" s="14"/>
      <c r="CW1104" s="14"/>
      <c r="CX1104" s="14"/>
      <c r="CY1104" s="14"/>
      <c r="CZ1104" s="14"/>
      <c r="DD1104" s="14">
        <f>SUMIFS(CountData!$H:$H, CountData!$A:$A, $B1104,CountData!$B:$B, $C1104, CountData!$C:$C, $D1104, CountData!$D:$D, $E1104, CountData!$E:$E, $F1104, CountData!$F:$F, $G1104, CountData!$G:$G, $H1104)</f>
        <v>16</v>
      </c>
      <c r="DE1104" s="14">
        <f>SUMIFS(CountData!$I:$I, CountData!$A:$A, $B1104, CountData!$B:$B, $C1104, CountData!$C:$C, $D1104, CountData!$D:$D, $E1104, CountData!$E:$E, $F1104, CountData!$F:$F, $G1104, CountData!$G:$G, $H1104)</f>
        <v>19</v>
      </c>
      <c r="DF1104" s="27">
        <f t="shared" ca="1" si="17"/>
        <v>0</v>
      </c>
      <c r="DG1104" s="14">
        <v>1</v>
      </c>
    </row>
    <row r="1105" spans="1:111" x14ac:dyDescent="0.25">
      <c r="A1105" s="14" t="s">
        <v>56</v>
      </c>
      <c r="B1105" s="14" t="s">
        <v>55</v>
      </c>
      <c r="C1105" s="14" t="s">
        <v>55</v>
      </c>
      <c r="D1105" s="14" t="s">
        <v>100</v>
      </c>
      <c r="E1105" s="14" t="s">
        <v>55</v>
      </c>
      <c r="F1105" s="14" t="s">
        <v>55</v>
      </c>
      <c r="G1105" s="14" t="s">
        <v>62</v>
      </c>
      <c r="H1105" s="14" t="s">
        <v>175</v>
      </c>
      <c r="I1105" s="14">
        <v>9795.7060000000001</v>
      </c>
      <c r="J1105" s="14">
        <v>9497.5730000000003</v>
      </c>
      <c r="K1105" s="14">
        <v>9249.1080000000002</v>
      </c>
      <c r="L1105" s="14">
        <v>9190.9519999999993</v>
      </c>
      <c r="M1105" s="14">
        <v>10110.459999999999</v>
      </c>
      <c r="N1105" s="14">
        <v>11864.22</v>
      </c>
      <c r="O1105" s="14">
        <v>14077</v>
      </c>
      <c r="P1105" s="14">
        <v>16621.560000000001</v>
      </c>
      <c r="Q1105" s="14">
        <v>18491.04</v>
      </c>
      <c r="R1105" s="14">
        <v>20293.36</v>
      </c>
      <c r="S1105" s="14">
        <v>21439.040000000001</v>
      </c>
      <c r="T1105" s="14">
        <v>21891.51</v>
      </c>
      <c r="U1105" s="14">
        <v>22023.18</v>
      </c>
      <c r="V1105" s="14">
        <v>21752.15</v>
      </c>
      <c r="W1105" s="14">
        <v>14917.97</v>
      </c>
      <c r="X1105" s="14">
        <v>11062.01</v>
      </c>
      <c r="Y1105" s="14">
        <v>10178.370000000001</v>
      </c>
      <c r="Z1105" s="14">
        <v>9119.1419999999998</v>
      </c>
      <c r="AA1105" s="14">
        <v>7344.0039999999999</v>
      </c>
      <c r="AB1105" s="14">
        <v>9498.3989999999994</v>
      </c>
      <c r="AC1105" s="14">
        <v>12606.13</v>
      </c>
      <c r="AD1105" s="14">
        <v>11803.66</v>
      </c>
      <c r="AE1105" s="14">
        <v>10812.99</v>
      </c>
      <c r="AF1105" s="14">
        <v>9965.9760000000006</v>
      </c>
      <c r="AG1105" s="14">
        <v>9425.8819999999996</v>
      </c>
      <c r="AH1105" s="14">
        <v>9674.1309999999994</v>
      </c>
      <c r="AI1105" s="14">
        <v>9406.0120000000006</v>
      </c>
      <c r="AJ1105" s="14">
        <v>9294.0689999999995</v>
      </c>
      <c r="AK1105" s="14">
        <v>9393.1110000000008</v>
      </c>
      <c r="AL1105" s="14">
        <v>10276.129999999999</v>
      </c>
      <c r="AM1105" s="14">
        <v>12029.24</v>
      </c>
      <c r="AN1105" s="14">
        <v>14077.98</v>
      </c>
      <c r="AO1105" s="14">
        <v>16424.419999999998</v>
      </c>
      <c r="AP1105" s="14">
        <v>18434.78</v>
      </c>
      <c r="AQ1105" s="14">
        <v>19999.54</v>
      </c>
      <c r="AR1105" s="14">
        <v>21311.75</v>
      </c>
      <c r="AS1105" s="14">
        <v>21791.37</v>
      </c>
      <c r="AT1105" s="14">
        <v>21690.28</v>
      </c>
      <c r="AU1105" s="14">
        <v>21353.83</v>
      </c>
      <c r="AV1105" s="14">
        <v>20668.28</v>
      </c>
      <c r="AW1105" s="14">
        <v>19385.32</v>
      </c>
      <c r="AX1105" s="14">
        <v>18173.669999999998</v>
      </c>
      <c r="AY1105" s="14">
        <v>16879.38</v>
      </c>
      <c r="AZ1105" s="14">
        <v>14347.53</v>
      </c>
      <c r="BA1105" s="14">
        <v>13278.51</v>
      </c>
      <c r="BB1105" s="14">
        <v>12879.42</v>
      </c>
      <c r="BC1105" s="14">
        <v>11868.03</v>
      </c>
      <c r="BD1105" s="14">
        <v>10817</v>
      </c>
      <c r="BE1105" s="14">
        <v>9979.7150000000001</v>
      </c>
      <c r="BF1105" s="14">
        <v>17192.13</v>
      </c>
      <c r="BG1105" s="14">
        <v>70.343900000000005</v>
      </c>
      <c r="BH1105" s="14">
        <v>69.923699999999997</v>
      </c>
      <c r="BI1105" s="14">
        <v>69.645300000000006</v>
      </c>
      <c r="BJ1105" s="14">
        <v>69.166499999999999</v>
      </c>
      <c r="BK1105" s="14">
        <v>69.063500000000005</v>
      </c>
      <c r="BL1105" s="14">
        <v>68.781899999999993</v>
      </c>
      <c r="BM1105" s="14">
        <v>69.263800000000003</v>
      </c>
      <c r="BN1105" s="14">
        <v>71.899799999999999</v>
      </c>
      <c r="BO1105" s="14">
        <v>75.237300000000005</v>
      </c>
      <c r="BP1105" s="14">
        <v>78.555999999999997</v>
      </c>
      <c r="BQ1105" s="14">
        <v>81.225800000000007</v>
      </c>
      <c r="BR1105" s="14">
        <v>82.730699999999999</v>
      </c>
      <c r="BS1105" s="14">
        <v>83.042000000000002</v>
      </c>
      <c r="BT1105" s="14">
        <v>82.934100000000001</v>
      </c>
      <c r="BU1105" s="14">
        <v>82.516800000000003</v>
      </c>
      <c r="BV1105" s="14">
        <v>82.236000000000004</v>
      </c>
      <c r="BW1105" s="14">
        <v>80.986000000000004</v>
      </c>
      <c r="BX1105" s="14">
        <v>78.976699999999994</v>
      </c>
      <c r="BY1105" s="14">
        <v>76.666499999999999</v>
      </c>
      <c r="BZ1105" s="14">
        <v>74.606700000000004</v>
      </c>
      <c r="CA1105" s="14">
        <v>73.268900000000002</v>
      </c>
      <c r="CB1105" s="14">
        <v>71.969399999999993</v>
      </c>
      <c r="CC1105" s="14">
        <v>71.490600000000001</v>
      </c>
      <c r="CD1105" s="14">
        <v>71.187399999999997</v>
      </c>
      <c r="CE1105" s="14">
        <v>896.74239999999998</v>
      </c>
      <c r="CF1105" s="14">
        <v>899.31500000000005</v>
      </c>
      <c r="CG1105" s="14">
        <v>895.42960000000005</v>
      </c>
      <c r="CH1105" s="14">
        <v>894.48209999999995</v>
      </c>
      <c r="CI1105" s="14">
        <v>982.03869999999995</v>
      </c>
      <c r="CJ1105" s="14">
        <v>1129.701</v>
      </c>
      <c r="CK1105" s="14">
        <v>1159.5550000000001</v>
      </c>
      <c r="CL1105" s="14">
        <v>1777.7760000000001</v>
      </c>
      <c r="CM1105" s="14">
        <v>3072.721</v>
      </c>
      <c r="CN1105" s="14">
        <v>3924.587</v>
      </c>
      <c r="CO1105" s="14">
        <v>5433.7479999999996</v>
      </c>
      <c r="CP1105" s="14">
        <v>6295.8469999999998</v>
      </c>
      <c r="CQ1105" s="14">
        <v>6052.3969999999999</v>
      </c>
      <c r="CR1105" s="14">
        <v>6098.027</v>
      </c>
      <c r="CS1105" s="14">
        <v>5237.5150000000003</v>
      </c>
      <c r="CT1105" s="14">
        <v>5534.0690000000004</v>
      </c>
      <c r="CU1105" s="14">
        <v>5299.3490000000002</v>
      </c>
      <c r="CV1105" s="14">
        <v>5188.0820000000003</v>
      </c>
      <c r="CW1105" s="14">
        <v>4704.8370000000004</v>
      </c>
      <c r="CX1105" s="14">
        <v>4337.5550000000003</v>
      </c>
      <c r="CY1105" s="14">
        <v>3534.8020000000001</v>
      </c>
      <c r="CZ1105" s="14">
        <v>2494.3270000000002</v>
      </c>
      <c r="DA1105" s="14">
        <v>1456.643</v>
      </c>
      <c r="DB1105" s="14">
        <v>1142.203</v>
      </c>
      <c r="DC1105" s="14">
        <v>4383.3329999999996</v>
      </c>
      <c r="DD1105" s="14">
        <f>SUMIFS(CountData!$H:$H, CountData!$A:$A, $B1105,CountData!$B:$B, $C1105, CountData!$C:$C, $D1105, CountData!$D:$D, $E1105, CountData!$E:$E, $F1105, CountData!$F:$F, $G1105, CountData!$G:$G, $H1105)</f>
        <v>16</v>
      </c>
      <c r="DE1105" s="14">
        <f>SUMIFS(CountData!$I:$I, CountData!$A:$A, $B1105, CountData!$B:$B, $C1105, CountData!$C:$C, $D1105, CountData!$D:$D, $E1105, CountData!$E:$E, $F1105, CountData!$F:$F, $G1105, CountData!$G:$G, $H1105)</f>
        <v>19</v>
      </c>
      <c r="DF1105" s="27">
        <f t="shared" ca="1" si="17"/>
        <v>9350.780999999999</v>
      </c>
      <c r="DG1105" s="14">
        <v>0</v>
      </c>
    </row>
    <row r="1106" spans="1:111" x14ac:dyDescent="0.25">
      <c r="A1106" s="14" t="s">
        <v>56</v>
      </c>
      <c r="B1106" s="14" t="s">
        <v>55</v>
      </c>
      <c r="C1106" s="14" t="s">
        <v>55</v>
      </c>
      <c r="D1106" s="14" t="s">
        <v>100</v>
      </c>
      <c r="E1106" s="14" t="s">
        <v>55</v>
      </c>
      <c r="F1106" s="14" t="s">
        <v>55</v>
      </c>
      <c r="G1106" s="14" t="s">
        <v>103</v>
      </c>
      <c r="H1106" s="14" t="s">
        <v>175</v>
      </c>
      <c r="I1106" s="14">
        <v>12292.34</v>
      </c>
      <c r="J1106" s="14">
        <v>12174.25</v>
      </c>
      <c r="K1106" s="14">
        <v>12262.19</v>
      </c>
      <c r="L1106" s="14">
        <v>12452.18</v>
      </c>
      <c r="M1106" s="14">
        <v>12641.2</v>
      </c>
      <c r="N1106" s="14">
        <v>13116.54</v>
      </c>
      <c r="O1106" s="14">
        <v>14161.47</v>
      </c>
      <c r="P1106" s="14">
        <v>14209.11</v>
      </c>
      <c r="Q1106" s="14">
        <v>14423.82</v>
      </c>
      <c r="R1106" s="14">
        <v>15035.92</v>
      </c>
      <c r="S1106" s="14">
        <v>15388.92</v>
      </c>
      <c r="T1106" s="14">
        <v>15596.24</v>
      </c>
      <c r="U1106" s="14">
        <v>15591.95</v>
      </c>
      <c r="V1106" s="14">
        <v>15807.9</v>
      </c>
      <c r="W1106" s="14">
        <v>15648.34</v>
      </c>
      <c r="X1106" s="14">
        <v>14143.08</v>
      </c>
      <c r="Y1106" s="14">
        <v>14056.94</v>
      </c>
      <c r="Z1106" s="14">
        <v>13933.59</v>
      </c>
      <c r="AA1106" s="14">
        <v>13708.35</v>
      </c>
      <c r="AB1106" s="14">
        <v>15236.07</v>
      </c>
      <c r="AC1106" s="14">
        <v>15360.86</v>
      </c>
      <c r="AD1106" s="14">
        <v>14985.16</v>
      </c>
      <c r="AE1106" s="14">
        <v>13472.81</v>
      </c>
      <c r="AF1106" s="14">
        <v>12900.67</v>
      </c>
      <c r="AG1106" s="14">
        <v>13960.49</v>
      </c>
      <c r="AH1106" s="14">
        <v>12341.72</v>
      </c>
      <c r="AI1106" s="14">
        <v>12184.42</v>
      </c>
      <c r="AJ1106" s="14">
        <v>12276.29</v>
      </c>
      <c r="AK1106" s="14">
        <v>12490.15</v>
      </c>
      <c r="AL1106" s="14">
        <v>12654.17</v>
      </c>
      <c r="AM1106" s="14">
        <v>13136.41</v>
      </c>
      <c r="AN1106" s="14">
        <v>14172.59</v>
      </c>
      <c r="AO1106" s="14">
        <v>14197.47</v>
      </c>
      <c r="AP1106" s="14">
        <v>14388.7</v>
      </c>
      <c r="AQ1106" s="14">
        <v>15000.06</v>
      </c>
      <c r="AR1106" s="14">
        <v>15322.98</v>
      </c>
      <c r="AS1106" s="14">
        <v>15514.68</v>
      </c>
      <c r="AT1106" s="14">
        <v>15543.54</v>
      </c>
      <c r="AU1106" s="14">
        <v>15776.62</v>
      </c>
      <c r="AV1106" s="14">
        <v>15795.76</v>
      </c>
      <c r="AW1106" s="14">
        <v>15980.49</v>
      </c>
      <c r="AX1106" s="14">
        <v>15888.08</v>
      </c>
      <c r="AY1106" s="14">
        <v>15767.31</v>
      </c>
      <c r="AZ1106" s="14">
        <v>15431.33</v>
      </c>
      <c r="BA1106" s="14">
        <v>15421.25</v>
      </c>
      <c r="BB1106" s="14">
        <v>15290.16</v>
      </c>
      <c r="BC1106" s="14">
        <v>14965.91</v>
      </c>
      <c r="BD1106" s="14">
        <v>13462.32</v>
      </c>
      <c r="BE1106" s="14">
        <v>12850.83</v>
      </c>
      <c r="BF1106" s="14">
        <v>15753.74</v>
      </c>
      <c r="BG1106" s="14">
        <v>72.518000000000001</v>
      </c>
      <c r="BH1106" s="14">
        <v>72.041499999999999</v>
      </c>
      <c r="BI1106" s="14">
        <v>71.855099999999993</v>
      </c>
      <c r="BJ1106" s="14">
        <v>71.563599999999994</v>
      </c>
      <c r="BK1106" s="14">
        <v>71.451300000000003</v>
      </c>
      <c r="BL1106" s="14">
        <v>71.362200000000001</v>
      </c>
      <c r="BM1106" s="14">
        <v>72.153800000000004</v>
      </c>
      <c r="BN1106" s="14">
        <v>74.537999999999997</v>
      </c>
      <c r="BO1106" s="14">
        <v>77.029399999999995</v>
      </c>
      <c r="BP1106" s="14">
        <v>79.932199999999995</v>
      </c>
      <c r="BQ1106" s="14">
        <v>82.5655</v>
      </c>
      <c r="BR1106" s="14">
        <v>83.899900000000002</v>
      </c>
      <c r="BS1106" s="14">
        <v>84.183700000000002</v>
      </c>
      <c r="BT1106" s="14">
        <v>84.181600000000003</v>
      </c>
      <c r="BU1106" s="14">
        <v>83.840800000000002</v>
      </c>
      <c r="BV1106" s="14">
        <v>83.538200000000003</v>
      </c>
      <c r="BW1106" s="14">
        <v>82.6267</v>
      </c>
      <c r="BX1106" s="14">
        <v>80.880899999999997</v>
      </c>
      <c r="BY1106" s="14">
        <v>78.983699999999999</v>
      </c>
      <c r="BZ1106" s="14">
        <v>77.203100000000006</v>
      </c>
      <c r="CA1106" s="14">
        <v>75.986699999999999</v>
      </c>
      <c r="CB1106" s="14">
        <v>74.863100000000003</v>
      </c>
      <c r="CC1106" s="14">
        <v>74.452799999999996</v>
      </c>
      <c r="CD1106" s="14">
        <v>73.912300000000002</v>
      </c>
      <c r="CE1106" s="14">
        <v>61.725009999999997</v>
      </c>
      <c r="CF1106" s="14">
        <v>60.917670000000001</v>
      </c>
      <c r="CG1106" s="14">
        <v>58.620620000000002</v>
      </c>
      <c r="CH1106" s="14">
        <v>53.022350000000003</v>
      </c>
      <c r="CI1106" s="14">
        <v>41.965530000000001</v>
      </c>
      <c r="CJ1106" s="14">
        <v>28.775790000000001</v>
      </c>
      <c r="CK1106" s="14">
        <v>51.014679999999998</v>
      </c>
      <c r="CL1106" s="14">
        <v>19.015799999999999</v>
      </c>
      <c r="CM1106" s="14">
        <v>18.77309</v>
      </c>
      <c r="CN1106" s="14">
        <v>22.96245</v>
      </c>
      <c r="CO1106" s="14">
        <v>35.043500000000002</v>
      </c>
      <c r="CP1106" s="14">
        <v>61.102379999999997</v>
      </c>
      <c r="CQ1106" s="14">
        <v>55.807130000000001</v>
      </c>
      <c r="CR1106" s="14">
        <v>71.837540000000004</v>
      </c>
      <c r="CS1106" s="14">
        <v>95.515069999999994</v>
      </c>
      <c r="CT1106" s="14">
        <v>173.00839999999999</v>
      </c>
      <c r="CU1106" s="14">
        <v>175.58600000000001</v>
      </c>
      <c r="CV1106" s="14">
        <v>167.4111</v>
      </c>
      <c r="CW1106" s="14">
        <v>136.03630000000001</v>
      </c>
      <c r="CX1106" s="14">
        <v>61.905059999999999</v>
      </c>
      <c r="CY1106" s="14">
        <v>97.835880000000003</v>
      </c>
      <c r="CZ1106" s="14">
        <v>154.7739</v>
      </c>
      <c r="DA1106" s="14">
        <v>72.034750000000003</v>
      </c>
      <c r="DB1106" s="14">
        <v>76.380619999999993</v>
      </c>
      <c r="DC1106" s="14">
        <v>153.44900000000001</v>
      </c>
      <c r="DD1106" s="14">
        <f>SUMIFS(CountData!$H:$H, CountData!$A:$A, $B1106,CountData!$B:$B, $C1106, CountData!$C:$C, $D1106, CountData!$D:$D, $E1106, CountData!$E:$E, $F1106, CountData!$F:$F, $G1106, CountData!$G:$G, $H1106)</f>
        <v>16</v>
      </c>
      <c r="DE1106" s="14">
        <f>SUMIFS(CountData!$I:$I, CountData!$A:$A, $B1106, CountData!$B:$B, $C1106, CountData!$C:$C, $D1106, CountData!$D:$D, $E1106, CountData!$E:$E, $F1106, CountData!$F:$F, $G1106, CountData!$G:$G, $H1106)</f>
        <v>19</v>
      </c>
      <c r="DF1106" s="27">
        <f t="shared" ca="1" si="17"/>
        <v>1897.42</v>
      </c>
      <c r="DG1106" s="14">
        <v>0</v>
      </c>
    </row>
    <row r="1107" spans="1:111" x14ac:dyDescent="0.25">
      <c r="A1107" s="14" t="s">
        <v>56</v>
      </c>
      <c r="B1107" s="14" t="s">
        <v>55</v>
      </c>
      <c r="C1107" s="14" t="s">
        <v>55</v>
      </c>
      <c r="D1107" s="14" t="s">
        <v>100</v>
      </c>
      <c r="E1107" s="14" t="s">
        <v>55</v>
      </c>
      <c r="F1107" s="14" t="s">
        <v>55</v>
      </c>
      <c r="G1107" s="14" t="s">
        <v>102</v>
      </c>
      <c r="H1107" s="14" t="s">
        <v>175</v>
      </c>
      <c r="I1107" s="14">
        <v>8218.35</v>
      </c>
      <c r="J1107" s="14">
        <v>7935.567</v>
      </c>
      <c r="K1107" s="14">
        <v>7755.9859999999999</v>
      </c>
      <c r="L1107" s="14">
        <v>7951.6350000000002</v>
      </c>
      <c r="M1107" s="14">
        <v>8330.1209999999992</v>
      </c>
      <c r="N1107" s="14">
        <v>8775.8950000000004</v>
      </c>
      <c r="O1107" s="14">
        <v>9453.0580000000009</v>
      </c>
      <c r="P1107" s="14">
        <v>10568.18</v>
      </c>
      <c r="Q1107" s="14">
        <v>12821.3</v>
      </c>
      <c r="R1107" s="14">
        <v>13433.72</v>
      </c>
      <c r="S1107" s="14">
        <v>14130.8</v>
      </c>
      <c r="T1107" s="14">
        <v>14545.86</v>
      </c>
      <c r="U1107" s="14">
        <v>14764.84</v>
      </c>
      <c r="V1107" s="14">
        <v>14931.05</v>
      </c>
      <c r="W1107" s="14">
        <v>15001.81</v>
      </c>
      <c r="X1107" s="14">
        <v>13390</v>
      </c>
      <c r="Y1107" s="14">
        <v>13915.37</v>
      </c>
      <c r="Z1107" s="14">
        <v>14194.73</v>
      </c>
      <c r="AA1107" s="14">
        <v>14537.39</v>
      </c>
      <c r="AB1107" s="14">
        <v>16514.439999999999</v>
      </c>
      <c r="AC1107" s="14">
        <v>15906.42</v>
      </c>
      <c r="AD1107" s="14">
        <v>13517.71</v>
      </c>
      <c r="AE1107" s="14">
        <v>11512.74</v>
      </c>
      <c r="AF1107" s="14">
        <v>9424.7790000000005</v>
      </c>
      <c r="AG1107" s="14">
        <v>14009.37</v>
      </c>
      <c r="AH1107" s="14">
        <v>8220.0149999999994</v>
      </c>
      <c r="AI1107" s="14">
        <v>7939.5730000000003</v>
      </c>
      <c r="AJ1107" s="14">
        <v>7766.4740000000002</v>
      </c>
      <c r="AK1107" s="14">
        <v>7964.0839999999998</v>
      </c>
      <c r="AL1107" s="14">
        <v>8330.2109999999993</v>
      </c>
      <c r="AM1107" s="14">
        <v>8747.7000000000007</v>
      </c>
      <c r="AN1107" s="14">
        <v>9494.1139999999996</v>
      </c>
      <c r="AO1107" s="14">
        <v>10678.33</v>
      </c>
      <c r="AP1107" s="14">
        <v>12764.97</v>
      </c>
      <c r="AQ1107" s="14">
        <v>13304.09</v>
      </c>
      <c r="AR1107" s="14">
        <v>13897.6</v>
      </c>
      <c r="AS1107" s="14">
        <v>14256.44</v>
      </c>
      <c r="AT1107" s="14">
        <v>14479.12</v>
      </c>
      <c r="AU1107" s="14">
        <v>14579.73</v>
      </c>
      <c r="AV1107" s="14">
        <v>14757.68</v>
      </c>
      <c r="AW1107" s="14">
        <v>15391.56</v>
      </c>
      <c r="AX1107" s="14">
        <v>15908.17</v>
      </c>
      <c r="AY1107" s="14">
        <v>16424.88</v>
      </c>
      <c r="AZ1107" s="14">
        <v>16562.12</v>
      </c>
      <c r="BA1107" s="14">
        <v>16404.990000000002</v>
      </c>
      <c r="BB1107" s="14">
        <v>15795.97</v>
      </c>
      <c r="BC1107" s="14">
        <v>13462.74</v>
      </c>
      <c r="BD1107" s="14">
        <v>11482.77</v>
      </c>
      <c r="BE1107" s="14">
        <v>9264.9689999999991</v>
      </c>
      <c r="BF1107" s="14">
        <v>16066.38</v>
      </c>
      <c r="BG1107" s="14">
        <v>72.532399999999996</v>
      </c>
      <c r="BH1107" s="14">
        <v>72.051400000000001</v>
      </c>
      <c r="BI1107" s="14">
        <v>71.8673</v>
      </c>
      <c r="BJ1107" s="14">
        <v>71.576999999999998</v>
      </c>
      <c r="BK1107" s="14">
        <v>71.459699999999998</v>
      </c>
      <c r="BL1107" s="14">
        <v>71.374099999999999</v>
      </c>
      <c r="BM1107" s="14">
        <v>72.152799999999999</v>
      </c>
      <c r="BN1107" s="14">
        <v>74.518500000000003</v>
      </c>
      <c r="BO1107" s="14">
        <v>76.982200000000006</v>
      </c>
      <c r="BP1107" s="14">
        <v>79.866699999999994</v>
      </c>
      <c r="BQ1107" s="14">
        <v>82.478899999999996</v>
      </c>
      <c r="BR1107" s="14">
        <v>83.7928</v>
      </c>
      <c r="BS1107" s="14">
        <v>84.101200000000006</v>
      </c>
      <c r="BT1107" s="14">
        <v>84.090500000000006</v>
      </c>
      <c r="BU1107" s="14">
        <v>83.764799999999994</v>
      </c>
      <c r="BV1107" s="14">
        <v>83.465999999999994</v>
      </c>
      <c r="BW1107" s="14">
        <v>82.559799999999996</v>
      </c>
      <c r="BX1107" s="14">
        <v>80.816999999999993</v>
      </c>
      <c r="BY1107" s="14">
        <v>78.949399999999997</v>
      </c>
      <c r="BZ1107" s="14">
        <v>77.1922</v>
      </c>
      <c r="CA1107" s="14">
        <v>75.998900000000006</v>
      </c>
      <c r="CB1107" s="14">
        <v>74.875399999999999</v>
      </c>
      <c r="CC1107" s="14">
        <v>74.466200000000001</v>
      </c>
      <c r="CD1107" s="14">
        <v>73.932100000000005</v>
      </c>
      <c r="CE1107" s="14">
        <v>458.57100000000003</v>
      </c>
      <c r="CF1107" s="14">
        <v>425.55110000000002</v>
      </c>
      <c r="CG1107" s="14">
        <v>378.55930000000001</v>
      </c>
      <c r="CH1107" s="14">
        <v>310.52359999999999</v>
      </c>
      <c r="CI1107" s="14">
        <v>249.78720000000001</v>
      </c>
      <c r="CJ1107" s="14">
        <v>177.47290000000001</v>
      </c>
      <c r="CK1107" s="14">
        <v>152.88910000000001</v>
      </c>
      <c r="CL1107" s="14">
        <v>169.16309999999999</v>
      </c>
      <c r="CM1107" s="14">
        <v>271.87810000000002</v>
      </c>
      <c r="CN1107" s="14">
        <v>383.86799999999999</v>
      </c>
      <c r="CO1107" s="14">
        <v>486.68729999999999</v>
      </c>
      <c r="CP1107" s="14">
        <v>628.05880000000002</v>
      </c>
      <c r="CQ1107" s="14">
        <v>652.08090000000004</v>
      </c>
      <c r="CR1107" s="14">
        <v>725.39729999999997</v>
      </c>
      <c r="CS1107" s="14">
        <v>812.05399999999997</v>
      </c>
      <c r="CT1107" s="14">
        <v>854.79259999999999</v>
      </c>
      <c r="CU1107" s="14">
        <v>944.51750000000004</v>
      </c>
      <c r="CV1107" s="14">
        <v>992.19489999999996</v>
      </c>
      <c r="CW1107" s="14">
        <v>1020.299</v>
      </c>
      <c r="CX1107" s="14">
        <v>1225.498</v>
      </c>
      <c r="CY1107" s="14">
        <v>1417.327</v>
      </c>
      <c r="CZ1107" s="14">
        <v>993.97469999999998</v>
      </c>
      <c r="DA1107" s="14">
        <v>951.39890000000003</v>
      </c>
      <c r="DB1107" s="14">
        <v>886.84479999999996</v>
      </c>
      <c r="DC1107" s="14">
        <v>809.18110000000001</v>
      </c>
      <c r="DD1107" s="14">
        <f>SUMIFS(CountData!$H:$H, CountData!$A:$A, $B1107,CountData!$B:$B, $C1107, CountData!$C:$C, $D1107, CountData!$D:$D, $E1107, CountData!$E:$E, $F1107, CountData!$F:$F, $G1107, CountData!$G:$G, $H1107)</f>
        <v>16</v>
      </c>
      <c r="DE1107" s="14">
        <f>SUMIFS(CountData!$I:$I, CountData!$A:$A, $B1107, CountData!$B:$B, $C1107, CountData!$C:$C, $D1107, CountData!$D:$D, $E1107, CountData!$E:$E, $F1107, CountData!$F:$F, $G1107, CountData!$G:$G, $H1107)</f>
        <v>19</v>
      </c>
      <c r="DF1107" s="27">
        <f t="shared" ca="1" si="17"/>
        <v>1611.1999999999971</v>
      </c>
      <c r="DG1107" s="14">
        <v>0</v>
      </c>
    </row>
    <row r="1108" spans="1:111" x14ac:dyDescent="0.25">
      <c r="A1108" s="14" t="s">
        <v>56</v>
      </c>
      <c r="B1108" s="14" t="s">
        <v>55</v>
      </c>
      <c r="C1108" s="14" t="s">
        <v>55</v>
      </c>
      <c r="D1108" s="14" t="s">
        <v>101</v>
      </c>
      <c r="E1108" s="14" t="s">
        <v>55</v>
      </c>
      <c r="F1108" s="14" t="s">
        <v>55</v>
      </c>
      <c r="G1108" s="14" t="s">
        <v>102</v>
      </c>
      <c r="H1108" s="14" t="s">
        <v>175</v>
      </c>
      <c r="I1108" s="14">
        <v>3881.8960000000002</v>
      </c>
      <c r="J1108" s="14">
        <v>3722.07</v>
      </c>
      <c r="K1108" s="14">
        <v>3696.6759999999999</v>
      </c>
      <c r="L1108" s="14">
        <v>4001.09</v>
      </c>
      <c r="M1108" s="14">
        <v>4576.759</v>
      </c>
      <c r="N1108" s="14">
        <v>5612.5410000000002</v>
      </c>
      <c r="O1108" s="14">
        <v>7490.1530000000002</v>
      </c>
      <c r="P1108" s="14">
        <v>8724.027</v>
      </c>
      <c r="Q1108" s="14">
        <v>9506.4439999999995</v>
      </c>
      <c r="R1108" s="14">
        <v>10848.54</v>
      </c>
      <c r="S1108" s="14">
        <v>12694.64</v>
      </c>
      <c r="T1108" s="14">
        <v>13151.88</v>
      </c>
      <c r="U1108" s="14">
        <v>13472.68</v>
      </c>
      <c r="V1108" s="14">
        <v>13842.31</v>
      </c>
      <c r="W1108" s="14">
        <v>13929.42</v>
      </c>
      <c r="X1108" s="14">
        <v>12263.18</v>
      </c>
      <c r="Y1108" s="14">
        <v>11762.68</v>
      </c>
      <c r="Z1108" s="14">
        <v>11465.89</v>
      </c>
      <c r="AA1108" s="14">
        <v>11421.52</v>
      </c>
      <c r="AB1108" s="14">
        <v>12637.94</v>
      </c>
      <c r="AC1108" s="14">
        <v>11585.05</v>
      </c>
      <c r="AD1108" s="14">
        <v>8162.0879999999997</v>
      </c>
      <c r="AE1108" s="14">
        <v>5361.268</v>
      </c>
      <c r="AF1108" s="14">
        <v>4137.26</v>
      </c>
      <c r="AG1108" s="14">
        <v>11728.32</v>
      </c>
      <c r="AH1108" s="14">
        <v>4002.3240000000001</v>
      </c>
      <c r="AI1108" s="14">
        <v>3898.2440000000001</v>
      </c>
      <c r="AJ1108" s="14">
        <v>3867.6089999999999</v>
      </c>
      <c r="AK1108" s="14">
        <v>4142.7209999999995</v>
      </c>
      <c r="AL1108" s="14">
        <v>4666.5140000000001</v>
      </c>
      <c r="AM1108" s="14">
        <v>5596.7740000000003</v>
      </c>
      <c r="AN1108" s="14">
        <v>7445.0709999999999</v>
      </c>
      <c r="AO1108" s="14">
        <v>8704.9490000000005</v>
      </c>
      <c r="AP1108" s="14">
        <v>9456.9249999999993</v>
      </c>
      <c r="AQ1108" s="14">
        <v>10778.64</v>
      </c>
      <c r="AR1108" s="14">
        <v>12706.01</v>
      </c>
      <c r="AS1108" s="14">
        <v>13156.72</v>
      </c>
      <c r="AT1108" s="14">
        <v>13447.98</v>
      </c>
      <c r="AU1108" s="14">
        <v>13607.46</v>
      </c>
      <c r="AV1108" s="14">
        <v>13672.07</v>
      </c>
      <c r="AW1108" s="14">
        <v>13548.98</v>
      </c>
      <c r="AX1108" s="14">
        <v>13325.7</v>
      </c>
      <c r="AY1108" s="14">
        <v>13123.26</v>
      </c>
      <c r="AZ1108" s="14">
        <v>12710.81</v>
      </c>
      <c r="BA1108" s="14">
        <v>12451.52</v>
      </c>
      <c r="BB1108" s="14">
        <v>11597.92</v>
      </c>
      <c r="BC1108" s="14">
        <v>8287.7690000000002</v>
      </c>
      <c r="BD1108" s="14">
        <v>5458.4380000000001</v>
      </c>
      <c r="BE1108" s="14">
        <v>4216.4049999999997</v>
      </c>
      <c r="BF1108" s="14">
        <v>13157.16</v>
      </c>
      <c r="BG1108" s="14">
        <v>72.516499999999994</v>
      </c>
      <c r="BH1108" s="14">
        <v>72.032399999999996</v>
      </c>
      <c r="BI1108" s="14">
        <v>71.838999999999999</v>
      </c>
      <c r="BJ1108" s="14">
        <v>71.551100000000005</v>
      </c>
      <c r="BK1108" s="14">
        <v>71.442899999999995</v>
      </c>
      <c r="BL1108" s="14">
        <v>71.349000000000004</v>
      </c>
      <c r="BM1108" s="14">
        <v>72.161299999999997</v>
      </c>
      <c r="BN1108" s="14">
        <v>74.5685</v>
      </c>
      <c r="BO1108" s="14">
        <v>77.085899999999995</v>
      </c>
      <c r="BP1108" s="14">
        <v>80.001199999999997</v>
      </c>
      <c r="BQ1108" s="14">
        <v>82.643000000000001</v>
      </c>
      <c r="BR1108" s="14">
        <v>83.979399999999998</v>
      </c>
      <c r="BS1108" s="14">
        <v>84.254499999999993</v>
      </c>
      <c r="BT1108" s="14">
        <v>84.247500000000002</v>
      </c>
      <c r="BU1108" s="14">
        <v>83.904200000000003</v>
      </c>
      <c r="BV1108" s="14">
        <v>83.592699999999994</v>
      </c>
      <c r="BW1108" s="14">
        <v>82.682900000000004</v>
      </c>
      <c r="BX1108" s="14">
        <v>80.921300000000002</v>
      </c>
      <c r="BY1108" s="14">
        <v>79.014099999999999</v>
      </c>
      <c r="BZ1108" s="14">
        <v>77.219399999999993</v>
      </c>
      <c r="CA1108" s="14">
        <v>76.003699999999995</v>
      </c>
      <c r="CB1108" s="14">
        <v>74.867999999999995</v>
      </c>
      <c r="CC1108" s="14">
        <v>74.451800000000006</v>
      </c>
      <c r="CD1108" s="14">
        <v>73.911299999999997</v>
      </c>
      <c r="CE1108" s="14">
        <v>220.971</v>
      </c>
      <c r="CF1108" s="14">
        <v>180.10239999999999</v>
      </c>
      <c r="CG1108" s="14">
        <v>171.18879999999999</v>
      </c>
      <c r="CH1108" s="14">
        <v>164.58269999999999</v>
      </c>
      <c r="CI1108" s="14">
        <v>148.2176</v>
      </c>
      <c r="CJ1108" s="14">
        <v>185.27359999999999</v>
      </c>
      <c r="CK1108" s="14">
        <v>253.9983</v>
      </c>
      <c r="CL1108" s="14">
        <v>278.82310000000001</v>
      </c>
      <c r="CM1108" s="14">
        <v>189.54740000000001</v>
      </c>
      <c r="CN1108" s="14">
        <v>212.12870000000001</v>
      </c>
      <c r="CO1108" s="14">
        <v>301.0403</v>
      </c>
      <c r="CP1108" s="14">
        <v>234.60059999999999</v>
      </c>
      <c r="CQ1108" s="14">
        <v>232.26840000000001</v>
      </c>
      <c r="CR1108" s="14">
        <v>235.93190000000001</v>
      </c>
      <c r="CS1108" s="14">
        <v>227.59620000000001</v>
      </c>
      <c r="CT1108" s="14">
        <v>218.10570000000001</v>
      </c>
      <c r="CU1108" s="14">
        <v>233.04349999999999</v>
      </c>
      <c r="CV1108" s="14">
        <v>232.58179999999999</v>
      </c>
      <c r="CW1108" s="14">
        <v>245.20339999999999</v>
      </c>
      <c r="CX1108" s="14">
        <v>579.28570000000002</v>
      </c>
      <c r="CY1108" s="14">
        <v>676.89</v>
      </c>
      <c r="CZ1108" s="14">
        <v>510.09160000000003</v>
      </c>
      <c r="DA1108" s="14">
        <v>275.06950000000001</v>
      </c>
      <c r="DB1108" s="14">
        <v>298.71199999999999</v>
      </c>
      <c r="DC1108" s="14">
        <v>146.0136</v>
      </c>
      <c r="DD1108" s="14">
        <f>SUMIFS(CountData!$H:$H, CountData!$A:$A, $B1108,CountData!$B:$B, $C1108, CountData!$C:$C, $D1108, CountData!$D:$D, $E1108, CountData!$E:$E, $F1108, CountData!$F:$F, $G1108, CountData!$G:$G, $H1108)</f>
        <v>16</v>
      </c>
      <c r="DE1108" s="14">
        <f>SUMIFS(CountData!$I:$I, CountData!$A:$A, $B1108, CountData!$B:$B, $C1108, CountData!$C:$C, $D1108, CountData!$D:$D, $E1108, CountData!$E:$E, $F1108, CountData!$F:$F, $G1108, CountData!$G:$G, $H1108)</f>
        <v>19</v>
      </c>
      <c r="DF1108" s="27">
        <f t="shared" ca="1" si="17"/>
        <v>1689.1849999999995</v>
      </c>
      <c r="DG1108" s="14">
        <v>0</v>
      </c>
    </row>
    <row r="1109" spans="1:111" x14ac:dyDescent="0.25">
      <c r="A1109" s="14" t="s">
        <v>56</v>
      </c>
      <c r="B1109" s="14" t="s">
        <v>55</v>
      </c>
      <c r="C1109" s="14" t="s">
        <v>55</v>
      </c>
      <c r="D1109" s="14" t="s">
        <v>101</v>
      </c>
      <c r="E1109" s="14" t="s">
        <v>55</v>
      </c>
      <c r="F1109" s="14" t="s">
        <v>55</v>
      </c>
      <c r="G1109" s="14" t="s">
        <v>62</v>
      </c>
      <c r="H1109" s="14" t="s">
        <v>175</v>
      </c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F1109" s="14"/>
      <c r="AG1109" s="14"/>
      <c r="AH1109" s="14"/>
      <c r="AI1109" s="14"/>
      <c r="AJ1109" s="14"/>
      <c r="AK1109" s="14"/>
      <c r="AL1109" s="14"/>
      <c r="AM1109" s="14"/>
      <c r="AN1109" s="14"/>
      <c r="AO1109" s="14"/>
      <c r="AP1109" s="14"/>
      <c r="AQ1109" s="14"/>
      <c r="AR1109" s="14"/>
      <c r="AS1109" s="14"/>
      <c r="AT1109" s="14"/>
      <c r="AU1109" s="14"/>
      <c r="AV1109" s="14"/>
      <c r="AW1109" s="14"/>
      <c r="AX1109" s="14"/>
      <c r="AY1109" s="14"/>
      <c r="AZ1109" s="14"/>
      <c r="BA1109" s="14"/>
      <c r="BB1109" s="14"/>
      <c r="BC1109" s="14"/>
      <c r="BD1109" s="14"/>
      <c r="BE1109" s="14"/>
      <c r="BF1109" s="14"/>
      <c r="BG1109" s="14"/>
      <c r="BH1109" s="14"/>
      <c r="BI1109" s="14"/>
      <c r="BJ1109" s="14"/>
      <c r="BK1109" s="14"/>
      <c r="BL1109" s="14"/>
      <c r="BM1109" s="14"/>
      <c r="BN1109" s="14"/>
      <c r="BO1109" s="14"/>
      <c r="BP1109" s="14"/>
      <c r="BQ1109" s="14"/>
      <c r="BR1109" s="14"/>
      <c r="BS1109" s="14"/>
      <c r="BT1109" s="14"/>
      <c r="BU1109" s="14"/>
      <c r="BV1109" s="14"/>
      <c r="BW1109" s="14"/>
      <c r="BX1109" s="14"/>
      <c r="BY1109" s="14"/>
      <c r="BZ1109" s="14"/>
      <c r="CA1109" s="14"/>
      <c r="CB1109" s="14"/>
      <c r="CC1109" s="14"/>
      <c r="CD1109" s="14"/>
      <c r="CE1109" s="14"/>
      <c r="CF1109" s="14"/>
      <c r="CG1109" s="14"/>
      <c r="CH1109" s="14"/>
      <c r="CI1109" s="14"/>
      <c r="CJ1109" s="14"/>
      <c r="CK1109" s="14"/>
      <c r="CL1109" s="14"/>
      <c r="CM1109" s="14"/>
      <c r="CN1109" s="14"/>
      <c r="CO1109" s="14"/>
      <c r="CP1109" s="14"/>
      <c r="CQ1109" s="14"/>
      <c r="CR1109" s="14"/>
      <c r="CS1109" s="14"/>
      <c r="CT1109" s="14"/>
      <c r="CU1109" s="14"/>
      <c r="CV1109" s="14"/>
      <c r="CW1109" s="14"/>
      <c r="CX1109" s="14"/>
      <c r="CY1109" s="14"/>
      <c r="CZ1109" s="14"/>
      <c r="DD1109" s="14">
        <f>SUMIFS(CountData!$H:$H, CountData!$A:$A, $B1109,CountData!$B:$B, $C1109, CountData!$C:$C, $D1109, CountData!$D:$D, $E1109, CountData!$E:$E, $F1109, CountData!$F:$F, $G1109, CountData!$G:$G, $H1109)</f>
        <v>16</v>
      </c>
      <c r="DE1109" s="14">
        <f>SUMIFS(CountData!$I:$I, CountData!$A:$A, $B1109, CountData!$B:$B, $C1109, CountData!$C:$C, $D1109, CountData!$D:$D, $E1109, CountData!$E:$E, $F1109, CountData!$F:$F, $G1109, CountData!$G:$G, $H1109)</f>
        <v>19</v>
      </c>
      <c r="DF1109" s="27">
        <f t="shared" ca="1" si="17"/>
        <v>0</v>
      </c>
      <c r="DG1109" s="14">
        <v>1</v>
      </c>
    </row>
    <row r="1110" spans="1:111" x14ac:dyDescent="0.25">
      <c r="A1110" s="14" t="s">
        <v>56</v>
      </c>
      <c r="B1110" s="14" t="s">
        <v>55</v>
      </c>
      <c r="C1110" s="14" t="s">
        <v>55</v>
      </c>
      <c r="D1110" s="14" t="s">
        <v>101</v>
      </c>
      <c r="E1110" s="14" t="s">
        <v>55</v>
      </c>
      <c r="F1110" s="14" t="s">
        <v>55</v>
      </c>
      <c r="G1110" s="14" t="s">
        <v>103</v>
      </c>
      <c r="H1110" s="14" t="s">
        <v>175</v>
      </c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F1110" s="14"/>
      <c r="AG1110" s="14"/>
      <c r="AH1110" s="14"/>
      <c r="AI1110" s="14"/>
      <c r="AJ1110" s="14"/>
      <c r="AK1110" s="14"/>
      <c r="AL1110" s="14"/>
      <c r="AM1110" s="14"/>
      <c r="AN1110" s="14"/>
      <c r="AO1110" s="14"/>
      <c r="AP1110" s="14"/>
      <c r="AQ1110" s="14"/>
      <c r="AR1110" s="14"/>
      <c r="AS1110" s="14"/>
      <c r="AT1110" s="14"/>
      <c r="AU1110" s="14"/>
      <c r="AV1110" s="14"/>
      <c r="AW1110" s="14"/>
      <c r="AX1110" s="14"/>
      <c r="AY1110" s="14"/>
      <c r="AZ1110" s="14"/>
      <c r="BA1110" s="14"/>
      <c r="BB1110" s="14"/>
      <c r="BC1110" s="14"/>
      <c r="BD1110" s="14"/>
      <c r="BE1110" s="14"/>
      <c r="BF1110" s="14"/>
      <c r="BG1110" s="14"/>
      <c r="BH1110" s="14"/>
      <c r="BI1110" s="14"/>
      <c r="BJ1110" s="14"/>
      <c r="BK1110" s="14"/>
      <c r="BL1110" s="14"/>
      <c r="BM1110" s="14"/>
      <c r="BN1110" s="14"/>
      <c r="BO1110" s="14"/>
      <c r="BP1110" s="14"/>
      <c r="BQ1110" s="14"/>
      <c r="BR1110" s="14"/>
      <c r="BS1110" s="14"/>
      <c r="BT1110" s="14"/>
      <c r="BU1110" s="14"/>
      <c r="BV1110" s="14"/>
      <c r="BW1110" s="14"/>
      <c r="BX1110" s="14"/>
      <c r="BY1110" s="14"/>
      <c r="BZ1110" s="14"/>
      <c r="CA1110" s="14"/>
      <c r="CB1110" s="14"/>
      <c r="CC1110" s="14"/>
      <c r="CD1110" s="14"/>
      <c r="CE1110" s="14"/>
      <c r="CF1110" s="14"/>
      <c r="CG1110" s="14"/>
      <c r="CH1110" s="14"/>
      <c r="CI1110" s="14"/>
      <c r="CJ1110" s="14"/>
      <c r="CK1110" s="14"/>
      <c r="CL1110" s="14"/>
      <c r="CM1110" s="14"/>
      <c r="CN1110" s="14"/>
      <c r="CO1110" s="14"/>
      <c r="CP1110" s="14"/>
      <c r="CQ1110" s="14"/>
      <c r="CR1110" s="14"/>
      <c r="CS1110" s="14"/>
      <c r="CT1110" s="14"/>
      <c r="CU1110" s="14"/>
      <c r="CV1110" s="14"/>
      <c r="CW1110" s="14"/>
      <c r="CX1110" s="14"/>
      <c r="CY1110" s="14"/>
      <c r="CZ1110" s="14"/>
      <c r="DD1110" s="14">
        <f>SUMIFS(CountData!$H:$H, CountData!$A:$A, $B1110,CountData!$B:$B, $C1110, CountData!$C:$C, $D1110, CountData!$D:$D, $E1110, CountData!$E:$E, $F1110, CountData!$F:$F, $G1110, CountData!$G:$G, $H1110)</f>
        <v>16</v>
      </c>
      <c r="DE1110" s="14">
        <f>SUMIFS(CountData!$I:$I, CountData!$A:$A, $B1110, CountData!$B:$B, $C1110, CountData!$C:$C, $D1110, CountData!$D:$D, $E1110, CountData!$E:$E, $F1110, CountData!$F:$F, $G1110, CountData!$G:$G, $H1110)</f>
        <v>19</v>
      </c>
      <c r="DF1110" s="27">
        <f t="shared" ca="1" si="17"/>
        <v>0</v>
      </c>
      <c r="DG1110" s="14">
        <v>1</v>
      </c>
    </row>
  </sheetData>
  <autoFilter ref="A1:DG11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19</vt:i4>
      </vt:variant>
    </vt:vector>
  </HeadingPairs>
  <TitlesOfParts>
    <vt:vector size="24" baseType="lpstr">
      <vt:lpstr>Table</vt:lpstr>
      <vt:lpstr>Temp</vt:lpstr>
      <vt:lpstr>Names</vt:lpstr>
      <vt:lpstr>CountData</vt:lpstr>
      <vt:lpstr>Data</vt:lpstr>
      <vt:lpstr>AutoDR</vt:lpstr>
      <vt:lpstr>AutoDRs</vt:lpstr>
      <vt:lpstr>D_Dates</vt:lpstr>
      <vt:lpstr>Data</vt:lpstr>
      <vt:lpstr>Date</vt:lpstr>
      <vt:lpstr>DualDR</vt:lpstr>
      <vt:lpstr>DualDRs</vt:lpstr>
      <vt:lpstr>E_Dates</vt:lpstr>
      <vt:lpstr>E_Window</vt:lpstr>
      <vt:lpstr>Event_Options</vt:lpstr>
      <vt:lpstr>EventWindow</vt:lpstr>
      <vt:lpstr>F_Dates</vt:lpstr>
      <vt:lpstr>Industry</vt:lpstr>
      <vt:lpstr>LCA</vt:lpstr>
      <vt:lpstr>Product</vt:lpstr>
      <vt:lpstr>Products</vt:lpstr>
      <vt:lpstr>ResultType</vt:lpstr>
      <vt:lpstr>SASize</vt:lpstr>
      <vt:lpstr>SizeDesc</vt:lpstr>
    </vt:vector>
  </TitlesOfParts>
  <Company>AMERESCO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Nguyen, Abigail</dc:creator>
  <cp:lastModifiedBy>Nguyen, Abigail</cp:lastModifiedBy>
  <dcterms:created xsi:type="dcterms:W3CDTF">2015-12-29T21:28:55Z</dcterms:created>
  <dcterms:modified xsi:type="dcterms:W3CDTF">2016-03-30T20:01:46Z</dcterms:modified>
</cp:coreProperties>
</file>